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4"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参考）全目次" sheetId="32" r:id="rId32"/>
  </sheets>
  <definedNames/>
  <calcPr fullCalcOnLoad="1"/>
</workbook>
</file>

<file path=xl/sharedStrings.xml><?xml version="1.0" encoding="utf-8"?>
<sst xmlns="http://schemas.openxmlformats.org/spreadsheetml/2006/main" count="2954" uniqueCount="1691">
  <si>
    <t>昭和33年7月1日現在</t>
  </si>
  <si>
    <t>商店数</t>
  </si>
  <si>
    <t>従業者数</t>
  </si>
  <si>
    <t>商品販売額</t>
  </si>
  <si>
    <t>飲食商店数</t>
  </si>
  <si>
    <t>商品年間
販 売 額</t>
  </si>
  <si>
    <t>（臨時、日
雇を除く）</t>
  </si>
  <si>
    <t>月間</t>
  </si>
  <si>
    <t>年間</t>
  </si>
  <si>
    <t>（臨時、日
雇を除く）</t>
  </si>
  <si>
    <t>(32.7.1～</t>
  </si>
  <si>
    <t>(6月1ヵ月間)</t>
  </si>
  <si>
    <t>(32.7.1～
    33.6.30)</t>
  </si>
  <si>
    <t>33.6.30)</t>
  </si>
  <si>
    <t>平田町</t>
  </si>
  <si>
    <t>注　1．休業商店を除く。</t>
  </si>
  <si>
    <t>　 2．市町村別は、昭和35年12月末現在による。</t>
  </si>
  <si>
    <t>２１.市町村別商店数・従業者数・商品販売額</t>
  </si>
  <si>
    <t>区分</t>
  </si>
  <si>
    <t>世帯主収入</t>
  </si>
  <si>
    <t>社会保障給付</t>
  </si>
  <si>
    <t>その他</t>
  </si>
  <si>
    <t>(1)収　　　　入</t>
  </si>
  <si>
    <t>34年　　平均</t>
  </si>
  <si>
    <t>34年　　　1月</t>
  </si>
  <si>
    <t>2　月</t>
  </si>
  <si>
    <t>3　月</t>
  </si>
  <si>
    <t>4　月</t>
  </si>
  <si>
    <t>5　月</t>
  </si>
  <si>
    <t>6　月</t>
  </si>
  <si>
    <t>7　月</t>
  </si>
  <si>
    <t>8　月</t>
  </si>
  <si>
    <t>9　月</t>
  </si>
  <si>
    <t>10　月</t>
  </si>
  <si>
    <t>11　月</t>
  </si>
  <si>
    <t>12　月</t>
  </si>
  <si>
    <t>世帯数</t>
  </si>
  <si>
    <t>世帯員数</t>
  </si>
  <si>
    <t>世帯人員数</t>
  </si>
  <si>
    <t>有業員数</t>
  </si>
  <si>
    <t>有業人員数</t>
  </si>
  <si>
    <t>収入総額</t>
  </si>
  <si>
    <t>実収入総額</t>
  </si>
  <si>
    <t>勤め先からの収入</t>
  </si>
  <si>
    <t>本業</t>
  </si>
  <si>
    <t>定期</t>
  </si>
  <si>
    <t>臨時</t>
  </si>
  <si>
    <t>副業</t>
  </si>
  <si>
    <t>妻の収入</t>
  </si>
  <si>
    <t>その他の世帯員収入</t>
  </si>
  <si>
    <t>事業及び内職収入</t>
  </si>
  <si>
    <t>世帯主収入</t>
  </si>
  <si>
    <t>その他の世帯員収入</t>
  </si>
  <si>
    <t>その他の実収入</t>
  </si>
  <si>
    <t>財産による収入</t>
  </si>
  <si>
    <t>受贈</t>
  </si>
  <si>
    <t>仕送り金</t>
  </si>
  <si>
    <t>自家産</t>
  </si>
  <si>
    <t>その他</t>
  </si>
  <si>
    <t>実収入以外の収入総額</t>
  </si>
  <si>
    <t>貯金引出</t>
  </si>
  <si>
    <t>年金保険無尽取金</t>
  </si>
  <si>
    <t>借入金</t>
  </si>
  <si>
    <t>掛買</t>
  </si>
  <si>
    <t>前月からの繰入金</t>
  </si>
  <si>
    <t>注.　本表は山形市におけるのもである。　資料.山形県家計調査</t>
  </si>
  <si>
    <t>２２．勤労者世帯年平均1カ月間の収入・支出</t>
  </si>
  <si>
    <t>主食</t>
  </si>
  <si>
    <t>(2)支　　　　出</t>
  </si>
  <si>
    <t>　　　　(単位　円）</t>
  </si>
  <si>
    <t>34　年　　 平　均</t>
  </si>
  <si>
    <t>34年　　　1　月</t>
  </si>
  <si>
    <t>世帯数</t>
  </si>
  <si>
    <t>支出総額</t>
  </si>
  <si>
    <t>実支出総額</t>
  </si>
  <si>
    <t>消費支出総額</t>
  </si>
  <si>
    <t>飲食費</t>
  </si>
  <si>
    <t>米類</t>
  </si>
  <si>
    <t>麦類</t>
  </si>
  <si>
    <t>パン類</t>
  </si>
  <si>
    <t>その他</t>
  </si>
  <si>
    <t>副食</t>
  </si>
  <si>
    <t>野菜乾物類</t>
  </si>
  <si>
    <t>魚介類</t>
  </si>
  <si>
    <t>肉乳卵類</t>
  </si>
  <si>
    <t>その他の加工食品</t>
  </si>
  <si>
    <t>調味料</t>
  </si>
  <si>
    <t>菓子果物類</t>
  </si>
  <si>
    <t>酒飲料</t>
  </si>
  <si>
    <t>一般外食費</t>
  </si>
  <si>
    <t>学校給食費</t>
  </si>
  <si>
    <t>住居費</t>
  </si>
  <si>
    <t>家賃地代</t>
  </si>
  <si>
    <t>住居設備修繕費</t>
  </si>
  <si>
    <t>家具什器</t>
  </si>
  <si>
    <t>水道料</t>
  </si>
  <si>
    <t>光熱費</t>
  </si>
  <si>
    <t>電気・ガス代</t>
  </si>
  <si>
    <t>その他の光熱費</t>
  </si>
  <si>
    <t>被服費</t>
  </si>
  <si>
    <t>衣料費</t>
  </si>
  <si>
    <t>身の廻り品その他</t>
  </si>
  <si>
    <t>雑費</t>
  </si>
  <si>
    <t>理容衛生費</t>
  </si>
  <si>
    <t>医療費</t>
  </si>
  <si>
    <t>交通通信費</t>
  </si>
  <si>
    <t>学校教育費</t>
  </si>
  <si>
    <t>文房具費</t>
  </si>
  <si>
    <t>教養文化費</t>
  </si>
  <si>
    <t>交際費</t>
  </si>
  <si>
    <t>煙草</t>
  </si>
  <si>
    <t>損害保険料</t>
  </si>
  <si>
    <t>負担費その他</t>
  </si>
  <si>
    <t>非消費支出総額</t>
  </si>
  <si>
    <t>勤労所得税</t>
  </si>
  <si>
    <t>その他の税</t>
  </si>
  <si>
    <t>社会保障費</t>
  </si>
  <si>
    <t>その他の非消費</t>
  </si>
  <si>
    <t>実支出以外の支出総額</t>
  </si>
  <si>
    <t>貯金</t>
  </si>
  <si>
    <t>年金保険無尽掛金</t>
  </si>
  <si>
    <t>借金返済</t>
  </si>
  <si>
    <t>掛買払</t>
  </si>
  <si>
    <t>翌月への繰越金</t>
  </si>
  <si>
    <t>現物総額</t>
  </si>
  <si>
    <t>実収入-実支出</t>
  </si>
  <si>
    <t>２３．勤労者世帯年平均1カ月間の収入・支出</t>
  </si>
  <si>
    <t>昭和32年度</t>
  </si>
  <si>
    <t>昭和33年度</t>
  </si>
  <si>
    <t>昭和34年度</t>
  </si>
  <si>
    <t>構 成 比</t>
  </si>
  <si>
    <t>円</t>
  </si>
  <si>
    <t>県税</t>
  </si>
  <si>
    <t>地方譲与税</t>
  </si>
  <si>
    <t>地方交付税</t>
  </si>
  <si>
    <t>公営企業及び財産収入</t>
  </si>
  <si>
    <t>分担金及び負担金</t>
  </si>
  <si>
    <t>使用料及び手数料</t>
  </si>
  <si>
    <t>国庫支出金</t>
  </si>
  <si>
    <t>寄附金</t>
  </si>
  <si>
    <t>繰入金</t>
  </si>
  <si>
    <t>雑収入</t>
  </si>
  <si>
    <t>県債</t>
  </si>
  <si>
    <t>繰越金</t>
  </si>
  <si>
    <t>合　　計</t>
  </si>
  <si>
    <t>議会費</t>
  </si>
  <si>
    <t>県庁費</t>
  </si>
  <si>
    <t>警察消防費</t>
  </si>
  <si>
    <t>土木費</t>
  </si>
  <si>
    <t>教育費</t>
  </si>
  <si>
    <t>社会及び労働施設費</t>
  </si>
  <si>
    <t>保健衛生費</t>
  </si>
  <si>
    <t>産業経済費</t>
  </si>
  <si>
    <t>財産費</t>
  </si>
  <si>
    <t>統計調査費</t>
  </si>
  <si>
    <t>選挙費</t>
  </si>
  <si>
    <t>公債費</t>
  </si>
  <si>
    <t>諸支出金</t>
  </si>
  <si>
    <t>予備費</t>
  </si>
  <si>
    <t>翌年度へ繰越</t>
  </si>
  <si>
    <t>資料.　県出納室</t>
  </si>
  <si>
    <t>決   算   額</t>
  </si>
  <si>
    <t>決   算   額</t>
  </si>
  <si>
    <t>歳　　入　　</t>
  </si>
  <si>
    <t>歳　　出　　</t>
  </si>
  <si>
    <t>２４．年次別山形県一般会計歳入歳出決算</t>
  </si>
  <si>
    <t>2月</t>
  </si>
  <si>
    <t>3月</t>
  </si>
  <si>
    <t>4月</t>
  </si>
  <si>
    <t>5月</t>
  </si>
  <si>
    <t>6月</t>
  </si>
  <si>
    <t>7月</t>
  </si>
  <si>
    <t>8月</t>
  </si>
  <si>
    <t>9月</t>
  </si>
  <si>
    <t>10月</t>
  </si>
  <si>
    <t>11月</t>
  </si>
  <si>
    <t>12月</t>
  </si>
  <si>
    <t>昭和34年</t>
  </si>
  <si>
    <t>殺人</t>
  </si>
  <si>
    <t>強盗</t>
  </si>
  <si>
    <t>放火</t>
  </si>
  <si>
    <t>強姦</t>
  </si>
  <si>
    <t>暴行</t>
  </si>
  <si>
    <t>傷害</t>
  </si>
  <si>
    <t>脅迫</t>
  </si>
  <si>
    <t>恐喝</t>
  </si>
  <si>
    <t>窃盗</t>
  </si>
  <si>
    <t>賍物</t>
  </si>
  <si>
    <t>詐欺</t>
  </si>
  <si>
    <t>横領</t>
  </si>
  <si>
    <t>偽造</t>
  </si>
  <si>
    <r>
      <t>瀆</t>
    </r>
    <r>
      <rPr>
        <sz val="10"/>
        <rFont val="ＭＳ 明朝"/>
        <family val="1"/>
      </rPr>
      <t>職</t>
    </r>
  </si>
  <si>
    <t>背任</t>
  </si>
  <si>
    <t>賭博</t>
  </si>
  <si>
    <t>墜胎</t>
  </si>
  <si>
    <t>わいせつ
行為</t>
  </si>
  <si>
    <t>わいせつ物</t>
  </si>
  <si>
    <t>その他
刑法犯</t>
  </si>
  <si>
    <t>月別</t>
  </si>
  <si>
    <t>発生</t>
  </si>
  <si>
    <t>検挙</t>
  </si>
  <si>
    <t>〃人員</t>
  </si>
  <si>
    <t>1月</t>
  </si>
  <si>
    <t>署別</t>
  </si>
  <si>
    <t>山形</t>
  </si>
  <si>
    <t>上山</t>
  </si>
  <si>
    <t>天童</t>
  </si>
  <si>
    <t>寒河江</t>
  </si>
  <si>
    <t>大江</t>
  </si>
  <si>
    <t>村山</t>
  </si>
  <si>
    <t>尾花沢</t>
  </si>
  <si>
    <t>新庄</t>
  </si>
  <si>
    <t>余目</t>
  </si>
  <si>
    <t>酒田</t>
  </si>
  <si>
    <t>遊佐</t>
  </si>
  <si>
    <t>鶴岡</t>
  </si>
  <si>
    <t>温海</t>
  </si>
  <si>
    <t>長井</t>
  </si>
  <si>
    <t>小国</t>
  </si>
  <si>
    <t>赤湯</t>
  </si>
  <si>
    <t>米沢</t>
  </si>
  <si>
    <t>資料．県警察本部</t>
  </si>
  <si>
    <t>２５．罪種別犯罪発生・検挙件数</t>
  </si>
  <si>
    <t>男</t>
  </si>
  <si>
    <t>学　　校　　数</t>
  </si>
  <si>
    <t>学　　級　　数</t>
  </si>
  <si>
    <t>教　員　数</t>
  </si>
  <si>
    <t>児　童　数</t>
  </si>
  <si>
    <t>本校</t>
  </si>
  <si>
    <t>分校</t>
  </si>
  <si>
    <t>昭和33年</t>
  </si>
  <si>
    <t>市計</t>
  </si>
  <si>
    <t>東根市</t>
  </si>
  <si>
    <t>余目町</t>
  </si>
  <si>
    <t>大山町</t>
  </si>
  <si>
    <t>舟形町</t>
  </si>
  <si>
    <t>戸沢村</t>
  </si>
  <si>
    <t>真室川町</t>
  </si>
  <si>
    <t>豊栄村</t>
  </si>
  <si>
    <t>左沢町</t>
  </si>
  <si>
    <t>漆川村</t>
  </si>
  <si>
    <t>和郷村</t>
  </si>
  <si>
    <t>飯豊町</t>
  </si>
  <si>
    <t>資料.　学校基本調査</t>
  </si>
  <si>
    <t>２６．市町村別小学校</t>
  </si>
  <si>
    <t>生　徒　数</t>
  </si>
  <si>
    <t>舟形町</t>
  </si>
  <si>
    <t>２７．市町村別中学校</t>
  </si>
  <si>
    <t>昭和35年3月末現在</t>
  </si>
  <si>
    <t>市郡別</t>
  </si>
  <si>
    <t>養老</t>
  </si>
  <si>
    <t>授産</t>
  </si>
  <si>
    <t>宿所提供</t>
  </si>
  <si>
    <t>引揚者
集団収容</t>
  </si>
  <si>
    <t>引揚者
独立住宅</t>
  </si>
  <si>
    <t>身体障害者更生援護</t>
  </si>
  <si>
    <t>山形</t>
  </si>
  <si>
    <t>米沢</t>
  </si>
  <si>
    <t>鶴岡</t>
  </si>
  <si>
    <t>酒田</t>
  </si>
  <si>
    <t>寒河江</t>
  </si>
  <si>
    <t>上山</t>
  </si>
  <si>
    <t>村山</t>
  </si>
  <si>
    <t>長井</t>
  </si>
  <si>
    <t>天童</t>
  </si>
  <si>
    <t>東根</t>
  </si>
  <si>
    <t>尾花沢</t>
  </si>
  <si>
    <t>東村山</t>
  </si>
  <si>
    <t>西村山</t>
  </si>
  <si>
    <t>北村山</t>
  </si>
  <si>
    <t>最上</t>
  </si>
  <si>
    <t>東置賜</t>
  </si>
  <si>
    <t>西置賜</t>
  </si>
  <si>
    <t>東田川</t>
  </si>
  <si>
    <t>西田川</t>
  </si>
  <si>
    <t>飽海</t>
  </si>
  <si>
    <t>資料.　県社会課</t>
  </si>
  <si>
    <t>２８.社会福祉施設</t>
  </si>
  <si>
    <t>（2）月別火災発生件数･損害見積額</t>
  </si>
  <si>
    <t>出火件数</t>
  </si>
  <si>
    <t>焼損棟数</t>
  </si>
  <si>
    <t>損害面積</t>
  </si>
  <si>
    <t>車輌</t>
  </si>
  <si>
    <t>死傷者</t>
  </si>
  <si>
    <t>罹災世帯数</t>
  </si>
  <si>
    <t>罹災人員</t>
  </si>
  <si>
    <t>損　害　見　積　額　(円)</t>
  </si>
  <si>
    <t>建　物　火　災</t>
  </si>
  <si>
    <t>山林．原野
火　　　災</t>
  </si>
  <si>
    <t>船舶火災</t>
  </si>
  <si>
    <t>車輌火災</t>
  </si>
  <si>
    <t>建物</t>
  </si>
  <si>
    <t>山林原野</t>
  </si>
  <si>
    <t>船舶</t>
  </si>
  <si>
    <t>全焼</t>
  </si>
  <si>
    <t>半焼</t>
  </si>
  <si>
    <t>部分焼</t>
  </si>
  <si>
    <t>船舶
台数</t>
  </si>
  <si>
    <t>死者</t>
  </si>
  <si>
    <t>傷物</t>
  </si>
  <si>
    <t>内容物及
びその他</t>
  </si>
  <si>
    <t>㎡</t>
  </si>
  <si>
    <t>a</t>
  </si>
  <si>
    <t>昭和30年</t>
  </si>
  <si>
    <t>〃　31年</t>
  </si>
  <si>
    <t>〃　32年</t>
  </si>
  <si>
    <t>〃　33年</t>
  </si>
  <si>
    <t>〃　34年</t>
  </si>
  <si>
    <t xml:space="preserve"> 資料.県消防防災課</t>
  </si>
  <si>
    <t>２９．火災被害</t>
  </si>
  <si>
    <t>全常用労働者</t>
  </si>
  <si>
    <t>Ｄ</t>
  </si>
  <si>
    <t>鉱業</t>
  </si>
  <si>
    <t>Ｆ</t>
  </si>
  <si>
    <t>食料品製造業</t>
  </si>
  <si>
    <t>繊維工業</t>
  </si>
  <si>
    <t>木材.木製品製造業</t>
  </si>
  <si>
    <t>家具.装備品製造業</t>
  </si>
  <si>
    <t>出版.印刷.同関連産業</t>
  </si>
  <si>
    <t>機械製造業</t>
  </si>
  <si>
    <t>電気機械器具製造業</t>
  </si>
  <si>
    <t>Ｇ</t>
  </si>
  <si>
    <t>卸売業.小売業</t>
  </si>
  <si>
    <t>Ｈ</t>
  </si>
  <si>
    <t>金融.保険業</t>
  </si>
  <si>
    <t>Ｊ</t>
  </si>
  <si>
    <t>運輸.通信業</t>
  </si>
  <si>
    <t>Ｅ</t>
  </si>
  <si>
    <t>建設業</t>
  </si>
  <si>
    <t>生産労働者</t>
  </si>
  <si>
    <t>Ｄ</t>
  </si>
  <si>
    <t>製造業</t>
  </si>
  <si>
    <t>Ｅ</t>
  </si>
  <si>
    <t>管理事務技術労働者</t>
  </si>
  <si>
    <t>Ｄ</t>
  </si>
  <si>
    <t>Ｆ</t>
  </si>
  <si>
    <t>３．産業別常用労仂者の1人平均月間現金給与額</t>
  </si>
  <si>
    <t>(1)　経営耕地面積広狭別農家数</t>
  </si>
  <si>
    <t>地域別</t>
  </si>
  <si>
    <t>総　農</t>
  </si>
  <si>
    <t>例外</t>
  </si>
  <si>
    <t>ヘク
タール</t>
  </si>
  <si>
    <t>～</t>
  </si>
  <si>
    <t>家　数</t>
  </si>
  <si>
    <t>未満</t>
  </si>
  <si>
    <t>0.5
ヘク
タール</t>
  </si>
  <si>
    <t>0.7
ヘク
タール</t>
  </si>
  <si>
    <t>1.0
ヘク
タール</t>
  </si>
  <si>
    <t>1.5
ヘク
タール</t>
  </si>
  <si>
    <t>2.0
ヘク
タール</t>
  </si>
  <si>
    <t>2.5
ヘク
タール</t>
  </si>
  <si>
    <t>3.0
ヘク
タール</t>
  </si>
  <si>
    <t>5
ヘク
タール</t>
  </si>
  <si>
    <t>以上</t>
  </si>
  <si>
    <t xml:space="preserve">
規定</t>
  </si>
  <si>
    <t>戸</t>
  </si>
  <si>
    <t>庄内地域</t>
  </si>
  <si>
    <t>朝日村</t>
  </si>
  <si>
    <t>櫛引村</t>
  </si>
  <si>
    <t>羽黒町</t>
  </si>
  <si>
    <t>温海町</t>
  </si>
  <si>
    <t>大山町</t>
  </si>
  <si>
    <t>松山町</t>
  </si>
  <si>
    <t>平田村</t>
  </si>
  <si>
    <t>八幡町</t>
  </si>
  <si>
    <t>大石田町</t>
  </si>
  <si>
    <t>金山町</t>
  </si>
  <si>
    <t>中山町</t>
  </si>
  <si>
    <t>山辺町</t>
  </si>
  <si>
    <t>朝日町</t>
  </si>
  <si>
    <t>置賜地域</t>
  </si>
  <si>
    <t>津川村</t>
  </si>
  <si>
    <t>小国町</t>
  </si>
  <si>
    <t>資料.　1960年世界農林業センサス(昭和35年2月1日)</t>
  </si>
  <si>
    <t>４．農家数</t>
  </si>
  <si>
    <t>地域別</t>
  </si>
  <si>
    <t>総数</t>
  </si>
  <si>
    <t>庄内地域</t>
  </si>
  <si>
    <t>鶴岡市</t>
  </si>
  <si>
    <t>酒田市</t>
  </si>
  <si>
    <t>朝日村</t>
  </si>
  <si>
    <t>櫛引村</t>
  </si>
  <si>
    <t>羽黒町</t>
  </si>
  <si>
    <t>三川村</t>
  </si>
  <si>
    <t>藤島町</t>
  </si>
  <si>
    <t>立川町</t>
  </si>
  <si>
    <t>余目町</t>
  </si>
  <si>
    <t>温海町</t>
  </si>
  <si>
    <t>大山町</t>
  </si>
  <si>
    <t>松山町</t>
  </si>
  <si>
    <t>平田村</t>
  </si>
  <si>
    <t>八幡町</t>
  </si>
  <si>
    <t>遊佐町</t>
  </si>
  <si>
    <t>最上地域</t>
  </si>
  <si>
    <t>新庄市</t>
  </si>
  <si>
    <t>尾花沢市</t>
  </si>
  <si>
    <t>大石田町</t>
  </si>
  <si>
    <t>舟形町</t>
  </si>
  <si>
    <t>大蔵村</t>
  </si>
  <si>
    <t>戸沢村</t>
  </si>
  <si>
    <t>鮭川村</t>
  </si>
  <si>
    <t>真室川町</t>
  </si>
  <si>
    <t>金山町</t>
  </si>
  <si>
    <t>最上町</t>
  </si>
  <si>
    <t>村山地域</t>
  </si>
  <si>
    <t>山形市</t>
  </si>
  <si>
    <t>寒河江市</t>
  </si>
  <si>
    <t>上山市</t>
  </si>
  <si>
    <t>村山市</t>
  </si>
  <si>
    <t>天童市</t>
  </si>
  <si>
    <t>東根市</t>
  </si>
  <si>
    <t>豊栄村</t>
  </si>
  <si>
    <t>中山町</t>
  </si>
  <si>
    <t>山辺町</t>
  </si>
  <si>
    <t>大江町</t>
  </si>
  <si>
    <t>朝日町</t>
  </si>
  <si>
    <t>西川町</t>
  </si>
  <si>
    <t>河北町</t>
  </si>
  <si>
    <t>置賜地域</t>
  </si>
  <si>
    <t>米沢市</t>
  </si>
  <si>
    <t>長井市</t>
  </si>
  <si>
    <t>高畠町</t>
  </si>
  <si>
    <t>赤湯町</t>
  </si>
  <si>
    <t>宮内町</t>
  </si>
  <si>
    <t>和郷村</t>
  </si>
  <si>
    <t>川西町</t>
  </si>
  <si>
    <t>白鷹町</t>
  </si>
  <si>
    <t>飯豊町</t>
  </si>
  <si>
    <t>小国町</t>
  </si>
  <si>
    <t>(2)　家としての兼業種類別農家数</t>
  </si>
  <si>
    <t>(イ)農業を主とする兼業農家</t>
  </si>
  <si>
    <t>農業を主
と す る
兼業農家
総　　数</t>
  </si>
  <si>
    <t>やとわれ兼業</t>
  </si>
  <si>
    <t>自営兼業</t>
  </si>
  <si>
    <t>賃労働者</t>
  </si>
  <si>
    <t>事務職員</t>
  </si>
  <si>
    <t>役職</t>
  </si>
  <si>
    <t>季節
出稼</t>
  </si>
  <si>
    <t>人夫日雇</t>
  </si>
  <si>
    <t>製炭
製薪</t>
  </si>
  <si>
    <t>育林
など</t>
  </si>
  <si>
    <t>漁業</t>
  </si>
  <si>
    <t>医院
など</t>
  </si>
  <si>
    <t>職人</t>
  </si>
  <si>
    <t>自営
小</t>
  </si>
  <si>
    <t>自営
大</t>
  </si>
  <si>
    <t>商店
など</t>
  </si>
  <si>
    <t>内職
など</t>
  </si>
  <si>
    <t>津川村</t>
  </si>
  <si>
    <t>５．農家数</t>
  </si>
  <si>
    <t>(2)　家としての兼業種類別農家数</t>
  </si>
  <si>
    <t>やとわれ兼業</t>
  </si>
  <si>
    <t>自営兼業</t>
  </si>
  <si>
    <t>賃労働者</t>
  </si>
  <si>
    <t>事務職員</t>
  </si>
  <si>
    <t>役職</t>
  </si>
  <si>
    <t>季節
出稼</t>
  </si>
  <si>
    <t>人夫日雇</t>
  </si>
  <si>
    <t>製炭
製薪</t>
  </si>
  <si>
    <t>育林
など</t>
  </si>
  <si>
    <t>漁業</t>
  </si>
  <si>
    <t>医院
など</t>
  </si>
  <si>
    <t>職人</t>
  </si>
  <si>
    <t>自営
小</t>
  </si>
  <si>
    <t>自営
大</t>
  </si>
  <si>
    <t>商店
など</t>
  </si>
  <si>
    <t>内職
など</t>
  </si>
  <si>
    <t>(ロ)兼業を主とする兼業農家</t>
  </si>
  <si>
    <t>兼業を主
と す る
兼業農家
総　　数</t>
  </si>
  <si>
    <t>６．農家数</t>
  </si>
  <si>
    <t>(1)　経営土地種類別農家数・面積</t>
  </si>
  <si>
    <t>耕地</t>
  </si>
  <si>
    <t>田</t>
  </si>
  <si>
    <t>田のうち</t>
  </si>
  <si>
    <t>樹園地</t>
  </si>
  <si>
    <t>畑</t>
  </si>
  <si>
    <t>耕地の団地数</t>
  </si>
  <si>
    <t>草地</t>
  </si>
  <si>
    <t>山林</t>
  </si>
  <si>
    <t>山林のうち
人　工　林</t>
  </si>
  <si>
    <t>山林のうち</t>
  </si>
  <si>
    <t>宅地</t>
  </si>
  <si>
    <t>荒地.水路.溜池.
永久的農道</t>
  </si>
  <si>
    <t>農用地計</t>
  </si>
  <si>
    <t>経営総土地</t>
  </si>
  <si>
    <t>一毛田</t>
  </si>
  <si>
    <t>二毛田</t>
  </si>
  <si>
    <t>樹園地計</t>
  </si>
  <si>
    <t>果樹園</t>
  </si>
  <si>
    <t>茶園</t>
  </si>
  <si>
    <t>桑園</t>
  </si>
  <si>
    <t>こうぞ.みつまた.
こりやなぎなどその
他の樹園地</t>
  </si>
  <si>
    <t>畑計</t>
  </si>
  <si>
    <t>温室</t>
  </si>
  <si>
    <t>普通畑</t>
  </si>
  <si>
    <t>(普通畑のうち)
牧草を作つてある畑</t>
  </si>
  <si>
    <t>焼畑・切替畑</t>
  </si>
  <si>
    <t>永年牧草地</t>
  </si>
  <si>
    <t>採草地</t>
  </si>
  <si>
    <t>放牧地</t>
  </si>
  <si>
    <t>草地計</t>
  </si>
  <si>
    <t>採草するもの</t>
  </si>
  <si>
    <t>放牧するもの</t>
  </si>
  <si>
    <t>面積</t>
  </si>
  <si>
    <t>戸</t>
  </si>
  <si>
    <t>ヘク
タール</t>
  </si>
  <si>
    <t>団地</t>
  </si>
  <si>
    <t>ヘ　ク
タール</t>
  </si>
  <si>
    <t>７．土地</t>
  </si>
  <si>
    <t>作付面積</t>
  </si>
  <si>
    <t>推定実収高</t>
  </si>
  <si>
    <t>作付反収</t>
  </si>
  <si>
    <t>水稲</t>
  </si>
  <si>
    <t>陸稲</t>
  </si>
  <si>
    <t>陸稲</t>
  </si>
  <si>
    <t>反</t>
  </si>
  <si>
    <t>屯</t>
  </si>
  <si>
    <t>kg</t>
  </si>
  <si>
    <t>昭和32年</t>
  </si>
  <si>
    <t>　〃33年</t>
  </si>
  <si>
    <t>　〃34年</t>
  </si>
  <si>
    <t>津川村</t>
  </si>
  <si>
    <t>資料.　農林省山形統計調査事務所</t>
  </si>
  <si>
    <t>８．米推定実収高</t>
  </si>
  <si>
    <t>昭和32年8月1日現在　（単位　町）</t>
  </si>
  <si>
    <t>林野の構成</t>
  </si>
  <si>
    <t>経営形態別林野面積</t>
  </si>
  <si>
    <t>原野</t>
  </si>
  <si>
    <t>合計</t>
  </si>
  <si>
    <t>私営</t>
  </si>
  <si>
    <t>樹林地</t>
  </si>
  <si>
    <t>竹林</t>
  </si>
  <si>
    <t>伐採跡地
災害跡地</t>
  </si>
  <si>
    <t>林野庁所
管その他
の官庁所
管</t>
  </si>
  <si>
    <t>都道府県
市区町村
財産区を
含む</t>
  </si>
  <si>
    <t>社寺、会
社、個人、
その他</t>
  </si>
  <si>
    <t>針葉樹林</t>
  </si>
  <si>
    <t>広葉樹林</t>
  </si>
  <si>
    <t>針　広
混交林</t>
  </si>
  <si>
    <t>小計</t>
  </si>
  <si>
    <t>豊栄村</t>
  </si>
  <si>
    <t>河北町</t>
  </si>
  <si>
    <t>置賜地域</t>
  </si>
  <si>
    <t>小国町</t>
  </si>
  <si>
    <t>注．昭和32年8月1日現在調査であるが、行政地域は昭和35年12月末現在である。</t>
  </si>
  <si>
    <t>資料．農林省山形統計事務所</t>
  </si>
  <si>
    <t>９.市町村別林野面積</t>
  </si>
  <si>
    <t>(1)林家</t>
  </si>
  <si>
    <t>(イ)所有山林</t>
  </si>
  <si>
    <t>所　　有　　山　　林　　広　　狭　　別　　①</t>
  </si>
  <si>
    <t>0.1ha
未　満</t>
  </si>
  <si>
    <t>戸数</t>
  </si>
  <si>
    <t>～</t>
  </si>
  <si>
    <t>ha</t>
  </si>
  <si>
    <t>戸</t>
  </si>
  <si>
    <t>ヘクタール</t>
  </si>
  <si>
    <t>山形県計</t>
  </si>
  <si>
    <t>Ａ．森林基本計画区</t>
  </si>
  <si>
    <t>櫛引村</t>
  </si>
  <si>
    <t>平田村</t>
  </si>
  <si>
    <t>八幡町</t>
  </si>
  <si>
    <t>Ｂ．森林基本計画区</t>
  </si>
  <si>
    <t>飯豊町</t>
  </si>
  <si>
    <t>津川村</t>
  </si>
  <si>
    <t>Ｃ．森林基本計画区</t>
  </si>
  <si>
    <t>Ｄ．森林基本計画区</t>
  </si>
  <si>
    <t>豊栄村</t>
  </si>
  <si>
    <t>Ｅ．森林基本計画区</t>
  </si>
  <si>
    <t>村山市</t>
  </si>
  <si>
    <t>大石田町</t>
  </si>
  <si>
    <t>Ｆ．森林基本計画区</t>
  </si>
  <si>
    <t>金山町</t>
  </si>
  <si>
    <t>資料．1960年世界農林業センサス（昭和35年2月1日）</t>
  </si>
  <si>
    <t>１０．林業調査市町村別</t>
  </si>
  <si>
    <t>昭和35年1月1日現在</t>
  </si>
  <si>
    <t>階層別</t>
  </si>
  <si>
    <t>経営体数</t>
  </si>
  <si>
    <t>経営体が保有する漁船隻数.屯数</t>
  </si>
  <si>
    <t>個人経営</t>
  </si>
  <si>
    <t>漁業協同　　組合直営</t>
  </si>
  <si>
    <t>生産組合</t>
  </si>
  <si>
    <t>共同経営</t>
  </si>
  <si>
    <t>会社経営</t>
  </si>
  <si>
    <t>官公庁学　　校試験場</t>
  </si>
  <si>
    <t>鋼.木船総数</t>
  </si>
  <si>
    <t>鋼船</t>
  </si>
  <si>
    <t>木船</t>
  </si>
  <si>
    <t>隻数</t>
  </si>
  <si>
    <t>屯数</t>
  </si>
  <si>
    <t>無動力</t>
  </si>
  <si>
    <t>動力</t>
  </si>
  <si>
    <t xml:space="preserve">  3  屯  未  満</t>
  </si>
  <si>
    <t xml:space="preserve">  3  ～    5 屯</t>
  </si>
  <si>
    <t xml:space="preserve">  5  ～   10</t>
  </si>
  <si>
    <t xml:space="preserve"> 10  ～   20</t>
  </si>
  <si>
    <t xml:space="preserve"> 20  ～   30</t>
  </si>
  <si>
    <t xml:space="preserve"> 30  ～   50</t>
  </si>
  <si>
    <t xml:space="preserve"> 50  ～  100</t>
  </si>
  <si>
    <t>100  ～  200</t>
  </si>
  <si>
    <t>200  ～  500</t>
  </si>
  <si>
    <t>500屯以上</t>
  </si>
  <si>
    <t>大型定置網</t>
  </si>
  <si>
    <t>小型定置網</t>
  </si>
  <si>
    <t>地びき網</t>
  </si>
  <si>
    <t>浅海養殖</t>
  </si>
  <si>
    <t>注.　経営体階層　経営体が年間に使用した動力漁船の合計トン数による大型定置網、小型定置網、地びき網、浅海養殖の区分のあるところは、この漁業を主なる漁業として</t>
  </si>
  <si>
    <t>　　 営む経営体を動力漁船の合計トン数によらず分類したものである。資料.漁業動態調査</t>
  </si>
  <si>
    <t>１１．階層別経営体数・漁船隻数・屯数</t>
  </si>
  <si>
    <t>1月</t>
  </si>
  <si>
    <t>（単位　㎏）</t>
  </si>
  <si>
    <t>種別</t>
  </si>
  <si>
    <t>昭和33年</t>
  </si>
  <si>
    <t>昭和34年</t>
  </si>
  <si>
    <t>2月</t>
  </si>
  <si>
    <t>3月</t>
  </si>
  <si>
    <t>4月</t>
  </si>
  <si>
    <t>5月</t>
  </si>
  <si>
    <t>6月</t>
  </si>
  <si>
    <t>7月</t>
  </si>
  <si>
    <t>8月</t>
  </si>
  <si>
    <t>9月</t>
  </si>
  <si>
    <t>10月</t>
  </si>
  <si>
    <t>11月</t>
  </si>
  <si>
    <t>12月</t>
  </si>
  <si>
    <t>まいわし</t>
  </si>
  <si>
    <t>うるめかたくち</t>
  </si>
  <si>
    <t>かつお</t>
  </si>
  <si>
    <t>まぐろ</t>
  </si>
  <si>
    <t>さば</t>
  </si>
  <si>
    <t>ぶり</t>
  </si>
  <si>
    <t>まだら</t>
  </si>
  <si>
    <t>魚</t>
  </si>
  <si>
    <t>すけそうだら</t>
  </si>
  <si>
    <t>さめ</t>
  </si>
  <si>
    <t>たい</t>
  </si>
  <si>
    <t>かれい、ひらめ</t>
  </si>
  <si>
    <t>ほっけ</t>
  </si>
  <si>
    <t>あじ</t>
  </si>
  <si>
    <t>類</t>
  </si>
  <si>
    <t>はたはた</t>
  </si>
  <si>
    <t>さけ</t>
  </si>
  <si>
    <t>ます</t>
  </si>
  <si>
    <t>かながしら.ほうぼう</t>
  </si>
  <si>
    <t>とびうお</t>
  </si>
  <si>
    <t>その他</t>
  </si>
  <si>
    <t>貝類</t>
  </si>
  <si>
    <t>あわび</t>
  </si>
  <si>
    <t>さざえ</t>
  </si>
  <si>
    <t>その他の水産動物</t>
  </si>
  <si>
    <t>するめいか</t>
  </si>
  <si>
    <t>その他のいか</t>
  </si>
  <si>
    <t>たこ</t>
  </si>
  <si>
    <t>えび</t>
  </si>
  <si>
    <t>かに</t>
  </si>
  <si>
    <t>藻類</t>
  </si>
  <si>
    <t>わかめ</t>
  </si>
  <si>
    <t>あらめ</t>
  </si>
  <si>
    <t>いわのり</t>
  </si>
  <si>
    <t>えぎす</t>
  </si>
  <si>
    <t xml:space="preserve">   資料 ． 県水産課</t>
  </si>
  <si>
    <t>１２．海面漁業種類別漁獲高</t>
  </si>
  <si>
    <t>昭和34年12月31日現在</t>
  </si>
  <si>
    <t>市　町　村　別</t>
  </si>
  <si>
    <t>従　業　者　数</t>
  </si>
  <si>
    <t>製造品出荷額等</t>
  </si>
  <si>
    <t>人</t>
  </si>
  <si>
    <t>千円</t>
  </si>
  <si>
    <t>羽黒町</t>
  </si>
  <si>
    <t>三川村</t>
  </si>
  <si>
    <t>平田村</t>
  </si>
  <si>
    <t>宮内町</t>
  </si>
  <si>
    <t>和郷村</t>
  </si>
  <si>
    <t>x</t>
  </si>
  <si>
    <t>資料　昭和34年工業統計調査</t>
  </si>
  <si>
    <t>１３．市町村別事業所・従業者数・製造品出荷額等</t>
  </si>
  <si>
    <t>10　現  金  給  与  総　額</t>
  </si>
  <si>
    <t>有形固定資産取得額および除却価額</t>
  </si>
  <si>
    <t>個人</t>
  </si>
  <si>
    <t>その他</t>
  </si>
  <si>
    <t>ニ</t>
  </si>
  <si>
    <t>除却価額</t>
  </si>
  <si>
    <t>男</t>
  </si>
  <si>
    <t>女</t>
  </si>
  <si>
    <t>新規のもの</t>
  </si>
  <si>
    <t>中古のもの</t>
  </si>
  <si>
    <t>千ＫＷ時</t>
  </si>
  <si>
    <t>…</t>
  </si>
  <si>
    <t>　〃　31年</t>
  </si>
  <si>
    <t>　〃　32年</t>
  </si>
  <si>
    <t>　〃　33年</t>
  </si>
  <si>
    <t>　〃34年</t>
  </si>
  <si>
    <t>食料品製造業</t>
  </si>
  <si>
    <t>衣服その他繊維製品製造業</t>
  </si>
  <si>
    <t>化学工業</t>
  </si>
  <si>
    <t>ゴム製品製造業</t>
  </si>
  <si>
    <t>鉄鋼業</t>
  </si>
  <si>
    <t>非鉄金属製造業</t>
  </si>
  <si>
    <t>金属製品製造業</t>
  </si>
  <si>
    <t>電気機械器具製造業</t>
  </si>
  <si>
    <t>輸送用機械器具製造業</t>
  </si>
  <si>
    <t>その他の製造業</t>
  </si>
  <si>
    <t>山　形　県</t>
  </si>
  <si>
    <t>－従業者4人以上の事業所－</t>
  </si>
  <si>
    <t>産業中分類別</t>
  </si>
  <si>
    <t>事業
所数</t>
  </si>
  <si>
    <t>公称資本
金額又は
出資金額</t>
  </si>
  <si>
    <t>経営組織</t>
  </si>
  <si>
    <t>従業者数</t>
  </si>
  <si>
    <t>一ヵ年の
常用労働
者数</t>
  </si>
  <si>
    <t>11　原材料．燃料．電力の使用額ならびに委託生産費</t>
  </si>
  <si>
    <t>12
10と11の
合　　計</t>
  </si>
  <si>
    <t>製造品出荷額等</t>
  </si>
  <si>
    <t xml:space="preserve">内　国
消費税    </t>
  </si>
  <si>
    <t>製造品在庫額</t>
  </si>
  <si>
    <t>原材料.燃料在庫額</t>
  </si>
  <si>
    <t>半製品.仕掛品在庫額</t>
  </si>
  <si>
    <t>有形固定資産</t>
  </si>
  <si>
    <t>建設仮勘定</t>
  </si>
  <si>
    <t>転売品</t>
  </si>
  <si>
    <t>株式会社</t>
  </si>
  <si>
    <t>合資会社</t>
  </si>
  <si>
    <t>合名会社</t>
  </si>
  <si>
    <t>有限会社</t>
  </si>
  <si>
    <t>組合</t>
  </si>
  <si>
    <t>その他</t>
  </si>
  <si>
    <t>職員</t>
  </si>
  <si>
    <t>労務者</t>
  </si>
  <si>
    <t>個人業主及び家族従業者</t>
  </si>
  <si>
    <t>合計</t>
  </si>
  <si>
    <t>職　員</t>
  </si>
  <si>
    <t>労　務　者</t>
  </si>
  <si>
    <t>計</t>
  </si>
  <si>
    <t>イ
原材料</t>
  </si>
  <si>
    <t>ロ</t>
  </si>
  <si>
    <t>ハ
電力使用額</t>
  </si>
  <si>
    <t>ホ
イロハニ
の合計</t>
  </si>
  <si>
    <t>製造品
出荷額</t>
  </si>
  <si>
    <t>くず廃物
出荷額</t>
  </si>
  <si>
    <t>合計</t>
  </si>
  <si>
    <t>年初現在高</t>
  </si>
  <si>
    <t>取得価額</t>
  </si>
  <si>
    <t>減価償却額の
申告のあつた
事業所数</t>
  </si>
  <si>
    <t>減価償却額</t>
  </si>
  <si>
    <t>増</t>
  </si>
  <si>
    <t>減</t>
  </si>
  <si>
    <t>販売価額</t>
  </si>
  <si>
    <t>仕入価額</t>
  </si>
  <si>
    <t>の給与</t>
  </si>
  <si>
    <t>燃料</t>
  </si>
  <si>
    <t>ＫＷＨ</t>
  </si>
  <si>
    <t>価額</t>
  </si>
  <si>
    <t>委託生産費</t>
  </si>
  <si>
    <t>加工収入</t>
  </si>
  <si>
    <t>修理料収入</t>
  </si>
  <si>
    <t>年初</t>
  </si>
  <si>
    <t>年末</t>
  </si>
  <si>
    <t>建物構築物</t>
  </si>
  <si>
    <t>機械装置</t>
  </si>
  <si>
    <t>船舶車輛耐用1
年以上の工具等</t>
  </si>
  <si>
    <t>船舶車輛耐用年
数1年以上の工
具器具備品等</t>
  </si>
  <si>
    <t>万円</t>
  </si>
  <si>
    <t>昭和30年</t>
  </si>
  <si>
    <t>繊維工業</t>
  </si>
  <si>
    <t>木材.木製品製造業</t>
  </si>
  <si>
    <t>家具装備品製造業</t>
  </si>
  <si>
    <t>パルプ.紙.紙加工品製造業</t>
  </si>
  <si>
    <t>出版印刷.同関連産業</t>
  </si>
  <si>
    <t>石油製品.石炭製品製造業</t>
  </si>
  <si>
    <t>x</t>
  </si>
  <si>
    <t>皮革.同製品製造業</t>
  </si>
  <si>
    <t>窯業.土石製品製造業</t>
  </si>
  <si>
    <t>機械製造業</t>
  </si>
  <si>
    <t>精密機械製造業</t>
  </si>
  <si>
    <t>※</t>
  </si>
  <si>
    <t>注.　1.中分類別　37.精密機械器具製造業は計量器、測定器、時計製造業、測量機械、医療機械、光学機械、理化学機械の略　2.中分類別38.武器製造業は該当がないので削除した。3.中分類28を39に合算</t>
  </si>
  <si>
    <t>１４． 産業別事業所・従業者数・現金給与総額・原材料・燃料・電力使用額・製造品出荷額・有形固定資産等</t>
  </si>
  <si>
    <t>昭和34年度</t>
  </si>
  <si>
    <t>区　　分</t>
  </si>
  <si>
    <t>定額電灯</t>
  </si>
  <si>
    <t>従量電灯</t>
  </si>
  <si>
    <t>大口電灯</t>
  </si>
  <si>
    <t>臨時電灯</t>
  </si>
  <si>
    <t>電灯</t>
  </si>
  <si>
    <t>小型機器</t>
  </si>
  <si>
    <t>街路</t>
  </si>
  <si>
    <t>契約　口数</t>
  </si>
  <si>
    <t>灯数．口数又はkw</t>
  </si>
  <si>
    <t>1,370灯</t>
  </si>
  <si>
    <t>1,862,668灯</t>
  </si>
  <si>
    <t>127kw</t>
  </si>
  <si>
    <t>21,022kw</t>
  </si>
  <si>
    <t>業務用電力</t>
  </si>
  <si>
    <t>小口電力</t>
  </si>
  <si>
    <t>大口電力</t>
  </si>
  <si>
    <t>臨時電力</t>
  </si>
  <si>
    <t>農事用電力</t>
  </si>
  <si>
    <t>建設工事用電力</t>
  </si>
  <si>
    <t>事業用電力</t>
  </si>
  <si>
    <t>電力合計</t>
  </si>
  <si>
    <t>５０ＫＷ</t>
  </si>
  <si>
    <t>500～</t>
  </si>
  <si>
    <t>3000ｋｗ</t>
  </si>
  <si>
    <t>3,000ｋｗ</t>
  </si>
  <si>
    <t>契約口数</t>
  </si>
  <si>
    <t>契約ＫＷ</t>
  </si>
  <si>
    <t>　資料．　東北電力株式会社山形支店</t>
  </si>
  <si>
    <t>１５．電灯・電力需用実数</t>
  </si>
  <si>
    <t>昭和35年3月31日現在</t>
  </si>
  <si>
    <t xml:space="preserve">市町村別 </t>
  </si>
  <si>
    <t>行政区域内      居住人口</t>
  </si>
  <si>
    <t>給水区域内
人      口</t>
  </si>
  <si>
    <t xml:space="preserve">Ｂ/Ａ  </t>
  </si>
  <si>
    <t>現在給水
人　　口</t>
  </si>
  <si>
    <t xml:space="preserve">Ｃ/Ａ  </t>
  </si>
  <si>
    <t>上水道</t>
  </si>
  <si>
    <t>簡易水道</t>
  </si>
  <si>
    <t>専用水道</t>
  </si>
  <si>
    <t>（Ａ）</t>
  </si>
  <si>
    <t>（Ｂ）</t>
  </si>
  <si>
    <t>％</t>
  </si>
  <si>
    <t>（Ｃ）</t>
  </si>
  <si>
    <t>施設数</t>
  </si>
  <si>
    <t>人</t>
  </si>
  <si>
    <t>山形保健所</t>
  </si>
  <si>
    <t xml:space="preserve"> </t>
  </si>
  <si>
    <t>寒河江保健所</t>
  </si>
  <si>
    <t>寒河江市</t>
  </si>
  <si>
    <t>大江町</t>
  </si>
  <si>
    <t>楯岡保健所</t>
  </si>
  <si>
    <t>尾花沢市</t>
  </si>
  <si>
    <t>新庄保健所</t>
  </si>
  <si>
    <t>金山町</t>
  </si>
  <si>
    <t>昭和34年度県特別会計会計別歳入歳出決算</t>
  </si>
  <si>
    <t>申告所得納税人員</t>
  </si>
  <si>
    <t>(1)県職員(地方公務員）</t>
  </si>
  <si>
    <t>(2)一般職員(国家公務員）</t>
  </si>
  <si>
    <t>第１７章　選挙・公安</t>
  </si>
  <si>
    <t>県議会議員選挙</t>
  </si>
  <si>
    <t>(1)投票状況</t>
  </si>
  <si>
    <t>(2)党派別得票数</t>
  </si>
  <si>
    <t>(3)党派別候補者数</t>
  </si>
  <si>
    <t>(4)職業別候補者当選人数</t>
  </si>
  <si>
    <t>参議院議員通常選挙</t>
  </si>
  <si>
    <t>参議院山形県選出議員補欠選挙</t>
  </si>
  <si>
    <t>衆議院議員選挙</t>
  </si>
  <si>
    <t>(6)警察</t>
  </si>
  <si>
    <t>警察区画</t>
  </si>
  <si>
    <t>(1)山形地方裁判所・同支所</t>
  </si>
  <si>
    <t>第１８章　教育・文化・宗教</t>
  </si>
  <si>
    <t>学年別中学校生徒数</t>
  </si>
  <si>
    <t>(1)学校・教員数・生徒数</t>
  </si>
  <si>
    <t>(1)学校数・教員数・生徒数</t>
  </si>
  <si>
    <t>中学校・高等学校の県内・県外・産業別就職状況</t>
  </si>
  <si>
    <t>生徒・児童・幼児の疾病異常受検者数・該当者・率</t>
  </si>
  <si>
    <t>生徒・児童・幼児の疾病異常該当数者・率</t>
  </si>
  <si>
    <t>宗教法人数</t>
  </si>
  <si>
    <t>公民館数</t>
  </si>
  <si>
    <t>文化・芸能・社会体育団体</t>
  </si>
  <si>
    <t>国宝・重要文化財</t>
  </si>
  <si>
    <t>(1)国宝</t>
  </si>
  <si>
    <t>(2)重要文化財</t>
  </si>
  <si>
    <t>(3)無形文化財</t>
  </si>
  <si>
    <t>(4)史跡名勝天然記念物</t>
  </si>
  <si>
    <t>指定文化財</t>
  </si>
  <si>
    <t>(1)扶助別被保護人員</t>
  </si>
  <si>
    <t>(2)月別被保護世帯・人員</t>
  </si>
  <si>
    <t>(3)月別生活保護費支出状況</t>
  </si>
  <si>
    <t>(4)扶助別生活保護費支出状況</t>
  </si>
  <si>
    <t>公益質屋数</t>
  </si>
  <si>
    <t>(1)種類別募金成績</t>
  </si>
  <si>
    <t>(2)共同募金施設団体配分内訳</t>
  </si>
  <si>
    <t>医療施設・医療関係者</t>
  </si>
  <si>
    <t>勤労者世帯年平均1ヵ月間の収入・支出</t>
  </si>
  <si>
    <t>全世帯年平均1ヵ月間の消費支出</t>
  </si>
  <si>
    <t>実収入階級別勤労者世帯年平均１ヵ月間の収入</t>
  </si>
  <si>
    <t>実収入階級別勤労者世帯年平均１ヵ月間の支出</t>
  </si>
  <si>
    <t>税務署別国税徴収額</t>
  </si>
  <si>
    <t>罪種別受刑者数</t>
  </si>
  <si>
    <t>罪種・年令別検挙人員</t>
  </si>
  <si>
    <t>学年別小学校児童数</t>
  </si>
  <si>
    <t>高等学校卒業者の課程・産業別就職状況</t>
  </si>
  <si>
    <t>婦人学級・青年学級・成人教育講座</t>
  </si>
  <si>
    <t>少年・青年・婦人団体・ＰＴＡ</t>
  </si>
  <si>
    <t>薬局・医薬品製造・販売業者数</t>
  </si>
  <si>
    <t>伝染病</t>
  </si>
  <si>
    <t>(1)種類別保険者数・保険税徴収状況</t>
  </si>
  <si>
    <t>金融機関別一般預金残高</t>
  </si>
  <si>
    <t>業種別銀行融資状況</t>
  </si>
  <si>
    <t>租税負担額</t>
  </si>
  <si>
    <t>県民所得</t>
  </si>
  <si>
    <t>公務員</t>
  </si>
  <si>
    <t>登記</t>
  </si>
  <si>
    <t>強制執行事件</t>
  </si>
  <si>
    <t>民事調停事件</t>
  </si>
  <si>
    <t>少年保護事件</t>
  </si>
  <si>
    <t>成人</t>
  </si>
  <si>
    <t>罪種別犯罪発生・検挙件数</t>
  </si>
  <si>
    <t>(1)山形地方裁判所</t>
  </si>
  <si>
    <t>(2)山形家庭裁判所</t>
  </si>
  <si>
    <t>(3)山形地方検察庁</t>
  </si>
  <si>
    <t>(4)山形刑務所</t>
  </si>
  <si>
    <t>(5)山形地方法務局</t>
  </si>
  <si>
    <t>(1)受理・既済・未済件数</t>
  </si>
  <si>
    <t>職業紹介状況</t>
  </si>
  <si>
    <t>社会福祉施設</t>
  </si>
  <si>
    <t>市町村別小学校</t>
  </si>
  <si>
    <t>市町村別中学校</t>
  </si>
  <si>
    <t>各種学校</t>
  </si>
  <si>
    <t>中学校卒業者の進学・就職状況</t>
  </si>
  <si>
    <t>高等学校卒業者の進学・就職状況</t>
  </si>
  <si>
    <t>(2)課程別生徒数</t>
  </si>
  <si>
    <t>凡例</t>
  </si>
  <si>
    <t>目次</t>
  </si>
  <si>
    <t>県の位置</t>
  </si>
  <si>
    <t>失業保険</t>
  </si>
  <si>
    <t>交通事故</t>
  </si>
  <si>
    <t>１</t>
  </si>
  <si>
    <t>２</t>
  </si>
  <si>
    <t>平均湿度</t>
  </si>
  <si>
    <t>降水日数</t>
  </si>
  <si>
    <t>平均風速</t>
  </si>
  <si>
    <t>暴風日数</t>
  </si>
  <si>
    <t>道路延長</t>
  </si>
  <si>
    <t>橋梁</t>
  </si>
  <si>
    <t>港湾</t>
  </si>
  <si>
    <t>銀行主要勘定</t>
  </si>
  <si>
    <t>信用農業協同組合連合会主要勘定</t>
  </si>
  <si>
    <t>金融機関別貯蓄状況</t>
  </si>
  <si>
    <t>地方債</t>
  </si>
  <si>
    <t>司法関係職員</t>
  </si>
  <si>
    <t>民事事件</t>
  </si>
  <si>
    <t>刑事事件</t>
  </si>
  <si>
    <t>家庭事件</t>
  </si>
  <si>
    <t>高等学校</t>
  </si>
  <si>
    <t>図書館</t>
  </si>
  <si>
    <t>本書は、県内の各般にわたる統計資料を集録し、県勢の実態を明らかにするため編集したものである。</t>
  </si>
  <si>
    <t>５</t>
  </si>
  <si>
    <t>市町村の合併状況</t>
  </si>
  <si>
    <t>気象観測地点一覧</t>
  </si>
  <si>
    <t>最高・最低気温の月平均</t>
  </si>
  <si>
    <t>月降水総量</t>
  </si>
  <si>
    <t>第２章　人口</t>
  </si>
  <si>
    <t>第３章　事業所</t>
  </si>
  <si>
    <t>養蚕</t>
  </si>
  <si>
    <t>農地開拓</t>
  </si>
  <si>
    <t>森林伐採面積</t>
  </si>
  <si>
    <t>造林面積</t>
  </si>
  <si>
    <t>水産加工品生産高</t>
  </si>
  <si>
    <t>(1)種類別</t>
  </si>
  <si>
    <t>(2)巾員別</t>
  </si>
  <si>
    <t>(3)路面別</t>
  </si>
  <si>
    <t>第９章　電気・ガス・水道</t>
  </si>
  <si>
    <t>発電所</t>
  </si>
  <si>
    <t>電力消費指数</t>
  </si>
  <si>
    <t>ガス設備</t>
  </si>
  <si>
    <t>ガス生産・消費量</t>
  </si>
  <si>
    <t>自動車台数</t>
  </si>
  <si>
    <t>通信施設</t>
  </si>
  <si>
    <t>国内電報通数</t>
  </si>
  <si>
    <t>公衆電話数</t>
  </si>
  <si>
    <t>開通電話数</t>
  </si>
  <si>
    <t>品目別輸出出荷実績</t>
  </si>
  <si>
    <t>年次別輸出出荷実績</t>
  </si>
  <si>
    <t>相互銀行主要勘定</t>
  </si>
  <si>
    <t>信用金庫主要勘定</t>
  </si>
  <si>
    <t>商工組合中央金庫主要勘定</t>
  </si>
  <si>
    <t>中小企業金融公庫貸付状況</t>
  </si>
  <si>
    <t>農業協同組合主要勘定</t>
  </si>
  <si>
    <t>農林中央金庫主要勘定</t>
  </si>
  <si>
    <t>国民金融公庫貸付状況</t>
  </si>
  <si>
    <t>月最大降水量</t>
  </si>
  <si>
    <t>適用法規・規模別労働組合・組合員数</t>
  </si>
  <si>
    <t>産業・適用法規別労働組合・組合員数</t>
  </si>
  <si>
    <t>第４章　労働</t>
  </si>
  <si>
    <t>第５章　農業</t>
  </si>
  <si>
    <t>農地改革</t>
  </si>
  <si>
    <t>(1)開拓農用地面積</t>
  </si>
  <si>
    <t>(3)開墾工事</t>
  </si>
  <si>
    <t>(4)開拓営農実績</t>
  </si>
  <si>
    <t xml:space="preserve"> (ﾛ)家畜</t>
  </si>
  <si>
    <t>第６章　林業</t>
  </si>
  <si>
    <t>第７章　水産業</t>
  </si>
  <si>
    <t>第１０章　建築・住宅</t>
  </si>
  <si>
    <t>用途別着工建築物</t>
  </si>
  <si>
    <t>着工住宅工事別</t>
  </si>
  <si>
    <t>市部着工住宅（新設）種類別</t>
  </si>
  <si>
    <t>第１１章　運輸・通信</t>
  </si>
  <si>
    <t>自動車運輸施設</t>
  </si>
  <si>
    <t>貨物自動車輸送実績</t>
  </si>
  <si>
    <t>電話機数</t>
  </si>
  <si>
    <t>手形交換高・不渡手形</t>
  </si>
  <si>
    <t>生産地別輸出出荷実績</t>
  </si>
  <si>
    <t>仕向国別輸出出荷実績</t>
  </si>
  <si>
    <t>(1)収入</t>
  </si>
  <si>
    <t>(2)支出</t>
  </si>
  <si>
    <t>(2)家事審判</t>
  </si>
  <si>
    <t>(3)家事調停</t>
  </si>
  <si>
    <t>幼稚園</t>
  </si>
  <si>
    <t>(2)課程別本科生徒数</t>
  </si>
  <si>
    <t>盲・ろう学校</t>
  </si>
  <si>
    <t>高等学校の入学状況</t>
  </si>
  <si>
    <t>大学</t>
  </si>
  <si>
    <t>私立学校の経費・財源</t>
  </si>
  <si>
    <t>用途別校地坪数</t>
  </si>
  <si>
    <t>用途別本来の校舎坪数</t>
  </si>
  <si>
    <t>教員の結核被患者数</t>
  </si>
  <si>
    <t>(2)定時制</t>
  </si>
  <si>
    <t>生活保護</t>
  </si>
  <si>
    <t>身体障害者</t>
  </si>
  <si>
    <t>共同募金</t>
  </si>
  <si>
    <t>健康保険</t>
  </si>
  <si>
    <t>国民健康保険</t>
  </si>
  <si>
    <t>厚生年金保険</t>
  </si>
  <si>
    <t>船員保険</t>
  </si>
  <si>
    <t>(1)適用事業所・保険料徴収状況</t>
  </si>
  <si>
    <t>(2)健康保険財政</t>
  </si>
  <si>
    <t>(3)保険給付状況</t>
  </si>
  <si>
    <t>(4)医療給付状況</t>
  </si>
  <si>
    <t>(6)日雇労働者健康保険</t>
  </si>
  <si>
    <t>(2)保険給付状況</t>
  </si>
  <si>
    <t>(1)適用状況・保険料徴収状況</t>
  </si>
  <si>
    <t>火災被害</t>
  </si>
  <si>
    <t>労働者災害</t>
  </si>
  <si>
    <t>(1)消防勢力</t>
  </si>
  <si>
    <t>(2)月別火災発生件数・損害見積額</t>
  </si>
  <si>
    <t>(5)時間別出火件数</t>
  </si>
  <si>
    <t>民有地面積</t>
  </si>
  <si>
    <t>風速最大</t>
  </si>
  <si>
    <t>本書は、当課所管の各種調査資料を主とし、これに庁内各部室課および他官公庁、団体、会社等から取集した資料もあわせ掲載した。</t>
  </si>
  <si>
    <t>山形県総務部統計課</t>
  </si>
  <si>
    <t>３</t>
  </si>
  <si>
    <t>４</t>
  </si>
  <si>
    <t>産業・規模別労働組合・組合員数</t>
  </si>
  <si>
    <t>労働争議</t>
  </si>
  <si>
    <t>(1)一般求職・求人・就職</t>
  </si>
  <si>
    <t>(1)一般失業保険適用・給付状況</t>
  </si>
  <si>
    <t>雇用・賃金指数</t>
  </si>
  <si>
    <t>(1)保険関係成立・消滅・収支</t>
  </si>
  <si>
    <t>(2)費目・月別保険給付</t>
  </si>
  <si>
    <t>(3)日雇求職・求人・就職</t>
  </si>
  <si>
    <t>(2)入植戸数・人口・建物</t>
  </si>
  <si>
    <t>(1)農地等買収・売渡実績</t>
  </si>
  <si>
    <t>(2)未墾地買収・売渡実績</t>
  </si>
  <si>
    <t>米穀需給実績</t>
  </si>
  <si>
    <t>鉱区数・面積</t>
  </si>
  <si>
    <t>除却・災害建築物</t>
  </si>
  <si>
    <t>酒田港入港船舶実績</t>
  </si>
  <si>
    <t>酒田港海上貨物輸移出入実績</t>
  </si>
  <si>
    <t>(1)輸移出</t>
  </si>
  <si>
    <t>(2)輸移入</t>
  </si>
  <si>
    <t>郵便施設・業務</t>
  </si>
  <si>
    <t>第１２章　貿易</t>
  </si>
  <si>
    <t>第１３章　金融・会社</t>
  </si>
  <si>
    <t>第１４章　商業</t>
  </si>
  <si>
    <t>第１５章　県民所得・物価・家計</t>
  </si>
  <si>
    <t>主要品目別小売価格</t>
  </si>
  <si>
    <t>第１６章　財政・公務員</t>
  </si>
  <si>
    <t>県税・市町村税</t>
  </si>
  <si>
    <t>(2)簡易裁判所</t>
  </si>
  <si>
    <t>(2)行為別新受内訳</t>
  </si>
  <si>
    <t>特別法令違反検挙件数</t>
  </si>
  <si>
    <t>(1)通常</t>
  </si>
  <si>
    <t>児童・生徒の身長・体重・胸囲・座高の平均</t>
  </si>
  <si>
    <t>第１９章　厚生</t>
  </si>
  <si>
    <t>(2)厚生年金保険財政</t>
  </si>
  <si>
    <t>第２０章　災害・事故</t>
  </si>
  <si>
    <t>蚕桑被害</t>
  </si>
  <si>
    <t>(1)産業別発生状況</t>
  </si>
  <si>
    <t>本書中の符号「－」は、該当事実のないもの、「…」は事実不詳、または調査を欠くもの、「０」は単位に満たないものの表示である。</t>
  </si>
  <si>
    <t>日照日数</t>
  </si>
  <si>
    <t>(1)年次・行為要求別争議発生件数・参加人員</t>
  </si>
  <si>
    <t>牛乳生産量・消費量</t>
  </si>
  <si>
    <t>細分類業種別事業所・従業者数・製造品出荷額等</t>
  </si>
  <si>
    <t>市町村別水道普及状況</t>
  </si>
  <si>
    <t>金融機関店舗数</t>
  </si>
  <si>
    <t>郵便貯金・振替貯金</t>
  </si>
  <si>
    <t>本書に掲載した資料の出所は、各表下段欄外に注記明示した。
注記のないものは当課所管にかかるものである。</t>
  </si>
  <si>
    <t>昭和３４年　山形県統計年鑑</t>
  </si>
  <si>
    <t>第１章　土地・気象</t>
  </si>
  <si>
    <t>市町村別面積</t>
  </si>
  <si>
    <t>市町村の廃置分合</t>
  </si>
  <si>
    <t>地方別月平均気温</t>
  </si>
  <si>
    <t>地方別月降水総量・最深積雪</t>
  </si>
  <si>
    <t>市町村別世帯数・男女別人口</t>
  </si>
  <si>
    <t>年次・男女別人口</t>
  </si>
  <si>
    <t>市町村別事業所数</t>
  </si>
  <si>
    <t>都道府県別事業所数</t>
  </si>
  <si>
    <t>産業・規模別企業整備状況</t>
  </si>
  <si>
    <t>(4)身体障害者の登録・職業紹介状況</t>
  </si>
  <si>
    <t>(5)昭和34年職業訓練所訓練生応募・入所・修了および就職状況</t>
  </si>
  <si>
    <t>(2)日雇</t>
  </si>
  <si>
    <t>産業別常用労働者の１人平均月間現金給与額・臨時日雇労働者の１人１日平均給与額</t>
  </si>
  <si>
    <t>労働者災害保障保険</t>
  </si>
  <si>
    <t>農家数</t>
  </si>
  <si>
    <t>(1)経営耕地面積広狭別農家数</t>
  </si>
  <si>
    <t>(2)家としての兼業種類別農家数</t>
  </si>
  <si>
    <t>　(ｲ)農業を主とする兼業農家</t>
  </si>
  <si>
    <t xml:space="preserve">  (ﾛ)兼業を主とする兼業農家</t>
  </si>
  <si>
    <t>(3)兼業従事者の世帯上の地位による組合せ別農家数</t>
  </si>
  <si>
    <t>(4)農家類型区分別農家数</t>
  </si>
  <si>
    <t>(5)自小作別農家数</t>
  </si>
  <si>
    <t>世帯員</t>
  </si>
  <si>
    <t>(1)男女・年令別世帯員数・農業従事者数</t>
  </si>
  <si>
    <t>　(ｲ)男</t>
  </si>
  <si>
    <t xml:space="preserve">  (ﾛ)女</t>
  </si>
  <si>
    <t>(2)世帯員の就業状態別員数</t>
  </si>
  <si>
    <t>(3)他出家族について</t>
  </si>
  <si>
    <t>　(ｲ)昨年春学校を卒業した人―男のみ―</t>
  </si>
  <si>
    <t xml:space="preserve">  (ﾛ)他出するまで主として農業にまたは兼業に従事していた人・その他―長男―</t>
  </si>
  <si>
    <t xml:space="preserve">  (ﾊ)他出するまで主として農業にまたは兼業に従事していた人・その他―二・三男・その他</t>
  </si>
  <si>
    <t xml:space="preserve">  (ﾆ)女</t>
  </si>
  <si>
    <t>(4)兼業種類別兼業者数</t>
  </si>
  <si>
    <t>土地</t>
  </si>
  <si>
    <t>(1)経営土地種類別農家数・面積</t>
  </si>
  <si>
    <t>(2)耕地の移動・経営耕地面積の増減</t>
  </si>
  <si>
    <t>　(ｲ)耕地の移動</t>
  </si>
  <si>
    <t xml:space="preserve">  (ﾛ)経営耕地面積の増減</t>
  </si>
  <si>
    <t>家畜</t>
  </si>
  <si>
    <t>(1)家畜の組合せによる農家数</t>
  </si>
  <si>
    <t>(2)乳用牛飼養農家数・頭数</t>
  </si>
  <si>
    <t>(3)役肉用牛・馬飼養農家数・頭数</t>
  </si>
  <si>
    <t>(4)豚・めん羊飼養農家数・頭数</t>
  </si>
  <si>
    <t>(5)山羊・兎・飼養農家数・頭数</t>
  </si>
  <si>
    <t>農用機械</t>
  </si>
  <si>
    <t>(1)動力・畜力使用の組合せ別農家数</t>
  </si>
  <si>
    <t>(2)所有動力機械の組合せ別農家数</t>
  </si>
  <si>
    <t>(3)動力機械の種類別使用農家数</t>
  </si>
  <si>
    <t>(4)農用機械の種類別所有農家数・所有台数</t>
  </si>
  <si>
    <t>　(ｲ)個人所有</t>
  </si>
  <si>
    <t xml:space="preserve">  (ﾛ)共有</t>
  </si>
  <si>
    <t>農業雇用労働</t>
  </si>
  <si>
    <t>(1)農業雇用</t>
  </si>
  <si>
    <t>(2)雇用労働合計日数別農家数</t>
  </si>
  <si>
    <t>(3)雇用以外の受入れ労働</t>
  </si>
  <si>
    <t>農産物</t>
  </si>
  <si>
    <t>(1)農産物販売金額別農家数・販売金額合計</t>
  </si>
  <si>
    <t>(2)農産物部門別販売金額５万円以上の農家数</t>
  </si>
  <si>
    <t>(3)経営組織分類</t>
  </si>
  <si>
    <t xml:space="preserve"> (ｲ)農作物・収穫面積</t>
  </si>
  <si>
    <t xml:space="preserve"> (ﾊ)農用施設</t>
  </si>
  <si>
    <t xml:space="preserve"> (ﾆ)農機具台数</t>
  </si>
  <si>
    <t>米推定実収高</t>
  </si>
  <si>
    <t>昭和34年産米予約数量・売渡数量</t>
  </si>
  <si>
    <t>年次別仕向先別県外移出状況</t>
  </si>
  <si>
    <t>工芸作物</t>
  </si>
  <si>
    <t>緑肥用作物</t>
  </si>
  <si>
    <t>飼料用作物</t>
  </si>
  <si>
    <t>昭和34年山形県農林水産業指数</t>
  </si>
  <si>
    <t>と畜</t>
  </si>
  <si>
    <t>市町村別林野面積</t>
  </si>
  <si>
    <t>林業調査市町村別</t>
  </si>
  <si>
    <t>(1)林家</t>
  </si>
  <si>
    <t xml:space="preserve"> (ｲ)所有山林</t>
  </si>
  <si>
    <t xml:space="preserve"> (ﾛ)分収林・貸付山林</t>
  </si>
  <si>
    <t xml:space="preserve"> (ﾊ)分収林・借入山林など</t>
  </si>
  <si>
    <t xml:space="preserve"> (ﾆ)保有山林</t>
  </si>
  <si>
    <t xml:space="preserve"> (ﾎ)人天・針広別戸数・面積</t>
  </si>
  <si>
    <t xml:space="preserve"> (ﾍ)植林</t>
  </si>
  <si>
    <t xml:space="preserve"> (ﾄ)林産物販売</t>
  </si>
  <si>
    <t xml:space="preserve"> (ﾁ)林産物の販売量と自家用その他の生産量の計</t>
  </si>
  <si>
    <t xml:space="preserve"> (ﾘ)労力</t>
  </si>
  <si>
    <t xml:space="preserve"> (ﾇ)総販売金額階層別戸数</t>
  </si>
  <si>
    <t xml:space="preserve"> (ﾙ)保有山林の市町別内外の竹林・特殊樹林・樹林地別戸数と面積</t>
  </si>
  <si>
    <t>(2)林業事業体</t>
  </si>
  <si>
    <t>素材消費量</t>
  </si>
  <si>
    <t>素材生産量</t>
  </si>
  <si>
    <t>素材入荷・在荷及び製材品出荷・在荷量</t>
  </si>
  <si>
    <t>林野副産物</t>
  </si>
  <si>
    <t>階層別経営体数・漁船隻数・屯数</t>
  </si>
  <si>
    <t>主として営む漁業種類別経営体数・漁船が従事した主なる漁業種類別漁船隻数</t>
  </si>
  <si>
    <t>海面漁業・種類別漁獲高</t>
  </si>
  <si>
    <t>海面漁業組合別漁獲高</t>
  </si>
  <si>
    <t>漁船の船令別隻数・漁船保険加入船隻数</t>
  </si>
  <si>
    <t>鉱物生産高</t>
  </si>
  <si>
    <t>石油、天然ガス生産高</t>
  </si>
  <si>
    <t>昭和30年基準山形県鉱工業生産指数</t>
  </si>
  <si>
    <t>市町村別事業所・従業者数・製造品出荷額等</t>
  </si>
  <si>
    <t>産業別事業所・従業者数・現金給与総額・原材料・燃料・電力使用額・製造品出荷額・有形固定資産等（従業者４人以上の事業所）</t>
  </si>
  <si>
    <t>規模別事業所・従業者数・製造品出荷額等</t>
  </si>
  <si>
    <t>町村別事業所・従業者数・現金給与総額・原材料使用額・製造品出荷額・有形固定資産等（4人以上の事業所）</t>
  </si>
  <si>
    <t>年次・産業中分類別事業所・従業者数・製造品出荷額等（従業者３人以下の事業所）</t>
  </si>
  <si>
    <t>地域別事業所・従業者数・製造品出荷額等（従業者３人以下の事業所）</t>
  </si>
  <si>
    <t>市別事業所・従業者数・・製造品出荷額等（従業者３人以下の事業所）</t>
  </si>
  <si>
    <t>町村別事業所・従業者数・製造品出荷額等（従業者３人以下の事業所）</t>
  </si>
  <si>
    <t>特定品目別製造品出荷額</t>
  </si>
  <si>
    <t>電灯・電力需用実数</t>
  </si>
  <si>
    <t>産業別電力需用状況</t>
  </si>
  <si>
    <t>昭和34年度電力需給実績</t>
  </si>
  <si>
    <t>東北各県別電力使用量比較</t>
  </si>
  <si>
    <t>建築主別着工建築物</t>
  </si>
  <si>
    <t>構造別着工建築物</t>
  </si>
  <si>
    <t>建築主・構造別着工建築物東北六県比較</t>
  </si>
  <si>
    <t>利用関係別着工住宅（新設）</t>
  </si>
  <si>
    <t>種類別着工住宅（新設）建築物</t>
  </si>
  <si>
    <t>利用関係別着工（新設）住宅東北六県比較</t>
  </si>
  <si>
    <t>酒田港主要施設</t>
  </si>
  <si>
    <t>都道府県別国鉄主要貨物発送・到着屯数</t>
  </si>
  <si>
    <t>(1)発送</t>
  </si>
  <si>
    <t>(2)到着</t>
  </si>
  <si>
    <t>市外通話総取扱数</t>
  </si>
  <si>
    <t>簡易生命保険</t>
  </si>
  <si>
    <t>業種別会社数</t>
  </si>
  <si>
    <t>資本金階級別会社数</t>
  </si>
  <si>
    <t>市町村別商店数・従業者数・商品販売額</t>
  </si>
  <si>
    <t>(1)主要指標</t>
  </si>
  <si>
    <t>(2)山形県・東北六県分配所得</t>
  </si>
  <si>
    <t>(3)山形県・東北六県県内生産所得</t>
  </si>
  <si>
    <t>(4)山形県・東北六県県民個人所得</t>
  </si>
  <si>
    <t>(5)山形県・東北六県県民個人支出</t>
  </si>
  <si>
    <t>年次別山形県一般会計歳入歳出決算</t>
  </si>
  <si>
    <t>年次別山形県特別会計歳入歳出決算</t>
  </si>
  <si>
    <t>昭和34年度県一般会計歳入歳出決算</t>
  </si>
  <si>
    <t>(1)病院・医師数</t>
  </si>
  <si>
    <t>(2)その他医療関係従事者数</t>
  </si>
  <si>
    <t>昭和34年度医薬品生産額</t>
  </si>
  <si>
    <t>麻薬取扱者・麻薬中毒者数</t>
  </si>
  <si>
    <t>主要死因別・死亡数</t>
  </si>
  <si>
    <t>年齢階級性別・特定死因死亡者数</t>
  </si>
  <si>
    <t>(1)罹患者数</t>
  </si>
  <si>
    <t>(2)死亡者数</t>
  </si>
  <si>
    <t>(3)致命率</t>
  </si>
  <si>
    <t>(5)日雇健康保険給付状況</t>
  </si>
  <si>
    <t>(7)日雇健康保険医療給付状況</t>
  </si>
  <si>
    <t>(3)厚生年金保険年金状況</t>
  </si>
  <si>
    <t>(4)厚生年金保険給付受給者</t>
  </si>
  <si>
    <t>県内温泉数（保健所管内）</t>
  </si>
  <si>
    <t>(3)建物火災出火原因（発火源）別発生件数</t>
  </si>
  <si>
    <t>(4)建物火災発見通報別件数・焼損面積</t>
  </si>
  <si>
    <t>(1)発生件数・死傷者数</t>
  </si>
  <si>
    <t>(2)原因別</t>
  </si>
  <si>
    <t>(2)原因別発生状況</t>
  </si>
  <si>
    <t>本書の内容は、原則として昭和34年、または昭和34年度の事実を掲載したが、当該年の資料が欠如のものは、最も近い年の資料を掲載し、また、その主要なものについては過去数ヵ年の事実をも掲載した。</t>
  </si>
  <si>
    <t>昭和３６年３月</t>
  </si>
  <si>
    <t>風速最多方向</t>
  </si>
  <si>
    <t>市町村別人口動態数</t>
  </si>
  <si>
    <t>(2)産業別労働争議発生件数・参加人員</t>
  </si>
  <si>
    <t>(2)一般産業別就職状況</t>
  </si>
  <si>
    <t>(6)にわとり・あひる・がちょう・七面鳥・密蜂飼養農家数・羽・群数</t>
  </si>
  <si>
    <t>　(ｲ)農産物販売額合計10万円～30万円未満　―いねの販売額２万円未満―</t>
  </si>
  <si>
    <t xml:space="preserve">  (ﾊ)農産物販売額合計30万円以上―いねの販売額２万円未満―</t>
  </si>
  <si>
    <t xml:space="preserve">  (ﾛ)―いねの販売額２万円以上―</t>
  </si>
  <si>
    <t xml:space="preserve">  (ﾆ)―いねの販売額２万円以上―</t>
  </si>
  <si>
    <t>主要農作物収穫農家数・収穫面積・収穫量・販売農家数</t>
  </si>
  <si>
    <t xml:space="preserve"> (ﾎ)人天・針広別の事業体数・面積</t>
  </si>
  <si>
    <t xml:space="preserve"> (ﾄ)林産物の販売</t>
  </si>
  <si>
    <t xml:space="preserve"> (ﾇ)竹林・特殊林・樹林地別事業体数・面積</t>
  </si>
  <si>
    <t>海面漁業魚種別漁獲高</t>
  </si>
  <si>
    <t>第８章　鉱工業</t>
  </si>
  <si>
    <t>鉄道線路延長</t>
  </si>
  <si>
    <t>市町村別商店数</t>
  </si>
  <si>
    <t>ラジオ・テレビ契約数・普及率</t>
  </si>
  <si>
    <t>主要農作物被害</t>
  </si>
  <si>
    <t>１</t>
  </si>
  <si>
    <t>２</t>
  </si>
  <si>
    <t>３</t>
  </si>
  <si>
    <t>４</t>
  </si>
  <si>
    <t>５</t>
  </si>
  <si>
    <t>昭和３６年３月</t>
  </si>
  <si>
    <t>（統計年鑑より抜粋）</t>
  </si>
  <si>
    <t>区分</t>
  </si>
  <si>
    <t>昭　和　35.　10.　1　現　在</t>
  </si>
  <si>
    <t>昭　和　30.　10.　1　現　在</t>
  </si>
  <si>
    <t>　増　　　　減　　　（減　△）</t>
  </si>
  <si>
    <t>世帯数</t>
  </si>
  <si>
    <t>総人口</t>
  </si>
  <si>
    <t>男</t>
  </si>
  <si>
    <t>女</t>
  </si>
  <si>
    <t>総数</t>
  </si>
  <si>
    <t>市部計</t>
  </si>
  <si>
    <t>山形市</t>
  </si>
  <si>
    <t>米沢市</t>
  </si>
  <si>
    <t>鶴岡市</t>
  </si>
  <si>
    <t>酒田市</t>
  </si>
  <si>
    <t>新庄市</t>
  </si>
  <si>
    <t>寒河江市</t>
  </si>
  <si>
    <t>上山市</t>
  </si>
  <si>
    <t>村山市</t>
  </si>
  <si>
    <t>長井市</t>
  </si>
  <si>
    <t>天童市</t>
  </si>
  <si>
    <t>東根市</t>
  </si>
  <si>
    <t>尾花沢市</t>
  </si>
  <si>
    <t>郡部計</t>
  </si>
  <si>
    <t xml:space="preserve">庄内地域 </t>
  </si>
  <si>
    <t>朝日村</t>
  </si>
  <si>
    <t>櫛引村</t>
  </si>
  <si>
    <t>羽黒町</t>
  </si>
  <si>
    <t>三川村</t>
  </si>
  <si>
    <t>藤島町</t>
  </si>
  <si>
    <t>立川町</t>
  </si>
  <si>
    <t>余目町</t>
  </si>
  <si>
    <t>温海町</t>
  </si>
  <si>
    <t>大山町</t>
  </si>
  <si>
    <t>松山町</t>
  </si>
  <si>
    <t>平田村</t>
  </si>
  <si>
    <t>八幡町</t>
  </si>
  <si>
    <t>遊佐町</t>
  </si>
  <si>
    <t>最上地域</t>
  </si>
  <si>
    <t>大石田町</t>
  </si>
  <si>
    <t>舟形町</t>
  </si>
  <si>
    <t>大蔵村</t>
  </si>
  <si>
    <t>戸沢村</t>
  </si>
  <si>
    <t>鮭川村</t>
  </si>
  <si>
    <t>真室川町</t>
  </si>
  <si>
    <t>金山町</t>
  </si>
  <si>
    <t>最上町</t>
  </si>
  <si>
    <t>村山地域</t>
  </si>
  <si>
    <t>豊栄村</t>
  </si>
  <si>
    <t>中山町</t>
  </si>
  <si>
    <t>山辺町</t>
  </si>
  <si>
    <t>大江町</t>
  </si>
  <si>
    <t>朝日町</t>
  </si>
  <si>
    <t>西川町</t>
  </si>
  <si>
    <t>河北町</t>
  </si>
  <si>
    <t>置賜地域</t>
  </si>
  <si>
    <t>高畠町</t>
  </si>
  <si>
    <t>赤湯町</t>
  </si>
  <si>
    <t>宮内町</t>
  </si>
  <si>
    <t>和郷村</t>
  </si>
  <si>
    <t>川西町</t>
  </si>
  <si>
    <t>白鷹町</t>
  </si>
  <si>
    <t>飯豊町</t>
  </si>
  <si>
    <t>小国町</t>
  </si>
  <si>
    <t xml:space="preserve"> 注  1． 昭和30.10.1現在の世帯数。　　　2.　人口は昭和30年国勢調査結果を昭和35年10月1日現在の各市町村の区域に組替</t>
  </si>
  <si>
    <t>　　　　　　えた数である。　　3.　県集計による概数である。</t>
  </si>
  <si>
    <t>１.市町村別世帯数・男女別人口</t>
  </si>
  <si>
    <t>昭和35年6月1日現在</t>
  </si>
  <si>
    <t>市町村別</t>
  </si>
  <si>
    <t>事業所数</t>
  </si>
  <si>
    <t>民営</t>
  </si>
  <si>
    <t>公営</t>
  </si>
  <si>
    <t>国営</t>
  </si>
  <si>
    <t>公共企業体</t>
  </si>
  <si>
    <t>従業者数　　　　　　10人以上　　　　　　の事業所</t>
  </si>
  <si>
    <t>従業者数　　　　　　5人～9人　　　　　　の事業所</t>
  </si>
  <si>
    <t>従業者数　　　　　　4人以下　　　　　　の事業所</t>
  </si>
  <si>
    <t>計</t>
  </si>
  <si>
    <t>米沢市</t>
  </si>
  <si>
    <t>鶴岡市</t>
  </si>
  <si>
    <t>酒田市</t>
  </si>
  <si>
    <t>新庄市</t>
  </si>
  <si>
    <t>上山市</t>
  </si>
  <si>
    <t>村山市</t>
  </si>
  <si>
    <t>東村山郡</t>
  </si>
  <si>
    <t>豊栄村</t>
  </si>
  <si>
    <t>中山町</t>
  </si>
  <si>
    <t>山辺町</t>
  </si>
  <si>
    <t>西村山郡</t>
  </si>
  <si>
    <t>朝日町</t>
  </si>
  <si>
    <t>西川町</t>
  </si>
  <si>
    <t>大江町</t>
  </si>
  <si>
    <t>北村山郡</t>
  </si>
  <si>
    <t>大石田町</t>
  </si>
  <si>
    <t>最上郡</t>
  </si>
  <si>
    <t>舟形町</t>
  </si>
  <si>
    <t>大蔵村</t>
  </si>
  <si>
    <t>戸沢村</t>
  </si>
  <si>
    <t>鮭川村</t>
  </si>
  <si>
    <t>真室川町</t>
  </si>
  <si>
    <t>金山町</t>
  </si>
  <si>
    <t>最上町</t>
  </si>
  <si>
    <t>東置賜郡</t>
  </si>
  <si>
    <t>高畠町</t>
  </si>
  <si>
    <t>赤湯町</t>
  </si>
  <si>
    <t>宮内町</t>
  </si>
  <si>
    <t>川西町</t>
  </si>
  <si>
    <t>西置賜郡</t>
  </si>
  <si>
    <t>白鷹町</t>
  </si>
  <si>
    <t>飯豊町</t>
  </si>
  <si>
    <t>津川村</t>
  </si>
  <si>
    <t>小国町</t>
  </si>
  <si>
    <t>東田川郡</t>
  </si>
  <si>
    <t>櫛引村</t>
  </si>
  <si>
    <t>羽黒町</t>
  </si>
  <si>
    <t>三川村</t>
  </si>
  <si>
    <t>藤島町</t>
  </si>
  <si>
    <t>立川町</t>
  </si>
  <si>
    <t>余目町</t>
  </si>
  <si>
    <t>西田川郡</t>
  </si>
  <si>
    <t>温海町</t>
  </si>
  <si>
    <t>大山町</t>
  </si>
  <si>
    <t>飽海郡</t>
  </si>
  <si>
    <t>松山町</t>
  </si>
  <si>
    <t>八幡町</t>
  </si>
  <si>
    <t>遊佐町</t>
  </si>
  <si>
    <t>注.　本表は概数であるから今後発表の確定数とは一致しない場合もある。資料.　事業所統計調査</t>
  </si>
  <si>
    <t>２．市町村別事業所数</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</si>
  <si>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</si>
  <si>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</si>
  <si>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</si>
  <si>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</si>
  <si>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</si>
  <si>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</si>
  <si>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</si>
  <si>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</si>
  <si>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</si>
  <si>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製造業</t>
  </si>
  <si>
    <t>　　　　臨時日雇労働者の1人1日平均現金給与額</t>
  </si>
  <si>
    <t>(2)昭和34年</t>
  </si>
  <si>
    <t>(単位　円)</t>
  </si>
  <si>
    <t>産　　業　　別</t>
  </si>
  <si>
    <t>現　金　給　与　総　額</t>
  </si>
  <si>
    <t>きまつて支給する給与</t>
  </si>
  <si>
    <t>特別に支払われた給与</t>
  </si>
  <si>
    <t>臨時および　　　　　　日雇労働者　　　　　　の1人1日　　　　　　平均給与額</t>
  </si>
  <si>
    <t>総　数</t>
  </si>
  <si>
    <t>男子</t>
  </si>
  <si>
    <t>女子</t>
  </si>
  <si>
    <t xml:space="preserve">      　</t>
  </si>
  <si>
    <t>昭和34年</t>
  </si>
  <si>
    <t xml:space="preserve">             10　　月</t>
  </si>
  <si>
    <t xml:space="preserve">             11　　月</t>
  </si>
  <si>
    <t xml:space="preserve">             12　　月</t>
  </si>
  <si>
    <t>（1）発生件数・死傷者数</t>
  </si>
  <si>
    <t>昭和34年1月～12月</t>
  </si>
  <si>
    <t>区分</t>
  </si>
  <si>
    <t>昭和</t>
  </si>
  <si>
    <t>乗合自動車</t>
  </si>
  <si>
    <t>乗用自動車</t>
  </si>
  <si>
    <t>貨物自動車</t>
  </si>
  <si>
    <t>軽自動車</t>
  </si>
  <si>
    <t>その他の
自動車</t>
  </si>
  <si>
    <t>原動機付
自転車</t>
  </si>
  <si>
    <t>自転車</t>
  </si>
  <si>
    <t>その他の車馬</t>
  </si>
  <si>
    <t>汽車</t>
  </si>
  <si>
    <t>歩行者</t>
  </si>
  <si>
    <t>乗客</t>
  </si>
  <si>
    <t>その他の人</t>
  </si>
  <si>
    <t>物件・その他</t>
  </si>
  <si>
    <t>特殊</t>
  </si>
  <si>
    <t>普通</t>
  </si>
  <si>
    <t>小型四輪</t>
  </si>
  <si>
    <t>小型三輪</t>
  </si>
  <si>
    <t>第一種</t>
  </si>
  <si>
    <t>第二種</t>
  </si>
  <si>
    <t>年</t>
  </si>
  <si>
    <t>損　害　を　与　え　た　も　の</t>
  </si>
  <si>
    <t>件数</t>
  </si>
  <si>
    <t>傷者</t>
  </si>
  <si>
    <t>損　害　を　受　け　た　も　の</t>
  </si>
  <si>
    <t>３０．交通事故</t>
  </si>
  <si>
    <t>最上町</t>
  </si>
  <si>
    <t>酒田保健所</t>
  </si>
  <si>
    <t>酒田市</t>
  </si>
  <si>
    <t xml:space="preserve"> </t>
  </si>
  <si>
    <t>八幡町</t>
  </si>
  <si>
    <t>藤島保健所</t>
  </si>
  <si>
    <t>立川町</t>
  </si>
  <si>
    <t>鶴岡保健所</t>
  </si>
  <si>
    <t>赤湯保健所</t>
  </si>
  <si>
    <t>長井保健所</t>
  </si>
  <si>
    <t>米沢保健所</t>
  </si>
  <si>
    <t>　</t>
  </si>
  <si>
    <t xml:space="preserve"> 注．　未給水建設中のもの含む。　　資料．　県薬務課</t>
  </si>
  <si>
    <t>１６．市町村別水道普及状況</t>
  </si>
  <si>
    <t xml:space="preserve"> (1) 種類別</t>
  </si>
  <si>
    <t>昭和35年3月31日現在</t>
  </si>
  <si>
    <t>路 線 別</t>
  </si>
  <si>
    <t>総 延 長</t>
  </si>
  <si>
    <t>重  用          延  長</t>
  </si>
  <si>
    <t>実 延 長</t>
  </si>
  <si>
    <t>内　　　訳</t>
  </si>
  <si>
    <t>種　　類　　別　　内　　訳</t>
  </si>
  <si>
    <t>改良済
延　長</t>
  </si>
  <si>
    <t>未改良
延　長</t>
  </si>
  <si>
    <t>永　久　橋</t>
  </si>
  <si>
    <t>木　　橋</t>
  </si>
  <si>
    <t>　隧　　道</t>
  </si>
  <si>
    <t>個数</t>
  </si>
  <si>
    <t>延長</t>
  </si>
  <si>
    <t>m</t>
  </si>
  <si>
    <t>総　　　　数</t>
  </si>
  <si>
    <t>32 4/2</t>
  </si>
  <si>
    <t>1級 国  道</t>
  </si>
  <si>
    <t xml:space="preserve">5 2/2 </t>
  </si>
  <si>
    <t>2級 国  道</t>
  </si>
  <si>
    <t xml:space="preserve">3 2/2 </t>
  </si>
  <si>
    <t>8  4/2</t>
  </si>
  <si>
    <t>主要地方道</t>
  </si>
  <si>
    <t>一般県道</t>
  </si>
  <si>
    <t>529</t>
  </si>
  <si>
    <t>合　　　計</t>
  </si>
  <si>
    <t>22 4/2</t>
  </si>
  <si>
    <t>市町村道</t>
  </si>
  <si>
    <t>　　資料.　県道路課</t>
  </si>
  <si>
    <t>１７．道路延長</t>
  </si>
  <si>
    <t>品       目       別</t>
  </si>
  <si>
    <t>単位</t>
  </si>
  <si>
    <t>昭　和　34　年</t>
  </si>
  <si>
    <t>昭　和　33　年</t>
  </si>
  <si>
    <t>数量</t>
  </si>
  <si>
    <t>金額</t>
  </si>
  <si>
    <t>構成比</t>
  </si>
  <si>
    <t>円</t>
  </si>
  <si>
    <t>総　　　　　　　　　　数</t>
  </si>
  <si>
    <t>繊維製品</t>
  </si>
  <si>
    <t>生糸</t>
  </si>
  <si>
    <t>kg</t>
  </si>
  <si>
    <t>絹織物</t>
  </si>
  <si>
    <t>平方碼</t>
  </si>
  <si>
    <t>平方米</t>
  </si>
  <si>
    <t>人絹交織々物</t>
  </si>
  <si>
    <t>合成繊維</t>
  </si>
  <si>
    <t>絨氈</t>
  </si>
  <si>
    <t>平方呎</t>
  </si>
  <si>
    <t>メリヤス製品</t>
  </si>
  <si>
    <t>打</t>
  </si>
  <si>
    <t>機械金属製品</t>
  </si>
  <si>
    <t>ミシン</t>
  </si>
  <si>
    <t>台</t>
  </si>
  <si>
    <t>同頭部</t>
  </si>
  <si>
    <t>〃</t>
  </si>
  <si>
    <t>同部品</t>
  </si>
  <si>
    <t>点</t>
  </si>
  <si>
    <t>メリヤス編機</t>
  </si>
  <si>
    <t xml:space="preserve">  　　〃　  　部品</t>
  </si>
  <si>
    <t>枚</t>
  </si>
  <si>
    <t>脱穀機</t>
  </si>
  <si>
    <t>カッター</t>
  </si>
  <si>
    <t>〃</t>
  </si>
  <si>
    <t>除草機</t>
  </si>
  <si>
    <t>丁</t>
  </si>
  <si>
    <t>鉄皿等鋳物製品</t>
  </si>
  <si>
    <t>アルミ鋳物</t>
  </si>
  <si>
    <t>鎌等打刃物</t>
  </si>
  <si>
    <t>無段変速直結旋盤</t>
  </si>
  <si>
    <t>トランジスタートランス等電気部品</t>
  </si>
  <si>
    <t>ヶ</t>
  </si>
  <si>
    <t>電解金属クローム</t>
  </si>
  <si>
    <t>瓩</t>
  </si>
  <si>
    <t>　 〃 　マンガン</t>
  </si>
  <si>
    <t>〃</t>
  </si>
  <si>
    <t>電解二酸化マンガン</t>
  </si>
  <si>
    <t>〃</t>
  </si>
  <si>
    <t>高炭素マンガン鉄</t>
  </si>
  <si>
    <t>中炭素マンガン鉄</t>
  </si>
  <si>
    <t>低炭素マンガン鉄</t>
  </si>
  <si>
    <t>高硅素マンガン鉄</t>
  </si>
  <si>
    <t>高炭素クローム鉄</t>
  </si>
  <si>
    <t>〃</t>
  </si>
  <si>
    <t>低炭素クローム鉄</t>
  </si>
  <si>
    <t>シリコンマンガン</t>
  </si>
  <si>
    <t>フエロシリコン</t>
  </si>
  <si>
    <t>(合金鉄計)</t>
  </si>
  <si>
    <t>化学製品</t>
  </si>
  <si>
    <t>テルナイトB</t>
  </si>
  <si>
    <t>ベントナイト</t>
  </si>
  <si>
    <t>(活性酸性白土)</t>
  </si>
  <si>
    <t>カレオンアーズ</t>
  </si>
  <si>
    <t>〃</t>
  </si>
  <si>
    <t>クレーＣ</t>
  </si>
  <si>
    <t>木製品</t>
  </si>
  <si>
    <t>ウィンドーシャッター</t>
  </si>
  <si>
    <t>ミルクシユツク</t>
  </si>
  <si>
    <t>石</t>
  </si>
  <si>
    <t>輸出用フローリング</t>
  </si>
  <si>
    <t>合板</t>
  </si>
  <si>
    <t>カツテングボード</t>
  </si>
  <si>
    <t>チヨツピングボード</t>
  </si>
  <si>
    <t>ピーチウツドボード</t>
  </si>
  <si>
    <t>丸台</t>
  </si>
  <si>
    <t>〃</t>
  </si>
  <si>
    <t>角台</t>
  </si>
  <si>
    <t>ホーリングテーブル</t>
  </si>
  <si>
    <t>セツト</t>
  </si>
  <si>
    <t>ナイフホルダー</t>
  </si>
  <si>
    <t>椅子</t>
  </si>
  <si>
    <t>セツト</t>
  </si>
  <si>
    <t>椅子シィート</t>
  </si>
  <si>
    <t>ホットプレート</t>
  </si>
  <si>
    <t>バビキユーボード</t>
  </si>
  <si>
    <t>ベビーピアノ</t>
  </si>
  <si>
    <t>果実缶詰・食料品</t>
  </si>
  <si>
    <t>みかん缶詰</t>
  </si>
  <si>
    <t>C/S</t>
  </si>
  <si>
    <t>洋梨缶詰</t>
  </si>
  <si>
    <t>〃</t>
  </si>
  <si>
    <t>桜桃缶詰</t>
  </si>
  <si>
    <t>白桃缶詰</t>
  </si>
  <si>
    <t>黄桃缶詰</t>
  </si>
  <si>
    <t>フルーツポンチ</t>
  </si>
  <si>
    <t>ミツクスドフルーツ</t>
  </si>
  <si>
    <t>リンゴソリンドバツグ</t>
  </si>
  <si>
    <t>リンゴパインスタイル</t>
  </si>
  <si>
    <t>みかんシラツプ漬</t>
  </si>
  <si>
    <t>白梨シラツプ漬</t>
  </si>
  <si>
    <t>洋梨シラツプ漬</t>
  </si>
  <si>
    <t>(缶詰計)</t>
  </si>
  <si>
    <t>虹鱒</t>
  </si>
  <si>
    <t>kg</t>
  </si>
  <si>
    <t>野菜みりん漬缶詰</t>
  </si>
  <si>
    <t>C/S</t>
  </si>
  <si>
    <t>芭蕉せんべい</t>
  </si>
  <si>
    <t>レツドチエリー</t>
  </si>
  <si>
    <t>スモークチエリー</t>
  </si>
  <si>
    <t>秋刀魚水煮缶詰</t>
  </si>
  <si>
    <t>〃</t>
  </si>
  <si>
    <t>　〃　トマト漬缶詰</t>
  </si>
  <si>
    <t>荘内麩</t>
  </si>
  <si>
    <t>雑貨</t>
  </si>
  <si>
    <t>バドミントンラケツト</t>
  </si>
  <si>
    <t>本</t>
  </si>
  <si>
    <t>造花</t>
  </si>
  <si>
    <t>グロス</t>
  </si>
  <si>
    <t>桐　紙(平判.名刺カード)</t>
  </si>
  <si>
    <t>こけし人形</t>
  </si>
  <si>
    <t>ヶ</t>
  </si>
  <si>
    <t>いずめこ人形</t>
  </si>
  <si>
    <t>〃</t>
  </si>
  <si>
    <t>カナリヤ</t>
  </si>
  <si>
    <t>羽</t>
  </si>
  <si>
    <t>蒲雪沓</t>
  </si>
  <si>
    <t>ヶ</t>
  </si>
  <si>
    <t>チユーリツプ球根</t>
  </si>
  <si>
    <t>球</t>
  </si>
  <si>
    <t>巻煙草入</t>
  </si>
  <si>
    <t>ＳＰ胡椒入れ</t>
  </si>
  <si>
    <t>こけしフオーク</t>
  </si>
  <si>
    <t>風俗人形</t>
  </si>
  <si>
    <t>〃</t>
  </si>
  <si>
    <t>フオークスタンド</t>
  </si>
  <si>
    <t>メニユースタンド</t>
  </si>
  <si>
    <t>〃</t>
  </si>
  <si>
    <t>資料. 県商工課</t>
  </si>
  <si>
    <t>１８． 品目別輸出出荷実績</t>
  </si>
  <si>
    <t>昭和36年1月末現在</t>
  </si>
  <si>
    <t>機関名</t>
  </si>
  <si>
    <t>本店</t>
  </si>
  <si>
    <t>支店または
支所</t>
  </si>
  <si>
    <t>出張所
事務所</t>
  </si>
  <si>
    <t>普通銀行</t>
  </si>
  <si>
    <t>農業協同組合</t>
  </si>
  <si>
    <t>日本銀行山形事務所</t>
  </si>
  <si>
    <t>国民金融公庫</t>
  </si>
  <si>
    <t>相互銀行</t>
  </si>
  <si>
    <t>農林中金山形事務所</t>
  </si>
  <si>
    <t>信用金庫</t>
  </si>
  <si>
    <t>商工中央金庫山形支所</t>
  </si>
  <si>
    <t>信用組合</t>
  </si>
  <si>
    <t>生命保険会社</t>
  </si>
  <si>
    <t>労働金庫</t>
  </si>
  <si>
    <t>農協組合連合会</t>
  </si>
  <si>
    <t>　注．支店には県外支店を含む。</t>
  </si>
  <si>
    <t>資料．東北財務局山形財務部</t>
  </si>
  <si>
    <t>１９．金融機関店舗数</t>
  </si>
  <si>
    <t>(単位 100万円)</t>
  </si>
  <si>
    <t>業種別</t>
  </si>
  <si>
    <t>34 年
3月末</t>
  </si>
  <si>
    <t>34 年
9月末</t>
  </si>
  <si>
    <t>34 年
12月末</t>
  </si>
  <si>
    <t>35 年
3月末</t>
  </si>
  <si>
    <t>業種別</t>
  </si>
  <si>
    <t>石炭</t>
  </si>
  <si>
    <t>食料品</t>
  </si>
  <si>
    <t>石油.天然ガス</t>
  </si>
  <si>
    <t>繊維品</t>
  </si>
  <si>
    <t>その他</t>
  </si>
  <si>
    <t>木材.木製品</t>
  </si>
  <si>
    <t>パルプ.紙.紙加工品</t>
  </si>
  <si>
    <t>印刷出版</t>
  </si>
  <si>
    <t>卸売.小売業</t>
  </si>
  <si>
    <t>化学工業</t>
  </si>
  <si>
    <t>卸売</t>
  </si>
  <si>
    <t>石油精製業</t>
  </si>
  <si>
    <t>小売</t>
  </si>
  <si>
    <t>ゴム製品</t>
  </si>
  <si>
    <t>皮革及び同製品</t>
  </si>
  <si>
    <t>金融.保険業</t>
  </si>
  <si>
    <t>窯業土石製品</t>
  </si>
  <si>
    <t>不動産業</t>
  </si>
  <si>
    <t>鉄鋼業</t>
  </si>
  <si>
    <t>運輸通信業</t>
  </si>
  <si>
    <t>機械</t>
  </si>
  <si>
    <t>鉄道業</t>
  </si>
  <si>
    <t>電気機械器具</t>
  </si>
  <si>
    <t>水運業</t>
  </si>
  <si>
    <t>輸送用機械器具</t>
  </si>
  <si>
    <t>電気.ガス.水道業</t>
  </si>
  <si>
    <t>精密機械器具</t>
  </si>
  <si>
    <t>電気</t>
  </si>
  <si>
    <t>ガス</t>
  </si>
  <si>
    <t>水道</t>
  </si>
  <si>
    <t>農業</t>
  </si>
  <si>
    <t>サービス業</t>
  </si>
  <si>
    <t>遊興娯楽業</t>
  </si>
  <si>
    <t>林業</t>
  </si>
  <si>
    <t>地方公共団体</t>
  </si>
  <si>
    <t>漁業.水産.養殖業</t>
  </si>
  <si>
    <t>金属</t>
  </si>
  <si>
    <t>　注．個人消費資金および個人納税資金を含む。　資料．日本銀行仙台支店</t>
  </si>
  <si>
    <t>２０．業種別銀行融資状況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</si>
</sst>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_ * #,##0_ ;_ * \-#,##0_ ;_ * &quot;…&quot;_ ;_ @_ "/>
    <numFmt numFmtId="183" formatCode="_ * #,##0_ ;_ * \-#,##0_ ;_ * &quot;0&quot;_ ;_ @_ "/>
    <numFmt numFmtId="184" formatCode="0_);[Red]\(0\)"/>
    <numFmt numFmtId="185" formatCode="_ * #,##0.000_ ;_ * \-#,##0.000_ ;_ * &quot;-&quot;??_ ;_ @_ "/>
    <numFmt numFmtId="186" formatCode="_ * #,##0.0_ ;_ * \-#,##0.0_ ;_ * &quot;-&quot;??_ ;_ @_ "/>
    <numFmt numFmtId="187" formatCode="_ * #,##0_ ;_ * \-#,##0_ ;_ * &quot;-&quot;??_ ;_ @_ "/>
    <numFmt numFmtId="188" formatCode="_ * #,##0.0_ ;_ * \-#,##0.0_ ;_ * &quot;-&quot;_ ;_ @_ "/>
    <numFmt numFmtId="189" formatCode="_ * #,##0.00_ ;_ * \-#,##0.00_ ;_ * &quot;-&quot;_ ;_ @_ "/>
    <numFmt numFmtId="190" formatCode="0;&quot;△ &quot;0"/>
    <numFmt numFmtId="191" formatCode="0.0;&quot;△ &quot;0.0"/>
    <numFmt numFmtId="192" formatCode="0.00;&quot;△ &quot;0.00"/>
    <numFmt numFmtId="193" formatCode="#,##0.0;&quot;△ &quot;#,##0.0"/>
    <numFmt numFmtId="194" formatCode="#,##0.00;&quot;△ &quot;#,##0.00"/>
    <numFmt numFmtId="195" formatCode="#,##0.0;[Red]\-#,##0.0"/>
    <numFmt numFmtId="196" formatCode="\-"/>
    <numFmt numFmtId="197" formatCode="#,##0.000;[Red]\-#,##0.000"/>
    <numFmt numFmtId="198" formatCode="0.0"/>
    <numFmt numFmtId="199" formatCode="0.0_);[Red]\(0.0\)"/>
    <numFmt numFmtId="200" formatCode="0.00_);[Red]\(0.00\)"/>
    <numFmt numFmtId="201" formatCode="_ * #,##0.0_ ;_ * \-#,##0.0_ ;_ * &quot;-&quot;?_ ;_ @_ "/>
    <numFmt numFmtId="202" formatCode="#0#"/>
    <numFmt numFmtId="203" formatCode="#0\ "/>
    <numFmt numFmtId="204" formatCode="#0#.0"/>
    <numFmt numFmtId="205" formatCode="#0#.0\ "/>
    <numFmt numFmtId="206" formatCode="#,##0.0_);[Red]\(#,##0.0\)"/>
    <numFmt numFmtId="207" formatCode="_ * #\ ##0_ ;_ * \-#,##0_ ;_ * &quot;-&quot;_ ;_ @_ "/>
    <numFmt numFmtId="208" formatCode="#,##0.0_ ;[Red]\-#,##0.0\ "/>
    <numFmt numFmtId="209" formatCode="0\ "/>
    <numFmt numFmtId="210" formatCode="\(#,##0\)"/>
    <numFmt numFmtId="211" formatCode="_ * #,##0_ ;_ * \-#,##0_ ;_ * &quot;x&quot;_ ;_ @_ "/>
    <numFmt numFmtId="212" formatCode="#,##0;&quot;△ &quot;#,##0;\-"/>
    <numFmt numFmtId="213" formatCode="&quot;（&quot;0&quot;）&quot;"/>
    <numFmt numFmtId="214" formatCode="\(0\)"/>
    <numFmt numFmtId="215" formatCode="0_);\(0\)"/>
    <numFmt numFmtId="216" formatCode="_ * #,##0_ ;_ * \-#,##0_ ;_ * &quot;-&quot;?_ ;_ @_ "/>
    <numFmt numFmtId="217" formatCode="_ * #,##0.00_ ;_ * \-#,##0.00_ ;_ * &quot;-&quot;?_ ;_ @_ "/>
    <numFmt numFmtId="218" formatCode="General\ "/>
    <numFmt numFmtId="219" formatCode="#,##0.00_);[Red]\(#,##0.00\)"/>
    <numFmt numFmtId="220" formatCode="0.0_ "/>
    <numFmt numFmtId="221" formatCode="0.0000\ "/>
    <numFmt numFmtId="222" formatCode="\(0\)\ "/>
    <numFmt numFmtId="223" formatCode="0;_Ā"/>
    <numFmt numFmtId="224" formatCode="_ * #,##0_ ;_ * &quot;△&quot;#,##0_ ;_ * &quot;-&quot;_ ;_ @_ "/>
    <numFmt numFmtId="225" formatCode="0.0\ "/>
    <numFmt numFmtId="226" formatCode="#,##0.0;&quot;△ &quot;#,##0.0\ "/>
    <numFmt numFmtId="227" formatCode="\(#,##0.0\)"/>
    <numFmt numFmtId="228" formatCode="\(#\)"/>
    <numFmt numFmtId="229" formatCode="\(@\)"/>
    <numFmt numFmtId="230" formatCode="0.000"/>
    <numFmt numFmtId="231" formatCode="#,##0.0"/>
    <numFmt numFmtId="232" formatCode="0.00000"/>
    <numFmt numFmtId="233" formatCode="0_ "/>
  </numFmts>
  <fonts count="30">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9"/>
      <name val="ＭＳ 明朝"/>
      <family val="1"/>
    </font>
    <font>
      <b/>
      <sz val="9"/>
      <name val="ＭＳ 明朝"/>
      <family val="1"/>
    </font>
    <font>
      <b/>
      <sz val="10"/>
      <name val="ＭＳ 明朝"/>
      <family val="1"/>
    </font>
    <font>
      <sz val="8"/>
      <name val="ＭＳ 明朝"/>
      <family val="1"/>
    </font>
    <font>
      <b/>
      <sz val="9"/>
      <name val="ＭＳ Ｐゴシック"/>
      <family val="3"/>
    </font>
    <font>
      <sz val="8"/>
      <name val="ＭＳ Ｐゴシック"/>
      <family val="3"/>
    </font>
    <font>
      <sz val="8"/>
      <name val="ＭＳ Ｐ明朝"/>
      <family val="1"/>
    </font>
    <font>
      <sz val="10"/>
      <color indexed="8"/>
      <name val="ＭＳ 明朝"/>
      <family val="1"/>
    </font>
    <font>
      <sz val="12"/>
      <color indexed="8"/>
      <name val="ＭＳ 明朝"/>
      <family val="1"/>
    </font>
    <font>
      <b/>
      <sz val="10"/>
      <color indexed="8"/>
      <name val="ＭＳ 明朝"/>
      <family val="1"/>
    </font>
    <font>
      <sz val="8"/>
      <color indexed="8"/>
      <name val="ＭＳ 明朝"/>
      <family val="1"/>
    </font>
    <font>
      <b/>
      <sz val="9"/>
      <color indexed="8"/>
      <name val="ＭＳ 明朝"/>
      <family val="1"/>
    </font>
    <font>
      <vertAlign val="subscript"/>
      <sz val="10"/>
      <name val="ＭＳ 明朝"/>
      <family val="1"/>
    </font>
    <font>
      <sz val="11"/>
      <name val="ＭＳ ゴシック"/>
      <family val="3"/>
    </font>
    <font>
      <b/>
      <sz val="10"/>
      <name val="ＭＳ ゴシック"/>
      <family val="3"/>
    </font>
    <font>
      <sz val="10"/>
      <color indexed="9"/>
      <name val="ＭＳ 明朝"/>
      <family val="1"/>
    </font>
    <font>
      <vertAlign val="superscript"/>
      <sz val="10"/>
      <name val="ＭＳ 明朝"/>
      <family val="1"/>
    </font>
    <font>
      <b/>
      <sz val="9"/>
      <color indexed="9"/>
      <name val="ＭＳ 明朝"/>
      <family val="1"/>
    </font>
    <font>
      <b/>
      <vertAlign val="subscript"/>
      <sz val="9"/>
      <name val="ＭＳ 明朝"/>
      <family val="1"/>
    </font>
    <font>
      <sz val="11"/>
      <name val="ＭＳ 明朝"/>
      <family val="1"/>
    </font>
    <font>
      <vertAlign val="superscript"/>
      <sz val="9"/>
      <name val="ＭＳ 明朝"/>
      <family val="1"/>
    </font>
    <font>
      <sz val="10"/>
      <name val="ＭＳ Ｐゴシック"/>
      <family val="3"/>
    </font>
  </fonts>
  <fills count="3">
    <fill>
      <patternFill/>
    </fill>
    <fill>
      <patternFill patternType="gray125"/>
    </fill>
    <fill>
      <patternFill patternType="solid">
        <fgColor indexed="22"/>
        <bgColor indexed="64"/>
      </patternFill>
    </fill>
  </fills>
  <borders count="47">
    <border>
      <left/>
      <right/>
      <top/>
      <bottom/>
      <diagonal/>
    </border>
    <border>
      <left style="thin"/>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double"/>
      <top>
        <color indexed="63"/>
      </top>
      <bottom style="thin"/>
    </border>
    <border>
      <left style="thin"/>
      <right style="thin"/>
      <top style="double"/>
      <bottom>
        <color indexed="63"/>
      </bottom>
    </border>
    <border>
      <left style="double"/>
      <right style="thin"/>
      <top style="thin"/>
      <bottom style="thin"/>
    </border>
    <border>
      <left style="double"/>
      <right style="double"/>
      <top style="thin"/>
      <bottom style="thin"/>
    </border>
    <border>
      <left style="double"/>
      <right>
        <color indexed="63"/>
      </right>
      <top style="thin"/>
      <bottom style="thin"/>
    </border>
    <border>
      <left style="thin"/>
      <right style="double"/>
      <top style="thin"/>
      <bottom style="thin"/>
    </border>
    <border>
      <left>
        <color indexed="63"/>
      </left>
      <right>
        <color indexed="63"/>
      </right>
      <top>
        <color indexed="63"/>
      </top>
      <bottom style="double"/>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style="thin"/>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color indexed="63"/>
      </bottom>
    </border>
    <border>
      <left>
        <color indexed="63"/>
      </left>
      <right>
        <color indexed="63"/>
      </right>
      <top style="double"/>
      <bottom style="thin"/>
    </border>
    <border>
      <left style="double"/>
      <right style="thin"/>
      <top style="double"/>
      <bottom style="thin"/>
    </border>
    <border>
      <left style="double"/>
      <right>
        <color indexed="63"/>
      </right>
      <top style="double"/>
      <bottom>
        <color indexed="63"/>
      </bottom>
    </border>
    <border>
      <left style="double"/>
      <right>
        <color indexed="63"/>
      </right>
      <top>
        <color indexed="63"/>
      </top>
      <bottom style="thin"/>
    </border>
    <border>
      <left>
        <color indexed="63"/>
      </left>
      <right style="double"/>
      <top style="double"/>
      <bottom style="thin"/>
    </border>
    <border>
      <left>
        <color indexed="63"/>
      </left>
      <right>
        <color indexed="63"/>
      </right>
      <top style="double"/>
      <bottom>
        <color indexed="63"/>
      </bottom>
    </border>
    <border>
      <left>
        <color indexed="63"/>
      </left>
      <right>
        <color indexed="63"/>
      </right>
      <top style="thin"/>
      <bottom style="thin"/>
    </border>
    <border>
      <left style="double"/>
      <right style="thin"/>
      <top style="double"/>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thin"/>
    </border>
    <border>
      <left style="double"/>
      <right>
        <color indexed="63"/>
      </right>
      <top style="double"/>
      <bottom style="thin"/>
    </border>
    <border>
      <left>
        <color indexed="63"/>
      </left>
      <right style="double"/>
      <top style="double"/>
      <bottom>
        <color indexed="63"/>
      </bottom>
    </border>
    <border>
      <left>
        <color indexed="63"/>
      </left>
      <right style="double"/>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style="double"/>
      <bottom style="thin"/>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9" fontId="9"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9" fillId="0" borderId="1">
      <alignment/>
      <protection/>
    </xf>
    <xf numFmtId="49" fontId="9"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0" borderId="0">
      <alignment/>
      <protection/>
    </xf>
    <xf numFmtId="0" fontId="6" fillId="0" borderId="0" applyNumberFormat="0" applyFill="0" applyBorder="0" applyAlignment="0" applyProtection="0"/>
  </cellStyleXfs>
  <cellXfs count="1653">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1" applyNumberFormat="1" applyFont="1" applyFill="1" applyAlignment="1">
      <alignment vertical="center"/>
      <protection/>
    </xf>
    <xf numFmtId="49" fontId="1" fillId="0" borderId="0" xfId="51" applyNumberFormat="1" applyFont="1" applyFill="1" applyAlignment="1">
      <alignment/>
      <protection/>
    </xf>
    <xf numFmtId="0" fontId="1" fillId="0" borderId="0" xfId="51" applyFont="1" applyFill="1" applyAlignment="1">
      <alignment vertical="center"/>
      <protection/>
    </xf>
    <xf numFmtId="0" fontId="1" fillId="0" borderId="0" xfId="51" applyFont="1" applyFill="1" applyAlignment="1">
      <alignment vertical="center" wrapText="1"/>
      <protection/>
    </xf>
    <xf numFmtId="0" fontId="1" fillId="0" borderId="0" xfId="0" applyFont="1" applyFill="1" applyAlignment="1">
      <alignment vertical="top"/>
    </xf>
    <xf numFmtId="49" fontId="1" fillId="0" borderId="0" xfId="52" applyNumberFormat="1" applyFont="1" applyFill="1" applyAlignment="1">
      <alignment vertical="center"/>
      <protection/>
    </xf>
    <xf numFmtId="0" fontId="1" fillId="0" borderId="0" xfId="52" applyFont="1" applyFill="1" applyAlignment="1">
      <alignment vertical="center"/>
      <protection/>
    </xf>
    <xf numFmtId="0" fontId="1" fillId="0" borderId="0" xfId="52" applyFont="1" applyFill="1" applyAlignment="1">
      <alignment vertical="center" wrapText="1"/>
      <protection/>
    </xf>
    <xf numFmtId="0" fontId="1" fillId="2" borderId="0" xfId="0" applyFont="1" applyFill="1" applyAlignment="1">
      <alignment vertical="center"/>
    </xf>
    <xf numFmtId="49" fontId="1" fillId="2" borderId="0" xfId="51" applyNumberFormat="1" applyFont="1" applyFill="1" applyAlignment="1">
      <alignment vertical="center"/>
      <protection/>
    </xf>
    <xf numFmtId="0" fontId="1" fillId="2" borderId="0" xfId="51" applyFont="1" applyFill="1" applyAlignment="1">
      <alignment vertical="center"/>
      <protection/>
    </xf>
    <xf numFmtId="0" fontId="1" fillId="2" borderId="0" xfId="0" applyFont="1" applyFill="1" applyAlignment="1">
      <alignment vertical="top"/>
    </xf>
    <xf numFmtId="0" fontId="1" fillId="2" borderId="0" xfId="51" applyFont="1" applyFill="1" applyAlignment="1">
      <alignment vertical="center" wrapText="1"/>
      <protection/>
    </xf>
    <xf numFmtId="0" fontId="1" fillId="0" borderId="0" xfId="25" applyFont="1" applyFill="1" applyAlignment="1">
      <alignment vertical="center"/>
      <protection/>
    </xf>
    <xf numFmtId="0" fontId="7" fillId="0" borderId="0" xfId="25"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182" fontId="1" fillId="0" borderId="0" xfId="25" applyNumberFormat="1" applyFont="1" applyFill="1" applyBorder="1" applyAlignment="1">
      <alignment horizontal="centerContinuous" vertical="center"/>
      <protection/>
    </xf>
    <xf numFmtId="0" fontId="1" fillId="0" borderId="2" xfId="25" applyFont="1" applyFill="1" applyBorder="1" applyAlignment="1">
      <alignment horizontal="distributed" vertical="center"/>
      <protection/>
    </xf>
    <xf numFmtId="0" fontId="1" fillId="0" borderId="3" xfId="25" applyFont="1" applyFill="1" applyBorder="1" applyAlignment="1">
      <alignment horizontal="distributed" vertical="center"/>
      <protection/>
    </xf>
    <xf numFmtId="0" fontId="1" fillId="0" borderId="4" xfId="25" applyFont="1" applyFill="1" applyBorder="1" applyAlignment="1">
      <alignment horizontal="distributed" vertical="center"/>
      <protection/>
    </xf>
    <xf numFmtId="0" fontId="1" fillId="0" borderId="5" xfId="25" applyFont="1" applyFill="1" applyBorder="1" applyAlignment="1">
      <alignment horizontal="distributed" vertical="center"/>
      <protection/>
    </xf>
    <xf numFmtId="0" fontId="1" fillId="0" borderId="6" xfId="25" applyFont="1" applyFill="1" applyBorder="1" applyAlignment="1">
      <alignment horizontal="center" vertical="center"/>
      <protection/>
    </xf>
    <xf numFmtId="0" fontId="1" fillId="0" borderId="5" xfId="25" applyFont="1" applyFill="1" applyBorder="1" applyAlignment="1">
      <alignment horizontal="center" vertical="center"/>
      <protection/>
    </xf>
    <xf numFmtId="0" fontId="8" fillId="0" borderId="0" xfId="25" applyFont="1" applyFill="1" applyAlignment="1">
      <alignment vertical="center"/>
      <protection/>
    </xf>
    <xf numFmtId="0" fontId="8" fillId="0" borderId="1" xfId="25" applyNumberFormat="1" applyFont="1" applyFill="1" applyBorder="1" applyAlignment="1">
      <alignment horizontal="distributed" vertical="center"/>
      <protection/>
    </xf>
    <xf numFmtId="0" fontId="8" fillId="0" borderId="0" xfId="25" applyNumberFormat="1" applyFont="1" applyFill="1" applyBorder="1" applyAlignment="1">
      <alignment horizontal="distributed" vertical="center"/>
      <protection/>
    </xf>
    <xf numFmtId="0" fontId="8" fillId="0" borderId="7" xfId="25" applyNumberFormat="1" applyFont="1" applyFill="1" applyBorder="1" applyAlignment="1">
      <alignment horizontal="distributed" vertical="center"/>
      <protection/>
    </xf>
    <xf numFmtId="0" fontId="8" fillId="0" borderId="0" xfId="25" applyFont="1" applyFill="1" applyBorder="1" applyAlignment="1">
      <alignment horizontal="center" vertical="center"/>
      <protection/>
    </xf>
    <xf numFmtId="0" fontId="8" fillId="0" borderId="0" xfId="25" applyFont="1" applyFill="1" applyBorder="1" applyAlignment="1">
      <alignment horizontal="right" vertical="center"/>
      <protection/>
    </xf>
    <xf numFmtId="182" fontId="1" fillId="0" borderId="0" xfId="18" applyNumberFormat="1" applyFont="1" applyFill="1" applyBorder="1" applyAlignment="1">
      <alignment horizontal="distributed" vertical="center"/>
    </xf>
    <xf numFmtId="180" fontId="8" fillId="0" borderId="0" xfId="25" applyNumberFormat="1" applyFont="1" applyFill="1" applyBorder="1" applyAlignment="1">
      <alignment horizontal="center" vertical="center"/>
      <protection/>
    </xf>
    <xf numFmtId="180" fontId="8" fillId="0" borderId="0" xfId="25" applyNumberFormat="1" applyFont="1" applyFill="1" applyBorder="1" applyAlignment="1">
      <alignment horizontal="right" vertical="center"/>
      <protection/>
    </xf>
    <xf numFmtId="180" fontId="1" fillId="0" borderId="8" xfId="18" applyNumberFormat="1" applyFont="1" applyFill="1" applyBorder="1" applyAlignment="1">
      <alignment horizontal="distributed" vertical="center"/>
    </xf>
    <xf numFmtId="41" fontId="9" fillId="0" borderId="0" xfId="25" applyNumberFormat="1" applyFont="1" applyFill="1" applyAlignment="1">
      <alignment vertical="center"/>
      <protection/>
    </xf>
    <xf numFmtId="0" fontId="9" fillId="0" borderId="1" xfId="18" applyNumberFormat="1" applyFont="1" applyFill="1" applyBorder="1" applyAlignment="1">
      <alignment horizontal="distributed" vertical="center"/>
    </xf>
    <xf numFmtId="0" fontId="9" fillId="0" borderId="0" xfId="18" applyNumberFormat="1" applyFont="1" applyFill="1" applyBorder="1" applyAlignment="1">
      <alignment horizontal="distributed" vertical="center"/>
    </xf>
    <xf numFmtId="0" fontId="9" fillId="0" borderId="7" xfId="25" applyFont="1" applyFill="1" applyBorder="1" applyAlignment="1">
      <alignment horizontal="distributed" vertical="center"/>
      <protection/>
    </xf>
    <xf numFmtId="41" fontId="9" fillId="0" borderId="0" xfId="18" applyNumberFormat="1" applyFont="1" applyFill="1" applyBorder="1" applyAlignment="1">
      <alignment horizontal="right" vertical="center"/>
    </xf>
    <xf numFmtId="180" fontId="9" fillId="0" borderId="0" xfId="18" applyNumberFormat="1" applyFont="1" applyFill="1" applyBorder="1" applyAlignment="1">
      <alignment horizontal="right" vertical="center"/>
    </xf>
    <xf numFmtId="180" fontId="9" fillId="0" borderId="7" xfId="18" applyNumberFormat="1" applyFont="1" applyFill="1" applyBorder="1" applyAlignment="1">
      <alignment horizontal="right" vertical="center"/>
    </xf>
    <xf numFmtId="0" fontId="1" fillId="0" borderId="1" xfId="25" applyFont="1" applyFill="1" applyBorder="1" applyAlignment="1">
      <alignment vertical="center"/>
      <protection/>
    </xf>
    <xf numFmtId="38" fontId="1" fillId="0" borderId="7" xfId="18" applyFont="1" applyFill="1" applyBorder="1" applyAlignment="1">
      <alignment vertical="center"/>
    </xf>
    <xf numFmtId="41" fontId="1" fillId="0" borderId="0" xfId="18" applyNumberFormat="1" applyFont="1" applyFill="1" applyBorder="1" applyAlignment="1">
      <alignment horizontal="right" vertical="center"/>
    </xf>
    <xf numFmtId="180" fontId="1" fillId="0" borderId="0" xfId="18" applyNumberFormat="1" applyFont="1" applyFill="1" applyBorder="1" applyAlignment="1">
      <alignment horizontal="right" vertical="center"/>
    </xf>
    <xf numFmtId="180" fontId="1" fillId="0" borderId="7" xfId="18" applyNumberFormat="1" applyFont="1" applyFill="1" applyBorder="1" applyAlignment="1">
      <alignment horizontal="right" vertical="center"/>
    </xf>
    <xf numFmtId="0" fontId="1" fillId="0" borderId="0" xfId="25" applyFont="1"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0" xfId="18" applyFont="1" applyFill="1" applyBorder="1" applyAlignment="1">
      <alignment horizontal="distributed" vertical="center"/>
    </xf>
    <xf numFmtId="0" fontId="1" fillId="0" borderId="7" xfId="25" applyFont="1" applyFill="1" applyBorder="1" applyAlignment="1">
      <alignment horizontal="distributed" vertical="center"/>
      <protection/>
    </xf>
    <xf numFmtId="41" fontId="1" fillId="0" borderId="0" xfId="18" applyNumberFormat="1" applyFont="1" applyFill="1" applyBorder="1" applyAlignment="1">
      <alignment vertical="center"/>
    </xf>
    <xf numFmtId="180" fontId="1" fillId="0" borderId="0" xfId="18" applyNumberFormat="1" applyFont="1" applyFill="1" applyBorder="1" applyAlignment="1">
      <alignment vertical="center"/>
    </xf>
    <xf numFmtId="180" fontId="1" fillId="0" borderId="7" xfId="18" applyNumberFormat="1" applyFont="1" applyFill="1" applyBorder="1" applyAlignment="1">
      <alignment vertical="center"/>
    </xf>
    <xf numFmtId="38" fontId="1" fillId="0" borderId="7" xfId="18" applyFont="1" applyFill="1" applyBorder="1" applyAlignment="1">
      <alignment horizontal="distributed" vertical="center"/>
    </xf>
    <xf numFmtId="0" fontId="1" fillId="0" borderId="1" xfId="18" applyNumberFormat="1" applyFont="1" applyFill="1" applyBorder="1" applyAlignment="1">
      <alignment horizontal="distributed" vertical="center"/>
    </xf>
    <xf numFmtId="0" fontId="1" fillId="0" borderId="1" xfId="25" applyFont="1" applyFill="1" applyBorder="1" applyAlignment="1">
      <alignment horizontal="distributed" vertical="center"/>
      <protection/>
    </xf>
    <xf numFmtId="0" fontId="1" fillId="0" borderId="4" xfId="25" applyFont="1" applyFill="1" applyBorder="1" applyAlignment="1">
      <alignment vertical="center"/>
      <protection/>
    </xf>
    <xf numFmtId="38" fontId="1" fillId="0" borderId="5" xfId="18" applyFont="1" applyFill="1" applyBorder="1" applyAlignment="1">
      <alignment horizontal="distributed" vertical="center"/>
    </xf>
    <xf numFmtId="180" fontId="1" fillId="0" borderId="5" xfId="18" applyNumberFormat="1" applyFont="1" applyFill="1" applyBorder="1" applyAlignment="1">
      <alignment vertical="center"/>
    </xf>
    <xf numFmtId="0" fontId="1" fillId="0" borderId="9" xfId="25" applyFont="1" applyFill="1" applyBorder="1" applyAlignment="1">
      <alignment vertical="center"/>
      <protection/>
    </xf>
    <xf numFmtId="0" fontId="1" fillId="0" borderId="9" xfId="18" applyNumberFormat="1" applyFont="1" applyFill="1" applyBorder="1" applyAlignment="1">
      <alignment horizontal="left" vertical="center"/>
    </xf>
    <xf numFmtId="41" fontId="1" fillId="0" borderId="9" xfId="18" applyNumberFormat="1" applyFont="1" applyFill="1" applyBorder="1" applyAlignment="1">
      <alignment vertical="center"/>
    </xf>
    <xf numFmtId="0" fontId="1" fillId="0" borderId="0" xfId="18" applyNumberFormat="1" applyFont="1" applyFill="1" applyAlignment="1">
      <alignment horizontal="left" vertical="center"/>
    </xf>
    <xf numFmtId="182" fontId="1" fillId="0" borderId="0" xfId="25" applyNumberFormat="1" applyFont="1" applyFill="1" applyAlignment="1">
      <alignment vertical="center"/>
      <protection/>
    </xf>
    <xf numFmtId="38" fontId="1" fillId="0" borderId="0" xfId="18" applyFont="1" applyFill="1" applyAlignment="1">
      <alignment vertical="center"/>
    </xf>
    <xf numFmtId="38" fontId="7" fillId="0" borderId="0" xfId="18" applyFont="1" applyFill="1" applyAlignment="1">
      <alignment vertical="center"/>
    </xf>
    <xf numFmtId="191" fontId="1" fillId="0" borderId="0" xfId="18" applyNumberFormat="1" applyFont="1" applyFill="1" applyAlignment="1">
      <alignment vertical="center"/>
    </xf>
    <xf numFmtId="0" fontId="1" fillId="0" borderId="0" xfId="26" applyFont="1" applyFill="1">
      <alignment/>
      <protection/>
    </xf>
    <xf numFmtId="38" fontId="1" fillId="0" borderId="10" xfId="18" applyFont="1" applyFill="1" applyBorder="1" applyAlignment="1">
      <alignment horizontal="distributed" vertical="center"/>
    </xf>
    <xf numFmtId="38" fontId="1" fillId="0" borderId="11" xfId="18" applyFont="1" applyFill="1" applyBorder="1" applyAlignment="1">
      <alignment horizontal="distributed" vertical="center" wrapText="1"/>
    </xf>
    <xf numFmtId="38" fontId="1" fillId="0" borderId="12" xfId="18" applyFont="1" applyFill="1" applyBorder="1" applyAlignment="1">
      <alignment horizontal="distributed" vertical="center"/>
    </xf>
    <xf numFmtId="38" fontId="1" fillId="0" borderId="13" xfId="18" applyFont="1" applyFill="1" applyBorder="1" applyAlignment="1">
      <alignment horizontal="distributed" vertical="center"/>
    </xf>
    <xf numFmtId="176" fontId="1" fillId="0" borderId="14" xfId="18" applyNumberFormat="1" applyFont="1" applyFill="1" applyBorder="1" applyAlignment="1">
      <alignment horizontal="right" vertical="center"/>
    </xf>
    <xf numFmtId="176" fontId="1" fillId="0" borderId="9" xfId="18" applyNumberFormat="1" applyFont="1" applyFill="1" applyBorder="1" applyAlignment="1">
      <alignment horizontal="right" vertical="center"/>
    </xf>
    <xf numFmtId="176" fontId="1" fillId="0" borderId="8" xfId="18" applyNumberFormat="1" applyFont="1" applyFill="1" applyBorder="1" applyAlignment="1">
      <alignment horizontal="right" vertical="center"/>
    </xf>
    <xf numFmtId="38" fontId="9" fillId="0" borderId="0" xfId="18" applyFont="1" applyFill="1" applyAlignment="1">
      <alignment vertical="center"/>
    </xf>
    <xf numFmtId="38" fontId="9" fillId="0" borderId="13" xfId="18" applyFont="1" applyFill="1" applyBorder="1" applyAlignment="1">
      <alignment horizontal="distributed" vertical="center"/>
    </xf>
    <xf numFmtId="41" fontId="9" fillId="0" borderId="1" xfId="18" applyNumberFormat="1" applyFont="1" applyFill="1" applyBorder="1" applyAlignment="1">
      <alignment horizontal="right" vertical="center"/>
    </xf>
    <xf numFmtId="41" fontId="9" fillId="0" borderId="7" xfId="18" applyNumberFormat="1" applyFont="1" applyFill="1" applyBorder="1" applyAlignment="1">
      <alignment horizontal="right" vertical="center"/>
    </xf>
    <xf numFmtId="176" fontId="8" fillId="0" borderId="0" xfId="18" applyNumberFormat="1" applyFont="1" applyFill="1" applyBorder="1" applyAlignment="1">
      <alignment horizontal="right" vertical="center"/>
    </xf>
    <xf numFmtId="41" fontId="1" fillId="0" borderId="1" xfId="18" applyNumberFormat="1" applyFont="1" applyFill="1" applyBorder="1" applyAlignment="1">
      <alignment horizontal="right" vertical="center"/>
    </xf>
    <xf numFmtId="41" fontId="1" fillId="0" borderId="7" xfId="18" applyNumberFormat="1" applyFont="1" applyFill="1" applyBorder="1" applyAlignment="1">
      <alignment horizontal="right" vertical="center"/>
    </xf>
    <xf numFmtId="176" fontId="1" fillId="0" borderId="0" xfId="18" applyNumberFormat="1" applyFont="1" applyFill="1" applyBorder="1" applyAlignment="1">
      <alignment horizontal="right" vertical="center"/>
    </xf>
    <xf numFmtId="41" fontId="1" fillId="0" borderId="0" xfId="18" applyNumberFormat="1" applyFont="1" applyFill="1" applyBorder="1" applyAlignment="1">
      <alignment horizontal="right" vertical="center" wrapText="1"/>
    </xf>
    <xf numFmtId="41" fontId="1" fillId="0" borderId="7" xfId="18" applyNumberFormat="1" applyFont="1" applyFill="1" applyBorder="1" applyAlignment="1">
      <alignment horizontal="right" vertical="center" wrapText="1"/>
    </xf>
    <xf numFmtId="38" fontId="1" fillId="0" borderId="0" xfId="18" applyFont="1" applyFill="1" applyBorder="1" applyAlignment="1">
      <alignment vertical="center"/>
    </xf>
    <xf numFmtId="38" fontId="9" fillId="0" borderId="0" xfId="18" applyFont="1" applyFill="1" applyBorder="1" applyAlignment="1">
      <alignment vertical="center"/>
    </xf>
    <xf numFmtId="38" fontId="10" fillId="0" borderId="0" xfId="18" applyFont="1" applyFill="1" applyAlignment="1">
      <alignment vertical="center"/>
    </xf>
    <xf numFmtId="41" fontId="9" fillId="0" borderId="0" xfId="18" applyNumberFormat="1" applyFont="1" applyFill="1" applyBorder="1" applyAlignment="1">
      <alignment horizontal="right" vertical="center" wrapText="1"/>
    </xf>
    <xf numFmtId="38" fontId="10" fillId="0" borderId="0" xfId="18" applyFont="1" applyFill="1" applyBorder="1" applyAlignment="1">
      <alignment vertical="center"/>
    </xf>
    <xf numFmtId="38" fontId="9" fillId="0" borderId="6" xfId="18" applyFont="1" applyFill="1" applyBorder="1" applyAlignment="1">
      <alignment horizontal="distributed" vertical="center"/>
    </xf>
    <xf numFmtId="41" fontId="1" fillId="0" borderId="4" xfId="18" applyNumberFormat="1" applyFont="1" applyFill="1" applyBorder="1" applyAlignment="1">
      <alignment horizontal="right" vertical="center"/>
    </xf>
    <xf numFmtId="41" fontId="1" fillId="0" borderId="15" xfId="18" applyNumberFormat="1" applyFont="1" applyFill="1" applyBorder="1" applyAlignment="1">
      <alignment horizontal="right" vertical="center" wrapText="1"/>
    </xf>
    <xf numFmtId="41" fontId="9" fillId="0" borderId="15" xfId="18" applyNumberFormat="1" applyFont="1" applyFill="1" applyBorder="1" applyAlignment="1">
      <alignment horizontal="right" vertical="center" wrapText="1"/>
    </xf>
    <xf numFmtId="41" fontId="9" fillId="0" borderId="5" xfId="18" applyNumberFormat="1" applyFont="1" applyFill="1" applyBorder="1" applyAlignment="1">
      <alignment horizontal="right" vertical="center" wrapText="1"/>
    </xf>
    <xf numFmtId="38" fontId="1" fillId="0" borderId="0" xfId="18" applyFont="1" applyFill="1" applyAlignment="1">
      <alignment/>
    </xf>
    <xf numFmtId="38" fontId="7" fillId="0" borderId="0" xfId="18" applyFont="1" applyFill="1" applyAlignment="1">
      <alignment/>
    </xf>
    <xf numFmtId="181" fontId="1" fillId="0" borderId="0" xfId="18" applyNumberFormat="1" applyFont="1" applyFill="1" applyBorder="1" applyAlignment="1">
      <alignment/>
    </xf>
    <xf numFmtId="38" fontId="1" fillId="0" borderId="0" xfId="18" applyFont="1" applyFill="1" applyBorder="1" applyAlignment="1">
      <alignment/>
    </xf>
    <xf numFmtId="38" fontId="1" fillId="0" borderId="0" xfId="18" applyFont="1" applyFill="1" applyBorder="1" applyAlignment="1">
      <alignment horizontal="right"/>
    </xf>
    <xf numFmtId="38" fontId="1" fillId="0" borderId="6" xfId="18" applyFont="1" applyFill="1" applyBorder="1" applyAlignment="1">
      <alignment horizontal="center" vertical="center"/>
    </xf>
    <xf numFmtId="38" fontId="1" fillId="0" borderId="16" xfId="18" applyFont="1" applyFill="1" applyBorder="1" applyAlignment="1">
      <alignment horizontal="center" vertical="center"/>
    </xf>
    <xf numFmtId="38" fontId="1" fillId="0" borderId="1" xfId="18" applyFont="1" applyFill="1" applyBorder="1" applyAlignment="1">
      <alignment vertical="center"/>
    </xf>
    <xf numFmtId="38" fontId="1" fillId="0" borderId="0" xfId="18" applyFont="1" applyFill="1" applyBorder="1" applyAlignment="1">
      <alignment horizontal="center" vertical="center"/>
    </xf>
    <xf numFmtId="38" fontId="11" fillId="0" borderId="0" xfId="18" applyFont="1" applyFill="1" applyBorder="1" applyAlignment="1">
      <alignment horizontal="right" vertical="center"/>
    </xf>
    <xf numFmtId="38" fontId="1" fillId="0" borderId="0" xfId="18" applyFont="1" applyFill="1" applyBorder="1" applyAlignment="1">
      <alignment horizontal="right" vertical="center"/>
    </xf>
    <xf numFmtId="38" fontId="11" fillId="0" borderId="7" xfId="18" applyFont="1" applyFill="1" applyBorder="1" applyAlignment="1">
      <alignment horizontal="right" vertical="center"/>
    </xf>
    <xf numFmtId="38" fontId="9" fillId="0" borderId="1" xfId="18" applyFont="1" applyFill="1" applyBorder="1" applyAlignment="1">
      <alignment horizontal="left" vertical="center"/>
    </xf>
    <xf numFmtId="38" fontId="9" fillId="0" borderId="0" xfId="18" applyFont="1" applyFill="1" applyBorder="1" applyAlignment="1">
      <alignment horizontal="distributed" vertical="center"/>
    </xf>
    <xf numFmtId="0" fontId="12" fillId="0" borderId="0" xfId="27" applyFont="1" applyFill="1" applyAlignment="1">
      <alignment horizontal="distributed" vertical="center"/>
      <protection/>
    </xf>
    <xf numFmtId="0" fontId="12" fillId="0" borderId="7" xfId="27" applyFont="1" applyFill="1" applyBorder="1" applyAlignment="1">
      <alignment horizontal="distributed" vertical="center"/>
      <protection/>
    </xf>
    <xf numFmtId="38" fontId="9" fillId="0" borderId="7" xfId="18" applyFont="1" applyFill="1" applyBorder="1" applyAlignment="1">
      <alignment vertical="center"/>
    </xf>
    <xf numFmtId="38" fontId="1" fillId="0" borderId="0" xfId="18" applyFont="1" applyFill="1" applyBorder="1" applyAlignment="1">
      <alignment horizontal="left" vertical="center"/>
    </xf>
    <xf numFmtId="38" fontId="1" fillId="0" borderId="7" xfId="18" applyFont="1" applyFill="1" applyBorder="1" applyAlignment="1">
      <alignment horizontal="left" vertical="center"/>
    </xf>
    <xf numFmtId="38" fontId="1" fillId="0" borderId="1" xfId="18" applyFont="1" applyFill="1" applyBorder="1" applyAlignment="1">
      <alignment horizontal="right" vertical="center"/>
    </xf>
    <xf numFmtId="0" fontId="0" fillId="0" borderId="0" xfId="27" applyFill="1" applyAlignment="1">
      <alignment horizontal="right" vertical="center"/>
      <protection/>
    </xf>
    <xf numFmtId="38" fontId="1" fillId="0" borderId="7" xfId="18" applyFont="1" applyFill="1" applyBorder="1" applyAlignment="1" quotePrefix="1">
      <alignment horizontal="left" vertical="center"/>
    </xf>
    <xf numFmtId="38" fontId="1" fillId="0" borderId="0" xfId="18" applyFont="1" applyFill="1" applyBorder="1" applyAlignment="1" quotePrefix="1">
      <alignment horizontal="left" vertical="center"/>
    </xf>
    <xf numFmtId="38" fontId="1" fillId="0" borderId="13" xfId="18" applyFont="1" applyFill="1" applyBorder="1" applyAlignment="1">
      <alignment horizontal="center" vertical="center" textRotation="255"/>
    </xf>
    <xf numFmtId="38" fontId="8" fillId="0" borderId="0" xfId="18" applyFont="1" applyFill="1" applyBorder="1" applyAlignment="1">
      <alignment horizontal="distributed" vertical="center"/>
    </xf>
    <xf numFmtId="38" fontId="1" fillId="0" borderId="0" xfId="18" applyNumberFormat="1" applyFont="1" applyFill="1" applyBorder="1" applyAlignment="1" quotePrefix="1">
      <alignment horizontal="left" vertical="center"/>
    </xf>
    <xf numFmtId="196" fontId="1" fillId="0" borderId="7" xfId="18" applyNumberFormat="1" applyFont="1" applyFill="1" applyBorder="1" applyAlignment="1">
      <alignment horizontal="right"/>
    </xf>
    <xf numFmtId="38" fontId="8" fillId="0" borderId="0" xfId="18" applyFont="1" applyFill="1" applyBorder="1" applyAlignment="1">
      <alignment horizontal="left" vertical="center"/>
    </xf>
    <xf numFmtId="38" fontId="1" fillId="0" borderId="1" xfId="18" applyFont="1" applyFill="1" applyBorder="1" applyAlignment="1">
      <alignment horizontal="center" vertical="center" textRotation="255"/>
    </xf>
    <xf numFmtId="38" fontId="1" fillId="0" borderId="1" xfId="18" applyFont="1" applyFill="1" applyBorder="1" applyAlignment="1">
      <alignment horizontal="center" vertical="distributed" textRotation="255"/>
    </xf>
    <xf numFmtId="40" fontId="1" fillId="0" borderId="0" xfId="18" applyNumberFormat="1" applyFont="1" applyFill="1" applyBorder="1" applyAlignment="1">
      <alignment horizontal="left" vertical="center"/>
    </xf>
    <xf numFmtId="38" fontId="1" fillId="0" borderId="1" xfId="18" applyFont="1" applyFill="1" applyBorder="1" applyAlignment="1">
      <alignment vertical="distributed" textRotation="255"/>
    </xf>
    <xf numFmtId="38" fontId="1" fillId="0" borderId="7" xfId="18" applyFont="1" applyFill="1" applyBorder="1" applyAlignment="1">
      <alignment/>
    </xf>
    <xf numFmtId="38" fontId="1" fillId="0" borderId="4" xfId="18" applyFont="1" applyFill="1" applyBorder="1" applyAlignment="1">
      <alignment/>
    </xf>
    <xf numFmtId="38" fontId="1" fillId="0" borderId="15" xfId="18" applyFont="1" applyFill="1" applyBorder="1" applyAlignment="1">
      <alignment/>
    </xf>
    <xf numFmtId="38" fontId="1" fillId="0" borderId="5" xfId="18" applyFont="1" applyFill="1" applyBorder="1" applyAlignment="1">
      <alignment/>
    </xf>
    <xf numFmtId="38" fontId="1" fillId="0" borderId="9" xfId="18" applyFont="1" applyFill="1" applyBorder="1" applyAlignment="1">
      <alignment/>
    </xf>
    <xf numFmtId="38" fontId="8" fillId="0" borderId="9" xfId="18" applyFont="1" applyFill="1" applyBorder="1" applyAlignment="1">
      <alignment/>
    </xf>
    <xf numFmtId="38" fontId="8" fillId="0" borderId="0" xfId="18" applyFont="1" applyFill="1" applyBorder="1" applyAlignment="1">
      <alignment/>
    </xf>
    <xf numFmtId="38" fontId="1" fillId="0" borderId="0" xfId="18" applyFont="1" applyFill="1" applyBorder="1" applyAlignment="1">
      <alignment horizontal="left"/>
    </xf>
    <xf numFmtId="0" fontId="1" fillId="0" borderId="0" xfId="28" applyFont="1" applyFill="1">
      <alignment/>
      <protection/>
    </xf>
    <xf numFmtId="49" fontId="7" fillId="0" borderId="0" xfId="28" applyNumberFormat="1" applyFont="1" applyFill="1">
      <alignment/>
      <protection/>
    </xf>
    <xf numFmtId="49" fontId="1" fillId="0" borderId="0" xfId="28" applyNumberFormat="1" applyFont="1" applyFill="1">
      <alignment/>
      <protection/>
    </xf>
    <xf numFmtId="0" fontId="1" fillId="0" borderId="0" xfId="28" applyFont="1" applyFill="1" applyBorder="1">
      <alignment/>
      <protection/>
    </xf>
    <xf numFmtId="0" fontId="1" fillId="0" borderId="0" xfId="28" applyNumberFormat="1" applyFont="1" applyFill="1" applyBorder="1" applyAlignment="1">
      <alignment horizontal="right"/>
      <protection/>
    </xf>
    <xf numFmtId="0" fontId="1" fillId="0" borderId="17" xfId="28" applyFont="1" applyFill="1" applyBorder="1" applyAlignment="1">
      <alignment horizontal="center" vertical="center" wrapText="1"/>
      <protection/>
    </xf>
    <xf numFmtId="0" fontId="1" fillId="0" borderId="17" xfId="28" applyFont="1" applyFill="1" applyBorder="1" applyAlignment="1">
      <alignment horizontal="distributed" vertical="center" wrapText="1"/>
      <protection/>
    </xf>
    <xf numFmtId="198" fontId="1" fillId="0" borderId="17" xfId="28" applyNumberFormat="1" applyFont="1" applyFill="1" applyBorder="1" applyAlignment="1">
      <alignment horizontal="distributed" vertical="center" wrapText="1"/>
      <protection/>
    </xf>
    <xf numFmtId="0" fontId="1" fillId="0" borderId="13" xfId="28" applyFont="1" applyFill="1" applyBorder="1" applyAlignment="1">
      <alignment horizontal="center" vertical="center" wrapText="1"/>
      <protection/>
    </xf>
    <xf numFmtId="0" fontId="1" fillId="0" borderId="13" xfId="28" applyFont="1" applyFill="1" applyBorder="1" applyAlignment="1">
      <alignment horizontal="distributed" vertical="center" wrapText="1"/>
      <protection/>
    </xf>
    <xf numFmtId="0" fontId="1" fillId="0" borderId="13" xfId="28" applyFont="1" applyFill="1" applyBorder="1" applyAlignment="1">
      <alignment horizontal="distributed" vertical="center" textRotation="255" wrapText="1"/>
      <protection/>
    </xf>
    <xf numFmtId="0" fontId="1" fillId="0" borderId="6" xfId="28" applyFont="1" applyFill="1" applyBorder="1" applyAlignment="1">
      <alignment horizontal="center" vertical="center" wrapText="1"/>
      <protection/>
    </xf>
    <xf numFmtId="0" fontId="1" fillId="0" borderId="6" xfId="28" applyFont="1" applyFill="1" applyBorder="1" applyAlignment="1">
      <alignment horizontal="distributed" vertical="center" wrapText="1"/>
      <protection/>
    </xf>
    <xf numFmtId="0" fontId="11" fillId="0" borderId="0" xfId="28" applyFont="1" applyFill="1">
      <alignment/>
      <protection/>
    </xf>
    <xf numFmtId="0" fontId="11" fillId="0" borderId="14" xfId="28" applyFont="1" applyFill="1" applyBorder="1">
      <alignment/>
      <protection/>
    </xf>
    <xf numFmtId="49" fontId="13" fillId="0" borderId="9" xfId="28" applyNumberFormat="1" applyFont="1" applyFill="1" applyBorder="1" applyAlignment="1">
      <alignment horizontal="distributed"/>
      <protection/>
    </xf>
    <xf numFmtId="41" fontId="14" fillId="0" borderId="14" xfId="28" applyNumberFormat="1" applyFont="1" applyFill="1" applyBorder="1" applyAlignment="1">
      <alignment horizontal="right" vertical="top"/>
      <protection/>
    </xf>
    <xf numFmtId="41" fontId="14" fillId="0" borderId="9" xfId="28" applyNumberFormat="1" applyFont="1" applyFill="1" applyBorder="1" applyAlignment="1">
      <alignment horizontal="right" vertical="top"/>
      <protection/>
    </xf>
    <xf numFmtId="41" fontId="14" fillId="0" borderId="8" xfId="28" applyNumberFormat="1" applyFont="1" applyFill="1" applyBorder="1" applyAlignment="1">
      <alignment horizontal="right" vertical="top"/>
      <protection/>
    </xf>
    <xf numFmtId="0" fontId="14" fillId="0" borderId="0" xfId="28" applyFont="1" applyFill="1" applyBorder="1" applyAlignment="1">
      <alignment horizontal="right" vertical="center"/>
      <protection/>
    </xf>
    <xf numFmtId="0" fontId="11" fillId="0" borderId="0" xfId="28" applyFont="1" applyFill="1" applyBorder="1">
      <alignment/>
      <protection/>
    </xf>
    <xf numFmtId="41" fontId="9" fillId="0" borderId="1" xfId="28" applyNumberFormat="1" applyFont="1" applyFill="1" applyBorder="1" applyAlignment="1">
      <alignment vertical="center"/>
      <protection/>
    </xf>
    <xf numFmtId="41" fontId="9" fillId="0" borderId="0" xfId="28" applyNumberFormat="1" applyFont="1" applyFill="1" applyBorder="1" applyAlignment="1">
      <alignment vertical="center"/>
      <protection/>
    </xf>
    <xf numFmtId="41" fontId="9" fillId="0" borderId="7" xfId="28" applyNumberFormat="1" applyFont="1" applyFill="1" applyBorder="1" applyAlignment="1">
      <alignment vertical="center"/>
      <protection/>
    </xf>
    <xf numFmtId="41" fontId="9" fillId="0" borderId="0" xfId="28" applyNumberFormat="1" applyFont="1" applyFill="1" applyBorder="1" applyAlignment="1">
      <alignment horizontal="center" vertical="center" wrapText="1"/>
      <protection/>
    </xf>
    <xf numFmtId="0" fontId="1" fillId="0" borderId="1" xfId="28" applyFont="1" applyFill="1" applyBorder="1">
      <alignment/>
      <protection/>
    </xf>
    <xf numFmtId="49" fontId="1" fillId="0" borderId="0" xfId="28" applyNumberFormat="1" applyFont="1" applyFill="1" applyBorder="1" applyAlignment="1">
      <alignment horizontal="center" vertical="center"/>
      <protection/>
    </xf>
    <xf numFmtId="41" fontId="1" fillId="0" borderId="1" xfId="28" applyNumberFormat="1" applyFont="1" applyFill="1" applyBorder="1" applyAlignment="1">
      <alignment horizontal="center" vertical="center"/>
      <protection/>
    </xf>
    <xf numFmtId="41" fontId="1" fillId="0" borderId="0" xfId="28" applyNumberFormat="1" applyFont="1" applyFill="1" applyBorder="1" applyAlignment="1">
      <alignment horizontal="center" vertical="center"/>
      <protection/>
    </xf>
    <xf numFmtId="41" fontId="1" fillId="0" borderId="0" xfId="28" applyNumberFormat="1" applyFont="1" applyFill="1" applyBorder="1" applyAlignment="1">
      <alignment horizontal="center" vertical="center" wrapText="1"/>
      <protection/>
    </xf>
    <xf numFmtId="41" fontId="1" fillId="0" borderId="7" xfId="28" applyNumberFormat="1" applyFont="1" applyFill="1" applyBorder="1" applyAlignment="1">
      <alignment horizontal="center" vertical="center" wrapText="1"/>
      <protection/>
    </xf>
    <xf numFmtId="0" fontId="10" fillId="0" borderId="0" xfId="28" applyFont="1" applyFill="1" applyAlignment="1">
      <alignment vertical="center"/>
      <protection/>
    </xf>
    <xf numFmtId="49" fontId="1" fillId="0" borderId="0" xfId="28" applyNumberFormat="1" applyFont="1" applyFill="1" applyBorder="1" applyAlignment="1">
      <alignment horizontal="right" vertical="center"/>
      <protection/>
    </xf>
    <xf numFmtId="41" fontId="1" fillId="0" borderId="0" xfId="28" applyNumberFormat="1" applyFont="1" applyFill="1" applyBorder="1" applyAlignment="1">
      <alignment vertical="center"/>
      <protection/>
    </xf>
    <xf numFmtId="41" fontId="1" fillId="0" borderId="7" xfId="28" applyNumberFormat="1" applyFont="1" applyFill="1" applyBorder="1" applyAlignment="1">
      <alignment vertical="center"/>
      <protection/>
    </xf>
    <xf numFmtId="0" fontId="10" fillId="0" borderId="0" xfId="28" applyFont="1" applyFill="1" applyBorder="1" applyAlignment="1">
      <alignment vertical="center"/>
      <protection/>
    </xf>
    <xf numFmtId="0" fontId="9" fillId="0" borderId="0" xfId="28" applyFont="1" applyFill="1" applyAlignment="1">
      <alignment vertical="center"/>
      <protection/>
    </xf>
    <xf numFmtId="0" fontId="9" fillId="0" borderId="0" xfId="28" applyFont="1" applyFill="1" applyBorder="1" applyAlignment="1">
      <alignment vertical="center"/>
      <protection/>
    </xf>
    <xf numFmtId="0" fontId="1" fillId="0" borderId="1" xfId="28" applyFont="1" applyFill="1" applyBorder="1" applyAlignment="1">
      <alignment vertical="center"/>
      <protection/>
    </xf>
    <xf numFmtId="49" fontId="1" fillId="0" borderId="0" xfId="20" applyFont="1" applyFill="1" applyBorder="1">
      <alignment horizontal="distributed" vertical="center"/>
      <protection/>
    </xf>
    <xf numFmtId="41" fontId="1" fillId="0" borderId="1" xfId="21" applyNumberFormat="1" applyFont="1" applyFill="1" applyBorder="1" applyAlignment="1">
      <alignment vertical="center"/>
      <protection/>
    </xf>
    <xf numFmtId="41" fontId="1" fillId="0" borderId="0" xfId="21" applyNumberFormat="1" applyFont="1" applyFill="1" applyBorder="1" applyAlignment="1">
      <alignment vertical="center"/>
      <protection/>
    </xf>
    <xf numFmtId="41" fontId="1" fillId="0" borderId="7" xfId="21" applyNumberFormat="1" applyFont="1" applyFill="1" applyBorder="1" applyAlignment="1">
      <alignment vertical="center"/>
      <protection/>
    </xf>
    <xf numFmtId="41" fontId="1" fillId="0" borderId="0" xfId="28" applyNumberFormat="1" applyFont="1" applyFill="1" applyBorder="1">
      <alignment/>
      <protection/>
    </xf>
    <xf numFmtId="0" fontId="10" fillId="0" borderId="1" xfId="28" applyFont="1" applyFill="1" applyBorder="1" applyAlignment="1">
      <alignment vertical="center"/>
      <protection/>
    </xf>
    <xf numFmtId="41" fontId="1" fillId="0" borderId="0" xfId="28" applyNumberFormat="1" applyFont="1" applyFill="1" applyBorder="1" applyAlignment="1">
      <alignment vertical="center" wrapText="1"/>
      <protection/>
    </xf>
    <xf numFmtId="41" fontId="1" fillId="0" borderId="0" xfId="28" applyNumberFormat="1" applyFont="1" applyFill="1" applyBorder="1" applyAlignment="1">
      <alignment/>
      <protection/>
    </xf>
    <xf numFmtId="41" fontId="1" fillId="0" borderId="7" xfId="28" applyNumberFormat="1" applyFont="1" applyFill="1" applyBorder="1" applyAlignment="1">
      <alignment/>
      <protection/>
    </xf>
    <xf numFmtId="41" fontId="1" fillId="0" borderId="0" xfId="21" applyFont="1" applyFill="1" applyBorder="1">
      <alignment/>
      <protection/>
    </xf>
    <xf numFmtId="41" fontId="1" fillId="0" borderId="0" xfId="21" applyFont="1" applyFill="1" applyBorder="1" applyAlignment="1">
      <alignment vertical="center"/>
      <protection/>
    </xf>
    <xf numFmtId="41" fontId="1" fillId="0" borderId="7" xfId="21" applyFont="1" applyFill="1" applyBorder="1" applyAlignment="1">
      <alignment vertical="center"/>
      <protection/>
    </xf>
    <xf numFmtId="41" fontId="9" fillId="0" borderId="1" xfId="28" applyNumberFormat="1" applyFont="1" applyFill="1" applyBorder="1" applyAlignment="1">
      <alignment horizontal="center" vertical="center"/>
      <protection/>
    </xf>
    <xf numFmtId="41" fontId="9" fillId="0" borderId="0" xfId="28" applyNumberFormat="1" applyFont="1" applyFill="1" applyBorder="1" applyAlignment="1">
      <alignment horizontal="center" vertical="center"/>
      <protection/>
    </xf>
    <xf numFmtId="41" fontId="9" fillId="0" borderId="7" xfId="28" applyNumberFormat="1" applyFont="1" applyFill="1" applyBorder="1" applyAlignment="1">
      <alignment horizontal="center" vertical="center"/>
      <protection/>
    </xf>
    <xf numFmtId="0" fontId="1" fillId="0" borderId="0" xfId="28" applyFont="1" applyFill="1" applyAlignment="1">
      <alignment vertical="center"/>
      <protection/>
    </xf>
    <xf numFmtId="0" fontId="1" fillId="0" borderId="0" xfId="28" applyFont="1" applyFill="1" applyBorder="1" applyAlignment="1">
      <alignment vertical="center"/>
      <protection/>
    </xf>
    <xf numFmtId="41" fontId="1" fillId="0" borderId="7" xfId="28" applyNumberFormat="1" applyFont="1" applyFill="1" applyBorder="1">
      <alignment/>
      <protection/>
    </xf>
    <xf numFmtId="41" fontId="9" fillId="0" borderId="0" xfId="28" applyNumberFormat="1" applyFont="1" applyFill="1" applyBorder="1">
      <alignment/>
      <protection/>
    </xf>
    <xf numFmtId="0" fontId="9" fillId="0" borderId="0" xfId="28" applyFont="1" applyFill="1">
      <alignment/>
      <protection/>
    </xf>
    <xf numFmtId="0" fontId="9" fillId="0" borderId="0" xfId="28" applyFont="1" applyFill="1" applyBorder="1">
      <alignment/>
      <protection/>
    </xf>
    <xf numFmtId="0" fontId="1" fillId="0" borderId="4" xfId="28" applyFont="1" applyFill="1" applyBorder="1">
      <alignment/>
      <protection/>
    </xf>
    <xf numFmtId="49" fontId="1" fillId="0" borderId="15" xfId="20" applyFont="1" applyFill="1" applyBorder="1">
      <alignment horizontal="distributed" vertical="center"/>
      <protection/>
    </xf>
    <xf numFmtId="41" fontId="1" fillId="0" borderId="4" xfId="21" applyNumberFormat="1" applyFont="1" applyFill="1" applyBorder="1" applyAlignment="1">
      <alignment vertical="center"/>
      <protection/>
    </xf>
    <xf numFmtId="49" fontId="1" fillId="0" borderId="0" xfId="28" applyNumberFormat="1" applyFont="1" applyFill="1" applyAlignment="1">
      <alignment horizontal="left" vertical="top"/>
      <protection/>
    </xf>
    <xf numFmtId="41" fontId="1" fillId="0" borderId="9" xfId="28" applyNumberFormat="1" applyFont="1" applyFill="1" applyBorder="1" applyAlignment="1">
      <alignment horizontal="center" vertical="center"/>
      <protection/>
    </xf>
    <xf numFmtId="41" fontId="1" fillId="0" borderId="9" xfId="28" applyNumberFormat="1" applyFont="1" applyFill="1" applyBorder="1" applyAlignment="1">
      <alignment vertical="center"/>
      <protection/>
    </xf>
    <xf numFmtId="41" fontId="1" fillId="0" borderId="9" xfId="28" applyNumberFormat="1" applyFont="1" applyFill="1" applyBorder="1" applyAlignment="1">
      <alignment horizontal="center" vertical="center" wrapText="1"/>
      <protection/>
    </xf>
    <xf numFmtId="41" fontId="1" fillId="0" borderId="9" xfId="28" applyNumberFormat="1" applyFont="1" applyFill="1" applyBorder="1">
      <alignment/>
      <protection/>
    </xf>
    <xf numFmtId="49" fontId="1" fillId="0" borderId="0" xfId="28" applyNumberFormat="1" applyFont="1" applyFill="1" applyBorder="1">
      <alignment/>
      <protection/>
    </xf>
    <xf numFmtId="49" fontId="1" fillId="0" borderId="0" xfId="28" applyNumberFormat="1" applyFont="1" applyFill="1" applyBorder="1" applyAlignment="1">
      <alignment horizontal="left" vertical="top" wrapText="1"/>
      <protection/>
    </xf>
    <xf numFmtId="49" fontId="1" fillId="0" borderId="0" xfId="28" applyNumberFormat="1" applyFont="1" applyFill="1" applyBorder="1" applyAlignment="1">
      <alignment wrapText="1"/>
      <protection/>
    </xf>
    <xf numFmtId="0" fontId="1" fillId="0" borderId="0" xfId="28" applyFont="1" applyFill="1" applyBorder="1" applyAlignment="1">
      <alignment/>
      <protection/>
    </xf>
    <xf numFmtId="0" fontId="1" fillId="0" borderId="12" xfId="28" applyFont="1" applyFill="1" applyBorder="1" applyAlignment="1">
      <alignment horizontal="distributed" vertical="center" wrapText="1"/>
      <protection/>
    </xf>
    <xf numFmtId="0" fontId="1" fillId="0" borderId="0" xfId="29" applyFont="1" applyFill="1">
      <alignment/>
      <protection/>
    </xf>
    <xf numFmtId="49" fontId="7" fillId="0" borderId="0" xfId="29" applyNumberFormat="1" applyFont="1" applyFill="1">
      <alignment/>
      <protection/>
    </xf>
    <xf numFmtId="49" fontId="1" fillId="0" borderId="0" xfId="29" applyNumberFormat="1" applyFont="1" applyFill="1">
      <alignment/>
      <protection/>
    </xf>
    <xf numFmtId="0" fontId="1" fillId="0" borderId="12" xfId="29" applyFont="1" applyFill="1" applyBorder="1" applyAlignment="1">
      <alignment horizontal="distributed" vertical="center" wrapText="1"/>
      <protection/>
    </xf>
    <xf numFmtId="0" fontId="1" fillId="0" borderId="11" xfId="29" applyFont="1" applyFill="1" applyBorder="1" applyAlignment="1">
      <alignment horizontal="distributed" vertical="center" wrapText="1"/>
      <protection/>
    </xf>
    <xf numFmtId="0" fontId="1" fillId="0" borderId="18" xfId="29" applyFont="1" applyFill="1" applyBorder="1" applyAlignment="1">
      <alignment horizontal="distributed" vertical="center" wrapText="1"/>
      <protection/>
    </xf>
    <xf numFmtId="0" fontId="1" fillId="0" borderId="19" xfId="29" applyFont="1" applyFill="1" applyBorder="1" applyAlignment="1">
      <alignment horizontal="distributed" vertical="center" wrapText="1"/>
      <protection/>
    </xf>
    <xf numFmtId="0" fontId="1" fillId="0" borderId="20" xfId="29" applyFont="1" applyFill="1" applyBorder="1" applyAlignment="1">
      <alignment horizontal="distributed" vertical="center" wrapText="1"/>
      <protection/>
    </xf>
    <xf numFmtId="0" fontId="1" fillId="0" borderId="21" xfId="29" applyFont="1" applyFill="1" applyBorder="1" applyAlignment="1">
      <alignment horizontal="distributed" vertical="center" wrapText="1"/>
      <protection/>
    </xf>
    <xf numFmtId="0" fontId="11" fillId="0" borderId="0" xfId="29" applyFont="1" applyFill="1">
      <alignment/>
      <protection/>
    </xf>
    <xf numFmtId="0" fontId="11" fillId="0" borderId="14" xfId="29" applyFont="1" applyFill="1" applyBorder="1">
      <alignment/>
      <protection/>
    </xf>
    <xf numFmtId="49" fontId="13" fillId="0" borderId="9" xfId="29" applyNumberFormat="1" applyFont="1" applyFill="1" applyBorder="1" applyAlignment="1">
      <alignment horizontal="distributed"/>
      <protection/>
    </xf>
    <xf numFmtId="41" fontId="14" fillId="0" borderId="14" xfId="29" applyNumberFormat="1" applyFont="1" applyFill="1" applyBorder="1" applyAlignment="1">
      <alignment horizontal="right" vertical="top"/>
      <protection/>
    </xf>
    <xf numFmtId="41" fontId="14" fillId="0" borderId="9" xfId="29" applyNumberFormat="1" applyFont="1" applyFill="1" applyBorder="1" applyAlignment="1">
      <alignment horizontal="right" vertical="top" textRotation="255" wrapText="1"/>
      <protection/>
    </xf>
    <xf numFmtId="41" fontId="14" fillId="0" borderId="9" xfId="29" applyNumberFormat="1" applyFont="1" applyFill="1" applyBorder="1" applyAlignment="1">
      <alignment horizontal="right" vertical="top"/>
      <protection/>
    </xf>
    <xf numFmtId="41" fontId="14" fillId="0" borderId="9" xfId="29" applyNumberFormat="1" applyFont="1" applyFill="1" applyBorder="1" applyAlignment="1">
      <alignment horizontal="right" vertical="top" wrapText="1"/>
      <protection/>
    </xf>
    <xf numFmtId="41" fontId="14" fillId="0" borderId="8" xfId="29" applyNumberFormat="1" applyFont="1" applyFill="1" applyBorder="1" applyAlignment="1">
      <alignment horizontal="right" vertical="top" wrapText="1"/>
      <protection/>
    </xf>
    <xf numFmtId="41" fontId="9" fillId="0" borderId="1" xfId="29" applyNumberFormat="1" applyFont="1" applyFill="1" applyBorder="1" applyAlignment="1">
      <alignment vertical="center"/>
      <protection/>
    </xf>
    <xf numFmtId="189" fontId="9" fillId="0" borderId="0" xfId="29" applyNumberFormat="1" applyFont="1" applyFill="1" applyBorder="1" applyAlignment="1">
      <alignment vertical="center"/>
      <protection/>
    </xf>
    <xf numFmtId="41" fontId="9" fillId="0" borderId="0" xfId="29" applyNumberFormat="1" applyFont="1" applyFill="1" applyBorder="1" applyAlignment="1">
      <alignment vertical="center"/>
      <protection/>
    </xf>
    <xf numFmtId="189" fontId="9" fillId="0" borderId="7" xfId="29" applyNumberFormat="1" applyFont="1" applyFill="1" applyBorder="1" applyAlignment="1">
      <alignment vertical="center"/>
      <protection/>
    </xf>
    <xf numFmtId="0" fontId="1" fillId="0" borderId="1" xfId="29" applyFont="1" applyFill="1" applyBorder="1">
      <alignment/>
      <protection/>
    </xf>
    <xf numFmtId="49" fontId="1" fillId="0" borderId="0" xfId="29" applyNumberFormat="1" applyFont="1" applyFill="1" applyBorder="1" applyAlignment="1">
      <alignment horizontal="center" vertical="center"/>
      <protection/>
    </xf>
    <xf numFmtId="41" fontId="1" fillId="0" borderId="1" xfId="29" applyNumberFormat="1" applyFont="1" applyFill="1" applyBorder="1" applyAlignment="1">
      <alignment horizontal="center" vertical="center"/>
      <protection/>
    </xf>
    <xf numFmtId="41" fontId="1" fillId="0" borderId="0" xfId="29" applyNumberFormat="1" applyFont="1" applyFill="1" applyBorder="1" applyAlignment="1">
      <alignment horizontal="center" vertical="center"/>
      <protection/>
    </xf>
    <xf numFmtId="41" fontId="1" fillId="0" borderId="0" xfId="29" applyNumberFormat="1" applyFont="1" applyFill="1" applyBorder="1" applyAlignment="1">
      <alignment horizontal="center" vertical="center" wrapText="1"/>
      <protection/>
    </xf>
    <xf numFmtId="41" fontId="1" fillId="0" borderId="7" xfId="29" applyNumberFormat="1" applyFont="1" applyFill="1" applyBorder="1" applyAlignment="1">
      <alignment horizontal="center" vertical="center" wrapText="1"/>
      <protection/>
    </xf>
    <xf numFmtId="0" fontId="10" fillId="0" borderId="0" xfId="29" applyFont="1" applyFill="1" applyAlignment="1">
      <alignment vertical="center"/>
      <protection/>
    </xf>
    <xf numFmtId="49" fontId="1" fillId="0" borderId="0" xfId="29" applyNumberFormat="1" applyFont="1" applyFill="1" applyBorder="1" applyAlignment="1">
      <alignment horizontal="right" vertical="center"/>
      <protection/>
    </xf>
    <xf numFmtId="41" fontId="1" fillId="0" borderId="0" xfId="29" applyNumberFormat="1" applyFont="1" applyFill="1" applyBorder="1" applyAlignment="1">
      <alignment vertical="center"/>
      <protection/>
    </xf>
    <xf numFmtId="41" fontId="1" fillId="0" borderId="7" xfId="29" applyNumberFormat="1" applyFont="1" applyFill="1" applyBorder="1" applyAlignment="1">
      <alignment vertical="center"/>
      <protection/>
    </xf>
    <xf numFmtId="0" fontId="9" fillId="0" borderId="0" xfId="29" applyFont="1" applyFill="1" applyAlignment="1">
      <alignment vertical="center"/>
      <protection/>
    </xf>
    <xf numFmtId="0" fontId="1" fillId="0" borderId="1" xfId="29" applyFont="1" applyFill="1" applyBorder="1" applyAlignment="1">
      <alignment vertical="center"/>
      <protection/>
    </xf>
    <xf numFmtId="189" fontId="1" fillId="0" borderId="0" xfId="21" applyNumberFormat="1" applyFont="1" applyFill="1" applyBorder="1" applyAlignment="1">
      <alignment vertical="center"/>
      <protection/>
    </xf>
    <xf numFmtId="189" fontId="1" fillId="0" borderId="7" xfId="21" applyNumberFormat="1" applyFont="1" applyFill="1" applyBorder="1" applyAlignment="1">
      <alignment vertical="center"/>
      <protection/>
    </xf>
    <xf numFmtId="0" fontId="10" fillId="0" borderId="1" xfId="29" applyFont="1" applyFill="1" applyBorder="1" applyAlignment="1">
      <alignment vertical="center"/>
      <protection/>
    </xf>
    <xf numFmtId="189" fontId="1" fillId="0" borderId="0" xfId="29" applyNumberFormat="1" applyFont="1" applyFill="1" applyBorder="1" applyAlignment="1">
      <alignment vertical="center"/>
      <protection/>
    </xf>
    <xf numFmtId="184" fontId="1" fillId="0" borderId="0" xfId="21" applyNumberFormat="1" applyFont="1" applyFill="1" applyBorder="1" applyAlignment="1">
      <alignment vertical="center"/>
      <protection/>
    </xf>
    <xf numFmtId="200" fontId="1" fillId="0" borderId="0" xfId="21" applyNumberFormat="1" applyFont="1" applyFill="1" applyBorder="1" applyAlignment="1">
      <alignment vertical="center"/>
      <protection/>
    </xf>
    <xf numFmtId="41" fontId="9" fillId="0" borderId="1" xfId="29" applyNumberFormat="1" applyFont="1" applyFill="1" applyBorder="1" applyAlignment="1">
      <alignment horizontal="center" vertical="center"/>
      <protection/>
    </xf>
    <xf numFmtId="189" fontId="9" fillId="0" borderId="0" xfId="29" applyNumberFormat="1" applyFont="1" applyFill="1" applyBorder="1" applyAlignment="1">
      <alignment horizontal="center" vertical="center"/>
      <protection/>
    </xf>
    <xf numFmtId="41" fontId="9" fillId="0" borderId="0" xfId="29" applyNumberFormat="1" applyFont="1" applyFill="1" applyBorder="1" applyAlignment="1">
      <alignment horizontal="center" vertical="center"/>
      <protection/>
    </xf>
    <xf numFmtId="189" fontId="9" fillId="0" borderId="7" xfId="29" applyNumberFormat="1" applyFont="1" applyFill="1" applyBorder="1" applyAlignment="1">
      <alignment horizontal="center" vertical="center"/>
      <protection/>
    </xf>
    <xf numFmtId="189" fontId="1" fillId="0" borderId="7" xfId="29" applyNumberFormat="1" applyFont="1" applyFill="1" applyBorder="1" applyAlignment="1">
      <alignment vertical="center"/>
      <protection/>
    </xf>
    <xf numFmtId="0" fontId="1" fillId="0" borderId="0" xfId="29" applyFont="1" applyFill="1" applyAlignment="1">
      <alignment vertical="center"/>
      <protection/>
    </xf>
    <xf numFmtId="184" fontId="1" fillId="0" borderId="0" xfId="29" applyNumberFormat="1" applyFont="1" applyFill="1" applyBorder="1" applyAlignment="1">
      <alignment vertical="center"/>
      <protection/>
    </xf>
    <xf numFmtId="200" fontId="1" fillId="0" borderId="0" xfId="29" applyNumberFormat="1" applyFont="1" applyFill="1" applyBorder="1" applyAlignment="1">
      <alignment vertical="center"/>
      <protection/>
    </xf>
    <xf numFmtId="0" fontId="9" fillId="0" borderId="0" xfId="29" applyFont="1" applyFill="1">
      <alignment/>
      <protection/>
    </xf>
    <xf numFmtId="184" fontId="9" fillId="0" borderId="0" xfId="29" applyNumberFormat="1" applyFont="1" applyFill="1" applyBorder="1" applyAlignment="1">
      <alignment vertical="center"/>
      <protection/>
    </xf>
    <xf numFmtId="200" fontId="9" fillId="0" borderId="0" xfId="29" applyNumberFormat="1" applyFont="1" applyFill="1" applyBorder="1" applyAlignment="1">
      <alignment vertical="center"/>
      <protection/>
    </xf>
    <xf numFmtId="0" fontId="1" fillId="0" borderId="4" xfId="29" applyFont="1" applyFill="1" applyBorder="1">
      <alignment/>
      <protection/>
    </xf>
    <xf numFmtId="41" fontId="1" fillId="0" borderId="15" xfId="29" applyNumberFormat="1" applyFont="1" applyFill="1" applyBorder="1" applyAlignment="1">
      <alignment vertical="center"/>
      <protection/>
    </xf>
    <xf numFmtId="189" fontId="1" fillId="0" borderId="15" xfId="29" applyNumberFormat="1" applyFont="1" applyFill="1" applyBorder="1" applyAlignment="1">
      <alignment vertical="center"/>
      <protection/>
    </xf>
    <xf numFmtId="41" fontId="1" fillId="0" borderId="15" xfId="29" applyNumberFormat="1" applyFont="1" applyFill="1" applyBorder="1" applyAlignment="1">
      <alignment horizontal="center" vertical="center" wrapText="1"/>
      <protection/>
    </xf>
    <xf numFmtId="189" fontId="1" fillId="0" borderId="5" xfId="29" applyNumberFormat="1" applyFont="1" applyFill="1" applyBorder="1" applyAlignment="1">
      <alignment vertical="center"/>
      <protection/>
    </xf>
    <xf numFmtId="49" fontId="1" fillId="0" borderId="0" xfId="29" applyNumberFormat="1" applyFont="1" applyFill="1" applyAlignment="1">
      <alignment horizontal="left" vertical="top"/>
      <protection/>
    </xf>
    <xf numFmtId="41" fontId="1" fillId="0" borderId="9" xfId="29" applyNumberFormat="1" applyFont="1" applyFill="1" applyBorder="1" applyAlignment="1">
      <alignment horizontal="center" vertical="center"/>
      <protection/>
    </xf>
    <xf numFmtId="41" fontId="1" fillId="0" borderId="9" xfId="29" applyNumberFormat="1" applyFont="1" applyFill="1" applyBorder="1" applyAlignment="1">
      <alignment vertical="center"/>
      <protection/>
    </xf>
    <xf numFmtId="41" fontId="1" fillId="0" borderId="9" xfId="29" applyNumberFormat="1" applyFont="1" applyFill="1" applyBorder="1" applyAlignment="1">
      <alignment horizontal="center" vertical="center" wrapText="1"/>
      <protection/>
    </xf>
    <xf numFmtId="49" fontId="1" fillId="0" borderId="0" xfId="29" applyNumberFormat="1" applyFont="1" applyFill="1" applyBorder="1">
      <alignment/>
      <protection/>
    </xf>
    <xf numFmtId="49" fontId="1" fillId="0" borderId="0" xfId="29" applyNumberFormat="1" applyFont="1" applyFill="1" applyBorder="1" applyAlignment="1">
      <alignment horizontal="left" vertical="top" wrapText="1"/>
      <protection/>
    </xf>
    <xf numFmtId="0" fontId="1" fillId="0" borderId="0" xfId="29" applyFont="1" applyFill="1" applyBorder="1">
      <alignment/>
      <protection/>
    </xf>
    <xf numFmtId="0" fontId="1" fillId="0" borderId="0" xfId="29" applyFont="1" applyFill="1" applyBorder="1" applyAlignment="1">
      <alignment/>
      <protection/>
    </xf>
    <xf numFmtId="0" fontId="1" fillId="0" borderId="0" xfId="30" applyFont="1" applyFill="1">
      <alignment/>
      <protection/>
    </xf>
    <xf numFmtId="49" fontId="7" fillId="0" borderId="0" xfId="30" applyNumberFormat="1" applyFont="1" applyFill="1">
      <alignment/>
      <protection/>
    </xf>
    <xf numFmtId="49" fontId="1" fillId="0" borderId="0" xfId="30" applyNumberFormat="1" applyFont="1" applyFill="1">
      <alignment/>
      <protection/>
    </xf>
    <xf numFmtId="0" fontId="1" fillId="0" borderId="0" xfId="30" applyNumberFormat="1" applyFont="1" applyFill="1" applyBorder="1" applyAlignment="1">
      <alignment horizontal="right"/>
      <protection/>
    </xf>
    <xf numFmtId="0" fontId="1" fillId="0" borderId="0" xfId="30" applyFont="1" applyFill="1" applyBorder="1">
      <alignment/>
      <protection/>
    </xf>
    <xf numFmtId="0" fontId="1" fillId="0" borderId="12" xfId="30" applyFont="1" applyFill="1" applyBorder="1" applyAlignment="1">
      <alignment horizontal="distributed" vertical="center"/>
      <protection/>
    </xf>
    <xf numFmtId="0" fontId="1" fillId="0" borderId="12" xfId="30" applyFont="1" applyFill="1" applyBorder="1" applyAlignment="1">
      <alignment horizontal="distributed" vertical="center" wrapText="1"/>
      <protection/>
    </xf>
    <xf numFmtId="0" fontId="11" fillId="0" borderId="0" xfId="30" applyFont="1" applyFill="1">
      <alignment/>
      <protection/>
    </xf>
    <xf numFmtId="0" fontId="11" fillId="0" borderId="14" xfId="30" applyFont="1" applyFill="1" applyBorder="1">
      <alignment/>
      <protection/>
    </xf>
    <xf numFmtId="49" fontId="13" fillId="0" borderId="9" xfId="30" applyNumberFormat="1" applyFont="1" applyFill="1" applyBorder="1" applyAlignment="1">
      <alignment horizontal="distributed"/>
      <protection/>
    </xf>
    <xf numFmtId="41" fontId="14" fillId="0" borderId="14" xfId="30" applyNumberFormat="1" applyFont="1" applyFill="1" applyBorder="1" applyAlignment="1">
      <alignment horizontal="right" vertical="top"/>
      <protection/>
    </xf>
    <xf numFmtId="41" fontId="14" fillId="0" borderId="9" xfId="30" applyNumberFormat="1" applyFont="1" applyFill="1" applyBorder="1" applyAlignment="1">
      <alignment horizontal="right" vertical="top"/>
      <protection/>
    </xf>
    <xf numFmtId="41" fontId="14" fillId="0" borderId="8" xfId="30" applyNumberFormat="1" applyFont="1" applyFill="1" applyBorder="1" applyAlignment="1">
      <alignment horizontal="right" vertical="top"/>
      <protection/>
    </xf>
    <xf numFmtId="0" fontId="14" fillId="0" borderId="0" xfId="30" applyFont="1" applyFill="1" applyBorder="1" applyAlignment="1">
      <alignment horizontal="right" vertical="center"/>
      <protection/>
    </xf>
    <xf numFmtId="0" fontId="11" fillId="0" borderId="0" xfId="30" applyFont="1" applyFill="1" applyBorder="1">
      <alignment/>
      <protection/>
    </xf>
    <xf numFmtId="41" fontId="9" fillId="0" borderId="1" xfId="30" applyNumberFormat="1" applyFont="1" applyFill="1" applyBorder="1" applyAlignment="1">
      <alignment vertical="center"/>
      <protection/>
    </xf>
    <xf numFmtId="41" fontId="9" fillId="0" borderId="0" xfId="30" applyNumberFormat="1" applyFont="1" applyFill="1" applyBorder="1" applyAlignment="1">
      <alignment vertical="center"/>
      <protection/>
    </xf>
    <xf numFmtId="41" fontId="9" fillId="0" borderId="7" xfId="30" applyNumberFormat="1" applyFont="1" applyFill="1" applyBorder="1" applyAlignment="1">
      <alignment vertical="center"/>
      <protection/>
    </xf>
    <xf numFmtId="41" fontId="9" fillId="0" borderId="0" xfId="30" applyNumberFormat="1" applyFont="1" applyFill="1" applyBorder="1" applyAlignment="1">
      <alignment horizontal="center" vertical="center" wrapText="1"/>
      <protection/>
    </xf>
    <xf numFmtId="0" fontId="1" fillId="0" borderId="1" xfId="30" applyFont="1" applyFill="1" applyBorder="1">
      <alignment/>
      <protection/>
    </xf>
    <xf numFmtId="49" fontId="1" fillId="0" borderId="0" xfId="30" applyNumberFormat="1" applyFont="1" applyFill="1" applyBorder="1" applyAlignment="1">
      <alignment horizontal="center" vertical="center"/>
      <protection/>
    </xf>
    <xf numFmtId="41" fontId="1" fillId="0" borderId="1"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wrapText="1"/>
      <protection/>
    </xf>
    <xf numFmtId="41" fontId="1" fillId="0" borderId="7" xfId="30" applyNumberFormat="1" applyFont="1" applyFill="1" applyBorder="1" applyAlignment="1">
      <alignment horizontal="center" vertical="center" wrapText="1"/>
      <protection/>
    </xf>
    <xf numFmtId="0" fontId="10" fillId="0" borderId="0" xfId="30" applyFont="1" applyFill="1" applyAlignment="1">
      <alignment vertical="center"/>
      <protection/>
    </xf>
    <xf numFmtId="49" fontId="1" fillId="0" borderId="0" xfId="30" applyNumberFormat="1" applyFont="1" applyFill="1" applyBorder="1" applyAlignment="1">
      <alignment horizontal="right" vertical="center"/>
      <protection/>
    </xf>
    <xf numFmtId="41" fontId="1" fillId="0" borderId="0" xfId="30" applyNumberFormat="1" applyFont="1" applyFill="1" applyBorder="1" applyAlignment="1">
      <alignment vertical="center"/>
      <protection/>
    </xf>
    <xf numFmtId="41" fontId="1" fillId="0" borderId="7" xfId="30" applyNumberFormat="1" applyFont="1" applyFill="1" applyBorder="1" applyAlignment="1">
      <alignment vertical="center"/>
      <protection/>
    </xf>
    <xf numFmtId="0" fontId="10" fillId="0" borderId="0" xfId="30" applyFont="1" applyFill="1" applyBorder="1" applyAlignment="1">
      <alignment vertical="center"/>
      <protection/>
    </xf>
    <xf numFmtId="0" fontId="9" fillId="0" borderId="0" xfId="30" applyFont="1" applyFill="1" applyAlignment="1">
      <alignment vertical="center"/>
      <protection/>
    </xf>
    <xf numFmtId="0" fontId="9" fillId="0" borderId="0" xfId="30" applyFont="1" applyFill="1" applyBorder="1" applyAlignment="1">
      <alignment vertical="center"/>
      <protection/>
    </xf>
    <xf numFmtId="0" fontId="1" fillId="0" borderId="1" xfId="30" applyFont="1" applyFill="1" applyBorder="1" applyAlignment="1">
      <alignment vertical="center"/>
      <protection/>
    </xf>
    <xf numFmtId="41" fontId="1" fillId="0" borderId="0" xfId="30" applyNumberFormat="1" applyFont="1" applyFill="1" applyBorder="1">
      <alignment/>
      <protection/>
    </xf>
    <xf numFmtId="0" fontId="10" fillId="0" borderId="1" xfId="30" applyFont="1" applyFill="1" applyBorder="1" applyAlignment="1">
      <alignment vertical="center"/>
      <protection/>
    </xf>
    <xf numFmtId="177" fontId="1" fillId="0" borderId="0" xfId="30" applyNumberFormat="1" applyFont="1" applyFill="1" applyBorder="1" applyAlignment="1">
      <alignment vertical="center"/>
      <protection/>
    </xf>
    <xf numFmtId="41" fontId="9" fillId="0" borderId="1" xfId="30" applyNumberFormat="1" applyFont="1" applyFill="1" applyBorder="1" applyAlignment="1">
      <alignment horizontal="center" vertical="center"/>
      <protection/>
    </xf>
    <xf numFmtId="41" fontId="9" fillId="0" borderId="0" xfId="30" applyNumberFormat="1" applyFont="1" applyFill="1" applyBorder="1" applyAlignment="1">
      <alignment horizontal="center" vertical="center"/>
      <protection/>
    </xf>
    <xf numFmtId="41" fontId="9" fillId="0" borderId="7" xfId="30" applyNumberFormat="1" applyFont="1" applyFill="1" applyBorder="1" applyAlignment="1">
      <alignment horizontal="center" vertical="center"/>
      <protection/>
    </xf>
    <xf numFmtId="0" fontId="1" fillId="0" borderId="0" xfId="30" applyFont="1" applyFill="1" applyAlignment="1">
      <alignment vertical="center"/>
      <protection/>
    </xf>
    <xf numFmtId="0" fontId="1" fillId="0" borderId="0" xfId="30" applyFont="1" applyFill="1" applyBorder="1" applyAlignment="1">
      <alignment vertical="center"/>
      <protection/>
    </xf>
    <xf numFmtId="41" fontId="9" fillId="0" borderId="0" xfId="30" applyNumberFormat="1" applyFont="1" applyFill="1" applyBorder="1">
      <alignment/>
      <protection/>
    </xf>
    <xf numFmtId="0" fontId="9" fillId="0" borderId="0" xfId="30" applyFont="1" applyFill="1">
      <alignment/>
      <protection/>
    </xf>
    <xf numFmtId="0" fontId="9" fillId="0" borderId="0" xfId="30" applyFont="1" applyFill="1" applyBorder="1">
      <alignment/>
      <protection/>
    </xf>
    <xf numFmtId="0" fontId="1" fillId="0" borderId="4" xfId="30" applyFont="1" applyFill="1" applyBorder="1">
      <alignment/>
      <protection/>
    </xf>
    <xf numFmtId="41" fontId="1" fillId="0" borderId="5" xfId="30" applyNumberFormat="1" applyFont="1" applyFill="1" applyBorder="1" applyAlignment="1">
      <alignment vertical="center"/>
      <protection/>
    </xf>
    <xf numFmtId="49" fontId="1" fillId="0" borderId="0" xfId="30" applyNumberFormat="1" applyFont="1" applyFill="1" applyAlignment="1">
      <alignment horizontal="left" vertical="top"/>
      <protection/>
    </xf>
    <xf numFmtId="41" fontId="1" fillId="0" borderId="9" xfId="30" applyNumberFormat="1" applyFont="1" applyFill="1" applyBorder="1" applyAlignment="1">
      <alignment horizontal="center" vertical="center"/>
      <protection/>
    </xf>
    <xf numFmtId="41" fontId="1" fillId="0" borderId="9" xfId="30" applyNumberFormat="1" applyFont="1" applyFill="1" applyBorder="1" applyAlignment="1">
      <alignment vertical="center"/>
      <protection/>
    </xf>
    <xf numFmtId="41" fontId="1" fillId="0" borderId="9" xfId="30" applyNumberFormat="1" applyFont="1" applyFill="1" applyBorder="1" applyAlignment="1">
      <alignment horizontal="center" vertical="center" wrapText="1"/>
      <protection/>
    </xf>
    <xf numFmtId="49" fontId="1" fillId="0" borderId="0" xfId="30" applyNumberFormat="1" applyFont="1" applyFill="1" applyBorder="1">
      <alignment/>
      <protection/>
    </xf>
    <xf numFmtId="49" fontId="1" fillId="0" borderId="0" xfId="30" applyNumberFormat="1" applyFont="1" applyFill="1" applyBorder="1" applyAlignment="1">
      <alignment horizontal="left" vertical="top" wrapText="1"/>
      <protection/>
    </xf>
    <xf numFmtId="0" fontId="1" fillId="0" borderId="0" xfId="30" applyFont="1" applyFill="1" applyBorder="1" applyAlignment="1">
      <alignment/>
      <protection/>
    </xf>
    <xf numFmtId="38" fontId="7" fillId="0" borderId="0" xfId="18" applyFont="1" applyFill="1" applyBorder="1" applyAlignment="1">
      <alignment vertical="center"/>
    </xf>
    <xf numFmtId="38" fontId="1" fillId="0" borderId="12" xfId="18" applyFont="1" applyFill="1" applyBorder="1" applyAlignment="1">
      <alignment horizontal="distributed" vertical="center"/>
    </xf>
    <xf numFmtId="38" fontId="1" fillId="0" borderId="12" xfId="18" applyFont="1" applyFill="1" applyBorder="1" applyAlignment="1">
      <alignment horizontal="center" vertical="center"/>
    </xf>
    <xf numFmtId="38" fontId="1" fillId="0" borderId="12" xfId="18" applyFont="1" applyFill="1" applyBorder="1" applyAlignment="1">
      <alignment horizontal="center" vertical="center" wrapText="1"/>
    </xf>
    <xf numFmtId="38" fontId="1" fillId="0" borderId="6" xfId="18" applyFont="1" applyFill="1" applyBorder="1" applyAlignment="1">
      <alignment vertical="center"/>
    </xf>
    <xf numFmtId="0" fontId="0" fillId="0" borderId="13" xfId="31" applyFill="1" applyBorder="1" applyAlignment="1">
      <alignment horizontal="center" vertical="center"/>
      <protection/>
    </xf>
    <xf numFmtId="38" fontId="1" fillId="0" borderId="14" xfId="18" applyFont="1" applyFill="1" applyBorder="1" applyAlignment="1">
      <alignment vertical="center"/>
    </xf>
    <xf numFmtId="38" fontId="1" fillId="0" borderId="9" xfId="18" applyFont="1" applyFill="1" applyBorder="1" applyAlignment="1">
      <alignment vertical="center"/>
    </xf>
    <xf numFmtId="38" fontId="1" fillId="0" borderId="8" xfId="18" applyFont="1" applyFill="1" applyBorder="1" applyAlignment="1">
      <alignment vertical="center"/>
    </xf>
    <xf numFmtId="41" fontId="9" fillId="0" borderId="1" xfId="18" applyNumberFormat="1" applyFont="1" applyFill="1" applyBorder="1" applyAlignment="1">
      <alignment vertical="center"/>
    </xf>
    <xf numFmtId="41" fontId="9" fillId="0" borderId="0" xfId="18" applyNumberFormat="1" applyFont="1" applyFill="1" applyBorder="1" applyAlignment="1">
      <alignment vertical="center"/>
    </xf>
    <xf numFmtId="41" fontId="9" fillId="0" borderId="7" xfId="18" applyNumberFormat="1" applyFont="1" applyFill="1" applyBorder="1" applyAlignment="1">
      <alignment vertical="center"/>
    </xf>
    <xf numFmtId="38" fontId="8" fillId="0" borderId="0" xfId="18" applyFont="1" applyFill="1" applyBorder="1" applyAlignment="1">
      <alignment vertical="center"/>
    </xf>
    <xf numFmtId="41" fontId="8" fillId="0" borderId="1" xfId="18" applyNumberFormat="1" applyFont="1" applyFill="1" applyBorder="1" applyAlignment="1">
      <alignment vertical="center"/>
    </xf>
    <xf numFmtId="41" fontId="8" fillId="0" borderId="0" xfId="18" applyNumberFormat="1" applyFont="1" applyFill="1" applyBorder="1" applyAlignment="1">
      <alignment vertical="center"/>
    </xf>
    <xf numFmtId="41" fontId="8" fillId="0" borderId="7" xfId="18" applyNumberFormat="1" applyFont="1" applyFill="1" applyBorder="1" applyAlignment="1">
      <alignment vertical="center"/>
    </xf>
    <xf numFmtId="41" fontId="1" fillId="0" borderId="1" xfId="18" applyNumberFormat="1" applyFont="1" applyFill="1" applyBorder="1" applyAlignment="1">
      <alignment vertical="center"/>
    </xf>
    <xf numFmtId="41" fontId="1" fillId="0" borderId="7" xfId="18" applyNumberFormat="1" applyFont="1" applyFill="1" applyBorder="1" applyAlignment="1">
      <alignment vertical="center"/>
    </xf>
    <xf numFmtId="177" fontId="1" fillId="0" borderId="0" xfId="18" applyNumberFormat="1" applyFont="1" applyFill="1" applyBorder="1" applyAlignment="1">
      <alignment vertical="center"/>
    </xf>
    <xf numFmtId="38" fontId="1" fillId="0" borderId="6" xfId="18" applyFont="1" applyFill="1" applyBorder="1" applyAlignment="1">
      <alignment horizontal="distributed" vertical="center"/>
    </xf>
    <xf numFmtId="41" fontId="1" fillId="0" borderId="4" xfId="18" applyNumberFormat="1" applyFont="1" applyFill="1" applyBorder="1" applyAlignment="1">
      <alignment vertical="center"/>
    </xf>
    <xf numFmtId="41" fontId="1" fillId="0" borderId="15" xfId="18" applyNumberFormat="1" applyFont="1" applyFill="1" applyBorder="1" applyAlignment="1">
      <alignment vertical="center"/>
    </xf>
    <xf numFmtId="0" fontId="1" fillId="0" borderId="3" xfId="29" applyFont="1" applyFill="1" applyBorder="1" applyAlignment="1">
      <alignment horizontal="center" vertical="center" wrapText="1"/>
      <protection/>
    </xf>
    <xf numFmtId="41" fontId="1" fillId="0" borderId="5" xfId="18" applyNumberFormat="1" applyFont="1" applyFill="1" applyBorder="1" applyAlignment="1">
      <alignment vertical="center"/>
    </xf>
    <xf numFmtId="0" fontId="1" fillId="0" borderId="0" xfId="32" applyFont="1" applyFill="1" applyAlignment="1">
      <alignment vertical="center"/>
      <protection/>
    </xf>
    <xf numFmtId="0" fontId="7" fillId="0" borderId="0" xfId="32" applyFont="1" applyFill="1" applyAlignment="1">
      <alignment vertical="center"/>
      <protection/>
    </xf>
    <xf numFmtId="0" fontId="1" fillId="0" borderId="10" xfId="32" applyFont="1" applyFill="1" applyBorder="1" applyAlignment="1">
      <alignment horizontal="center" vertical="center"/>
      <protection/>
    </xf>
    <xf numFmtId="0" fontId="1" fillId="0" borderId="13" xfId="32" applyFont="1" applyFill="1" applyBorder="1" applyAlignment="1">
      <alignment horizontal="center" vertical="center"/>
      <protection/>
    </xf>
    <xf numFmtId="0" fontId="1" fillId="0" borderId="6" xfId="32" applyFont="1" applyFill="1" applyBorder="1" applyAlignment="1">
      <alignment horizontal="center" vertical="center"/>
      <protection/>
    </xf>
    <xf numFmtId="0" fontId="1" fillId="0" borderId="10" xfId="32" applyFont="1" applyFill="1" applyBorder="1" applyAlignment="1">
      <alignment vertical="center"/>
      <protection/>
    </xf>
    <xf numFmtId="0" fontId="11" fillId="0" borderId="14" xfId="32" applyFont="1" applyFill="1" applyBorder="1" applyAlignment="1">
      <alignment horizontal="right" vertical="center"/>
      <protection/>
    </xf>
    <xf numFmtId="0" fontId="11" fillId="0" borderId="9" xfId="32" applyFont="1" applyFill="1" applyBorder="1" applyAlignment="1">
      <alignment horizontal="right" vertical="center" wrapText="1"/>
      <protection/>
    </xf>
    <xf numFmtId="0" fontId="11" fillId="0" borderId="9" xfId="32" applyFont="1" applyFill="1" applyBorder="1" applyAlignment="1">
      <alignment horizontal="right" vertical="center"/>
      <protection/>
    </xf>
    <xf numFmtId="0" fontId="11" fillId="0" borderId="8" xfId="32" applyFont="1" applyFill="1" applyBorder="1" applyAlignment="1">
      <alignment horizontal="right" vertical="center"/>
      <protection/>
    </xf>
    <xf numFmtId="0" fontId="9" fillId="0" borderId="0" xfId="32" applyFont="1" applyFill="1" applyAlignment="1">
      <alignment vertical="center"/>
      <protection/>
    </xf>
    <xf numFmtId="0" fontId="9" fillId="0" borderId="13" xfId="32" applyFont="1" applyFill="1" applyBorder="1" applyAlignment="1">
      <alignment horizontal="distributed" vertical="center"/>
      <protection/>
    </xf>
    <xf numFmtId="41" fontId="9" fillId="0" borderId="1" xfId="32" applyNumberFormat="1" applyFont="1" applyFill="1" applyBorder="1" applyAlignment="1">
      <alignment vertical="center"/>
      <protection/>
    </xf>
    <xf numFmtId="189" fontId="9" fillId="0" borderId="0" xfId="32" applyNumberFormat="1" applyFont="1" applyFill="1" applyBorder="1" applyAlignment="1">
      <alignment vertical="center"/>
      <protection/>
    </xf>
    <xf numFmtId="41" fontId="9" fillId="0" borderId="0" xfId="32" applyNumberFormat="1" applyFont="1" applyFill="1" applyBorder="1" applyAlignment="1">
      <alignment vertical="center"/>
      <protection/>
    </xf>
    <xf numFmtId="41" fontId="9" fillId="0" borderId="7" xfId="32" applyNumberFormat="1" applyFont="1" applyFill="1" applyBorder="1" applyAlignment="1">
      <alignment vertical="center"/>
      <protection/>
    </xf>
    <xf numFmtId="0" fontId="1" fillId="0" borderId="13" xfId="32" applyFont="1" applyFill="1" applyBorder="1" applyAlignment="1">
      <alignment vertical="center"/>
      <protection/>
    </xf>
    <xf numFmtId="41" fontId="1" fillId="0" borderId="1" xfId="32" applyNumberFormat="1" applyFont="1" applyFill="1" applyBorder="1" applyAlignment="1">
      <alignment vertical="center"/>
      <protection/>
    </xf>
    <xf numFmtId="189" fontId="1" fillId="0" borderId="0" xfId="32" applyNumberFormat="1"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7" xfId="32" applyNumberFormat="1" applyFont="1" applyFill="1" applyBorder="1" applyAlignment="1">
      <alignment vertical="center"/>
      <protection/>
    </xf>
    <xf numFmtId="0" fontId="9" fillId="0" borderId="13" xfId="32" applyFont="1" applyFill="1" applyBorder="1" applyAlignment="1">
      <alignment horizontal="distributed" vertical="center"/>
      <protection/>
    </xf>
    <xf numFmtId="0" fontId="1" fillId="0" borderId="13" xfId="32" applyFont="1" applyFill="1" applyBorder="1" applyAlignment="1">
      <alignment horizontal="distributed" vertical="center"/>
      <protection/>
    </xf>
    <xf numFmtId="0" fontId="1" fillId="0" borderId="6" xfId="32" applyFont="1" applyFill="1" applyBorder="1" applyAlignment="1">
      <alignment vertical="center"/>
      <protection/>
    </xf>
    <xf numFmtId="41" fontId="1" fillId="0" borderId="4" xfId="32" applyNumberFormat="1" applyFont="1" applyFill="1" applyBorder="1" applyAlignment="1">
      <alignment vertical="center"/>
      <protection/>
    </xf>
    <xf numFmtId="41" fontId="1" fillId="0" borderId="15" xfId="32" applyNumberFormat="1" applyFont="1" applyFill="1" applyBorder="1" applyAlignment="1">
      <alignment vertical="center"/>
      <protection/>
    </xf>
    <xf numFmtId="41" fontId="1" fillId="0" borderId="5" xfId="32" applyNumberFormat="1" applyFont="1" applyFill="1" applyBorder="1" applyAlignment="1">
      <alignment vertical="center"/>
      <protection/>
    </xf>
    <xf numFmtId="0" fontId="15" fillId="0" borderId="0" xfId="33" applyFont="1" applyFill="1" applyAlignment="1">
      <alignment vertical="center"/>
      <protection/>
    </xf>
    <xf numFmtId="0" fontId="16" fillId="0" borderId="0" xfId="33" applyFont="1" applyFill="1" applyAlignment="1">
      <alignment vertical="center"/>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0" borderId="0" xfId="33" applyFont="1" applyFill="1" applyAlignment="1">
      <alignment horizontal="right" vertical="center"/>
      <protection/>
    </xf>
    <xf numFmtId="41" fontId="15" fillId="0" borderId="4" xfId="33" applyNumberFormat="1" applyFont="1" applyFill="1" applyBorder="1" applyAlignment="1">
      <alignment horizontal="center" vertical="center"/>
      <protection/>
    </xf>
    <xf numFmtId="41" fontId="15" fillId="0" borderId="12" xfId="33" applyNumberFormat="1" applyFont="1" applyFill="1" applyBorder="1" applyAlignment="1">
      <alignment horizontal="center" vertical="center"/>
      <protection/>
    </xf>
    <xf numFmtId="41" fontId="15" fillId="0" borderId="5" xfId="33" applyNumberFormat="1" applyFont="1" applyFill="1" applyBorder="1" applyAlignment="1">
      <alignment horizontal="center" vertical="center"/>
      <protection/>
    </xf>
    <xf numFmtId="0" fontId="17" fillId="0" borderId="0" xfId="33" applyFont="1" applyFill="1" applyBorder="1" applyAlignment="1">
      <alignment vertical="center"/>
      <protection/>
    </xf>
    <xf numFmtId="0" fontId="17" fillId="0" borderId="10" xfId="33" applyFont="1" applyFill="1" applyBorder="1" applyAlignment="1">
      <alignment horizontal="distributed" vertical="center"/>
      <protection/>
    </xf>
    <xf numFmtId="41" fontId="9" fillId="0" borderId="9" xfId="33" applyNumberFormat="1" applyFont="1" applyFill="1" applyBorder="1" applyAlignment="1">
      <alignment horizontal="distributed" vertical="center"/>
      <protection/>
    </xf>
    <xf numFmtId="41" fontId="17" fillId="0" borderId="9" xfId="33" applyNumberFormat="1" applyFont="1" applyFill="1" applyBorder="1" applyAlignment="1">
      <alignment horizontal="right" vertical="center"/>
      <protection/>
    </xf>
    <xf numFmtId="201" fontId="17" fillId="0" borderId="9" xfId="33" applyNumberFormat="1" applyFont="1" applyFill="1" applyBorder="1" applyAlignment="1">
      <alignment horizontal="right" vertical="center"/>
      <protection/>
    </xf>
    <xf numFmtId="201" fontId="17" fillId="0" borderId="9" xfId="33" applyNumberFormat="1" applyFont="1" applyFill="1" applyBorder="1" applyAlignment="1">
      <alignment horizontal="center" vertical="center"/>
      <protection/>
    </xf>
    <xf numFmtId="201" fontId="17" fillId="0" borderId="8" xfId="33" applyNumberFormat="1" applyFont="1" applyFill="1" applyBorder="1" applyAlignment="1">
      <alignment vertical="center"/>
      <protection/>
    </xf>
    <xf numFmtId="0" fontId="17" fillId="0" borderId="13" xfId="33" applyFont="1" applyFill="1" applyBorder="1" applyAlignment="1">
      <alignment vertical="center"/>
      <protection/>
    </xf>
    <xf numFmtId="0" fontId="17" fillId="0" borderId="0" xfId="33" applyFont="1" applyFill="1" applyBorder="1" applyAlignment="1">
      <alignment horizontal="center" vertical="center" wrapText="1"/>
      <protection/>
    </xf>
    <xf numFmtId="41" fontId="17" fillId="0" borderId="0" xfId="33" applyNumberFormat="1" applyFont="1" applyFill="1" applyBorder="1" applyAlignment="1">
      <alignment horizontal="right" vertical="center"/>
      <protection/>
    </xf>
    <xf numFmtId="41" fontId="17" fillId="0" borderId="0" xfId="18" applyNumberFormat="1" applyFont="1" applyFill="1" applyBorder="1" applyAlignment="1">
      <alignment horizontal="right" vertical="center"/>
    </xf>
    <xf numFmtId="0" fontId="17" fillId="0" borderId="0" xfId="33" applyFont="1" applyFill="1" applyBorder="1" applyAlignment="1">
      <alignment horizontal="center" vertical="center"/>
      <protection/>
    </xf>
    <xf numFmtId="0" fontId="17" fillId="0" borderId="7" xfId="33" applyFont="1" applyFill="1" applyBorder="1" applyAlignment="1">
      <alignment vertical="center"/>
      <protection/>
    </xf>
    <xf numFmtId="0" fontId="15" fillId="0" borderId="13" xfId="33" applyFont="1" applyFill="1" applyBorder="1" applyAlignment="1">
      <alignment horizontal="distributed" vertical="center"/>
      <protection/>
    </xf>
    <xf numFmtId="41" fontId="15" fillId="0" borderId="0" xfId="33" applyNumberFormat="1" applyFont="1" applyFill="1" applyBorder="1" applyAlignment="1">
      <alignment horizontal="distributed" vertical="center"/>
      <protection/>
    </xf>
    <xf numFmtId="41" fontId="15" fillId="0" borderId="0" xfId="33" applyNumberFormat="1" applyFont="1" applyFill="1" applyBorder="1" applyAlignment="1">
      <alignment horizontal="right" vertical="center"/>
      <protection/>
    </xf>
    <xf numFmtId="41" fontId="15" fillId="0" borderId="0" xfId="18" applyNumberFormat="1" applyFont="1" applyFill="1" applyBorder="1" applyAlignment="1">
      <alignment horizontal="right" vertical="center"/>
    </xf>
    <xf numFmtId="0" fontId="15" fillId="0" borderId="7" xfId="33" applyFont="1" applyFill="1" applyBorder="1" applyAlignment="1">
      <alignment vertical="center"/>
      <protection/>
    </xf>
    <xf numFmtId="0" fontId="15" fillId="0" borderId="13" xfId="33" applyFont="1" applyFill="1" applyBorder="1" applyAlignment="1">
      <alignment vertical="center"/>
      <protection/>
    </xf>
    <xf numFmtId="0" fontId="15" fillId="0" borderId="13" xfId="33" applyNumberFormat="1" applyFont="1" applyFill="1" applyBorder="1" applyAlignment="1">
      <alignment horizontal="left" vertical="distributed"/>
      <protection/>
    </xf>
    <xf numFmtId="188" fontId="15" fillId="0" borderId="0" xfId="18" applyNumberFormat="1" applyFont="1" applyFill="1" applyBorder="1" applyAlignment="1">
      <alignment horizontal="right" vertical="center"/>
    </xf>
    <xf numFmtId="41" fontId="15" fillId="0" borderId="0" xfId="33" applyNumberFormat="1" applyFont="1" applyFill="1" applyBorder="1" applyAlignment="1">
      <alignment vertical="center"/>
      <protection/>
    </xf>
    <xf numFmtId="201" fontId="15" fillId="0" borderId="7" xfId="33" applyNumberFormat="1" applyFont="1" applyFill="1" applyBorder="1" applyAlignment="1">
      <alignment vertical="center"/>
      <protection/>
    </xf>
    <xf numFmtId="0" fontId="15" fillId="0" borderId="13" xfId="33" applyNumberFormat="1" applyFont="1" applyFill="1" applyBorder="1" applyAlignment="1">
      <alignment horizontal="left" vertical="top"/>
      <protection/>
    </xf>
    <xf numFmtId="41" fontId="15" fillId="0" borderId="0" xfId="33" applyNumberFormat="1" applyFont="1" applyFill="1" applyBorder="1" applyAlignment="1">
      <alignment horizontal="center" vertical="center"/>
      <protection/>
    </xf>
    <xf numFmtId="188" fontId="15" fillId="0" borderId="0" xfId="33" applyNumberFormat="1" applyFont="1" applyFill="1" applyBorder="1" applyAlignment="1">
      <alignment horizontal="center" vertical="center"/>
      <protection/>
    </xf>
    <xf numFmtId="0" fontId="15" fillId="0" borderId="13" xfId="33" applyNumberFormat="1" applyFont="1" applyFill="1" applyBorder="1" applyAlignment="1">
      <alignment vertical="top"/>
      <protection/>
    </xf>
    <xf numFmtId="201" fontId="15" fillId="0" borderId="0" xfId="33" applyNumberFormat="1" applyFont="1" applyFill="1" applyBorder="1" applyAlignment="1">
      <alignment vertical="center"/>
      <protection/>
    </xf>
    <xf numFmtId="41" fontId="15" fillId="0" borderId="7" xfId="33" applyNumberFormat="1" applyFont="1" applyFill="1" applyBorder="1" applyAlignment="1">
      <alignment vertical="center"/>
      <protection/>
    </xf>
    <xf numFmtId="0" fontId="15" fillId="0" borderId="13" xfId="33" applyNumberFormat="1" applyFont="1" applyFill="1" applyBorder="1" applyAlignment="1">
      <alignment horizontal="distributed" vertical="top" wrapText="1"/>
      <protection/>
    </xf>
    <xf numFmtId="0" fontId="1" fillId="0" borderId="13" xfId="33" applyNumberFormat="1" applyFont="1" applyFill="1" applyBorder="1" applyAlignment="1">
      <alignment horizontal="left" vertical="top"/>
      <protection/>
    </xf>
    <xf numFmtId="0" fontId="15" fillId="0" borderId="13" xfId="33" applyNumberFormat="1" applyFont="1" applyFill="1" applyBorder="1" applyAlignment="1">
      <alignment horizontal="distributed" vertical="center" wrapText="1"/>
      <protection/>
    </xf>
    <xf numFmtId="0" fontId="15" fillId="0" borderId="13" xfId="33" applyFont="1" applyFill="1" applyBorder="1" applyAlignment="1">
      <alignment horizontal="distributed" vertical="center" wrapText="1"/>
      <protection/>
    </xf>
    <xf numFmtId="0" fontId="15" fillId="0" borderId="13" xfId="33" applyFont="1" applyFill="1" applyBorder="1" applyAlignment="1">
      <alignment horizontal="distributed" vertical="distributed"/>
      <protection/>
    </xf>
    <xf numFmtId="0" fontId="1" fillId="0" borderId="6" xfId="33" applyFont="1" applyFill="1" applyBorder="1" applyAlignment="1">
      <alignment horizontal="left" vertical="distributed" textRotation="255"/>
      <protection/>
    </xf>
    <xf numFmtId="0" fontId="15" fillId="0" borderId="15" xfId="33" applyFont="1" applyFill="1" applyBorder="1" applyAlignment="1">
      <alignment horizontal="distributed" vertical="center"/>
      <protection/>
    </xf>
    <xf numFmtId="41" fontId="15" fillId="0" borderId="15" xfId="33" applyNumberFormat="1" applyFont="1" applyFill="1" applyBorder="1" applyAlignment="1">
      <alignment horizontal="right" vertical="center"/>
      <protection/>
    </xf>
    <xf numFmtId="41" fontId="15" fillId="0" borderId="15" xfId="18" applyNumberFormat="1" applyFont="1" applyFill="1" applyBorder="1" applyAlignment="1">
      <alignment horizontal="right" vertical="center"/>
    </xf>
    <xf numFmtId="0" fontId="15" fillId="0" borderId="15" xfId="33" applyFont="1" applyFill="1" applyBorder="1" applyAlignment="1">
      <alignment vertical="center"/>
      <protection/>
    </xf>
    <xf numFmtId="0" fontId="15" fillId="0" borderId="5" xfId="33" applyFont="1" applyFill="1" applyBorder="1" applyAlignment="1">
      <alignment vertical="center"/>
      <protection/>
    </xf>
    <xf numFmtId="0" fontId="1" fillId="0" borderId="0" xfId="33" applyFont="1" applyFill="1" applyBorder="1" applyAlignment="1">
      <alignment horizontal="left" vertical="center"/>
      <protection/>
    </xf>
    <xf numFmtId="0" fontId="15" fillId="0" borderId="0" xfId="33" applyFont="1" applyFill="1" applyBorder="1" applyAlignment="1">
      <alignment horizontal="distributed" vertical="center"/>
      <protection/>
    </xf>
    <xf numFmtId="0" fontId="1" fillId="0" borderId="0" xfId="33" applyFont="1" applyFill="1" applyBorder="1" applyAlignment="1">
      <alignment horizontal="distributed" vertical="center"/>
      <protection/>
    </xf>
    <xf numFmtId="0" fontId="15" fillId="0" borderId="0" xfId="33" applyFont="1" applyFill="1" applyBorder="1" applyAlignment="1">
      <alignment horizontal="left" vertical="center"/>
      <protection/>
    </xf>
    <xf numFmtId="188" fontId="15" fillId="0" borderId="0" xfId="33" applyNumberFormat="1" applyFont="1" applyFill="1" applyBorder="1" applyAlignment="1">
      <alignment horizontal="right" vertical="center"/>
      <protection/>
    </xf>
    <xf numFmtId="201" fontId="15" fillId="0" borderId="0" xfId="33" applyNumberFormat="1" applyFont="1" applyFill="1" applyBorder="1" applyAlignment="1">
      <alignment horizontal="right" vertical="center"/>
      <protection/>
    </xf>
    <xf numFmtId="201" fontId="15" fillId="0" borderId="0" xfId="18" applyNumberFormat="1" applyFont="1" applyFill="1" applyBorder="1" applyAlignment="1">
      <alignment horizontal="right" vertical="center"/>
    </xf>
    <xf numFmtId="0" fontId="15" fillId="0" borderId="0" xfId="33" applyFont="1" applyFill="1" applyBorder="1" applyAlignment="1">
      <alignment horizontal="distributed" vertical="center"/>
      <protection/>
    </xf>
    <xf numFmtId="0" fontId="1" fillId="0" borderId="0" xfId="33" applyFont="1" applyFill="1" applyBorder="1" applyAlignment="1">
      <alignment horizontal="distributed" vertical="center"/>
      <protection/>
    </xf>
    <xf numFmtId="0" fontId="15" fillId="0" borderId="0" xfId="33" applyFont="1" applyFill="1" applyBorder="1" applyAlignment="1">
      <alignment horizontal="center" vertical="center"/>
      <protection/>
    </xf>
    <xf numFmtId="0" fontId="17" fillId="0" borderId="0" xfId="33" applyFont="1" applyFill="1" applyBorder="1" applyAlignment="1">
      <alignment horizontal="distributed" vertical="center"/>
      <protection/>
    </xf>
    <xf numFmtId="0" fontId="15" fillId="0" borderId="0" xfId="33" applyFont="1" applyFill="1" applyBorder="1" applyAlignment="1">
      <alignment horizontal="left" vertical="center" textRotation="255"/>
      <protection/>
    </xf>
    <xf numFmtId="0" fontId="15" fillId="0" borderId="0" xfId="33" applyFont="1" applyFill="1" applyBorder="1" applyAlignment="1">
      <alignment horizontal="left" vertical="distributed" textRotation="255"/>
      <protection/>
    </xf>
    <xf numFmtId="0" fontId="15" fillId="0" borderId="0" xfId="33" applyFont="1" applyFill="1" applyBorder="1" applyAlignment="1">
      <alignment horizontal="left" vertical="top" textRotation="255"/>
      <protection/>
    </xf>
    <xf numFmtId="0" fontId="1" fillId="0" borderId="0" xfId="33" applyFont="1" applyFill="1" applyBorder="1" applyAlignment="1">
      <alignment horizontal="left" vertical="top" textRotation="255"/>
      <protection/>
    </xf>
    <xf numFmtId="0" fontId="1" fillId="0" borderId="0" xfId="33" applyFont="1" applyFill="1" applyBorder="1" applyAlignment="1">
      <alignment horizontal="left" vertical="distributed" textRotation="255"/>
      <protection/>
    </xf>
    <xf numFmtId="0" fontId="15" fillId="0" borderId="0" xfId="34" applyFont="1" applyFill="1" applyAlignment="1">
      <alignment vertical="center"/>
      <protection/>
    </xf>
    <xf numFmtId="0" fontId="16" fillId="0" borderId="0" xfId="34" applyFont="1" applyFill="1" applyAlignment="1">
      <alignment vertical="center"/>
      <protection/>
    </xf>
    <xf numFmtId="0" fontId="15" fillId="0" borderId="22" xfId="34" applyFont="1" applyFill="1" applyBorder="1" applyAlignment="1">
      <alignment vertical="center"/>
      <protection/>
    </xf>
    <xf numFmtId="0" fontId="15" fillId="0" borderId="0" xfId="34" applyFont="1" applyFill="1" applyBorder="1" applyAlignment="1">
      <alignment horizontal="right" vertical="center"/>
      <protection/>
    </xf>
    <xf numFmtId="0" fontId="15" fillId="0" borderId="0" xfId="34" applyFont="1" applyFill="1" applyAlignment="1">
      <alignment horizontal="right" vertical="center"/>
      <protection/>
    </xf>
    <xf numFmtId="0" fontId="15" fillId="0" borderId="23" xfId="34" applyFont="1" applyFill="1" applyBorder="1" applyAlignment="1">
      <alignment horizontal="distributed" vertical="center"/>
      <protection/>
    </xf>
    <xf numFmtId="0" fontId="15" fillId="0" borderId="24" xfId="34" applyFont="1" applyFill="1" applyBorder="1" applyAlignment="1">
      <alignment horizontal="distributed" vertical="center"/>
      <protection/>
    </xf>
    <xf numFmtId="0" fontId="15" fillId="0" borderId="1" xfId="34" applyFont="1" applyFill="1" applyBorder="1" applyAlignment="1">
      <alignment vertical="center"/>
      <protection/>
    </xf>
    <xf numFmtId="0" fontId="15" fillId="0" borderId="0" xfId="34" applyFont="1" applyFill="1" applyBorder="1" applyAlignment="1">
      <alignment vertical="center"/>
      <protection/>
    </xf>
    <xf numFmtId="0" fontId="15" fillId="0" borderId="7" xfId="34" applyFont="1" applyFill="1" applyBorder="1" applyAlignment="1">
      <alignment horizontal="distributed" vertical="center" wrapText="1"/>
      <protection/>
    </xf>
    <xf numFmtId="41" fontId="18" fillId="0" borderId="0" xfId="34" applyNumberFormat="1" applyFont="1" applyFill="1" applyBorder="1" applyAlignment="1">
      <alignment horizontal="right" vertical="center"/>
      <protection/>
    </xf>
    <xf numFmtId="41" fontId="18" fillId="0" borderId="9" xfId="34" applyNumberFormat="1" applyFont="1" applyFill="1" applyBorder="1" applyAlignment="1">
      <alignment horizontal="right" vertical="center"/>
      <protection/>
    </xf>
    <xf numFmtId="41" fontId="18" fillId="0" borderId="8" xfId="34" applyNumberFormat="1" applyFont="1" applyFill="1" applyBorder="1" applyAlignment="1">
      <alignment horizontal="right" vertical="center"/>
      <protection/>
    </xf>
    <xf numFmtId="0" fontId="19" fillId="0" borderId="0" xfId="34" applyFont="1" applyFill="1" applyAlignment="1">
      <alignment vertical="center"/>
      <protection/>
    </xf>
    <xf numFmtId="41" fontId="19" fillId="0" borderId="1" xfId="34" applyNumberFormat="1" applyFont="1" applyFill="1" applyBorder="1" applyAlignment="1">
      <alignment horizontal="right" vertical="center"/>
      <protection/>
    </xf>
    <xf numFmtId="41" fontId="19" fillId="0" borderId="0" xfId="34" applyNumberFormat="1" applyFont="1" applyFill="1" applyBorder="1" applyAlignment="1">
      <alignment horizontal="right" vertical="center"/>
      <protection/>
    </xf>
    <xf numFmtId="41" fontId="19" fillId="0" borderId="7" xfId="34" applyNumberFormat="1" applyFont="1" applyFill="1" applyBorder="1" applyAlignment="1">
      <alignment horizontal="right" vertical="center"/>
      <protection/>
    </xf>
    <xf numFmtId="0" fontId="17" fillId="0" borderId="0" xfId="34" applyFont="1" applyFill="1" applyAlignment="1">
      <alignment vertical="center"/>
      <protection/>
    </xf>
    <xf numFmtId="0" fontId="17" fillId="0" borderId="1" xfId="34" applyFont="1" applyFill="1" applyBorder="1" applyAlignment="1">
      <alignment vertical="center"/>
      <protection/>
    </xf>
    <xf numFmtId="0" fontId="17" fillId="0" borderId="0" xfId="34" applyFont="1" applyFill="1" applyBorder="1" applyAlignment="1">
      <alignment vertical="center"/>
      <protection/>
    </xf>
    <xf numFmtId="0" fontId="15" fillId="0" borderId="7" xfId="34" applyFont="1" applyFill="1" applyBorder="1" applyAlignment="1">
      <alignment horizontal="center" vertical="center" wrapText="1"/>
      <protection/>
    </xf>
    <xf numFmtId="41" fontId="17" fillId="0" borderId="0" xfId="34" applyNumberFormat="1" applyFont="1" applyFill="1" applyAlignment="1">
      <alignment horizontal="right" vertical="center"/>
      <protection/>
    </xf>
    <xf numFmtId="41" fontId="15" fillId="0" borderId="7" xfId="18" applyNumberFormat="1" applyFont="1" applyFill="1" applyBorder="1" applyAlignment="1">
      <alignment horizontal="right" vertical="center"/>
    </xf>
    <xf numFmtId="0" fontId="15" fillId="0" borderId="7" xfId="34" applyFont="1" applyFill="1" applyBorder="1" applyAlignment="1">
      <alignment horizontal="distributed" vertical="center" wrapText="1"/>
      <protection/>
    </xf>
    <xf numFmtId="41" fontId="15" fillId="0" borderId="0" xfId="34" applyNumberFormat="1" applyFont="1" applyFill="1" applyAlignment="1">
      <alignment horizontal="right" vertical="center"/>
      <protection/>
    </xf>
    <xf numFmtId="0" fontId="15" fillId="0" borderId="7" xfId="34" applyFont="1" applyFill="1" applyBorder="1" applyAlignment="1">
      <alignment horizontal="distributed" vertical="center"/>
      <protection/>
    </xf>
    <xf numFmtId="41" fontId="15" fillId="0" borderId="1" xfId="34" applyNumberFormat="1" applyFont="1" applyFill="1" applyBorder="1" applyAlignment="1">
      <alignment horizontal="right" vertical="center"/>
      <protection/>
    </xf>
    <xf numFmtId="41" fontId="15" fillId="0" borderId="0" xfId="34" applyNumberFormat="1" applyFont="1" applyFill="1" applyBorder="1" applyAlignment="1">
      <alignment horizontal="right" vertical="center"/>
      <protection/>
    </xf>
    <xf numFmtId="0" fontId="19" fillId="0" borderId="1" xfId="34" applyFont="1" applyFill="1" applyBorder="1" applyAlignment="1">
      <alignment vertical="center"/>
      <protection/>
    </xf>
    <xf numFmtId="0" fontId="19" fillId="0" borderId="0" xfId="34" applyFont="1" applyFill="1" applyBorder="1" applyAlignment="1">
      <alignment vertical="center"/>
      <protection/>
    </xf>
    <xf numFmtId="0" fontId="19" fillId="0" borderId="7" xfId="34" applyFont="1" applyFill="1" applyBorder="1" applyAlignment="1">
      <alignment horizontal="distributed" vertical="center"/>
      <protection/>
    </xf>
    <xf numFmtId="0" fontId="15" fillId="0" borderId="7" xfId="34" applyFont="1" applyFill="1" applyBorder="1" applyAlignment="1">
      <alignment horizontal="distributed" vertical="center"/>
      <protection/>
    </xf>
    <xf numFmtId="0" fontId="15" fillId="0" borderId="4" xfId="34" applyFont="1" applyFill="1" applyBorder="1" applyAlignment="1">
      <alignment vertical="center"/>
      <protection/>
    </xf>
    <xf numFmtId="0" fontId="15" fillId="0" borderId="15" xfId="34" applyFont="1" applyFill="1" applyBorder="1" applyAlignment="1">
      <alignment vertical="center"/>
      <protection/>
    </xf>
    <xf numFmtId="0" fontId="15" fillId="0" borderId="5" xfId="34" applyFont="1" applyFill="1" applyBorder="1" applyAlignment="1">
      <alignment horizontal="distributed" vertical="center"/>
      <protection/>
    </xf>
    <xf numFmtId="41" fontId="15" fillId="0" borderId="4" xfId="34" applyNumberFormat="1" applyFont="1" applyFill="1" applyBorder="1" applyAlignment="1">
      <alignment horizontal="right" vertical="center"/>
      <protection/>
    </xf>
    <xf numFmtId="41" fontId="15" fillId="0" borderId="15" xfId="34" applyNumberFormat="1" applyFont="1" applyFill="1" applyBorder="1" applyAlignment="1">
      <alignment horizontal="right" vertical="center"/>
      <protection/>
    </xf>
    <xf numFmtId="41" fontId="15" fillId="0" borderId="5" xfId="18" applyNumberFormat="1" applyFont="1" applyFill="1" applyBorder="1" applyAlignment="1">
      <alignment horizontal="right" vertical="center"/>
    </xf>
    <xf numFmtId="0" fontId="15" fillId="0" borderId="9" xfId="34" applyFont="1" applyFill="1" applyBorder="1" applyAlignment="1">
      <alignment horizontal="left" vertical="center"/>
      <protection/>
    </xf>
    <xf numFmtId="0" fontId="15" fillId="0" borderId="0" xfId="34" applyFont="1" applyFill="1" applyBorder="1" applyAlignment="1">
      <alignment horizontal="left" vertical="center"/>
      <protection/>
    </xf>
    <xf numFmtId="41" fontId="15" fillId="0" borderId="0" xfId="34" applyNumberFormat="1" applyFont="1" applyFill="1" applyBorder="1" applyAlignment="1">
      <alignment vertical="center"/>
      <protection/>
    </xf>
    <xf numFmtId="0" fontId="15" fillId="0" borderId="0" xfId="34" applyFont="1" applyFill="1" applyBorder="1" applyAlignment="1">
      <alignment horizontal="center" vertical="center"/>
      <protection/>
    </xf>
    <xf numFmtId="195" fontId="15" fillId="0" borderId="0" xfId="18" applyNumberFormat="1" applyFont="1" applyFill="1" applyBorder="1" applyAlignment="1">
      <alignment vertical="center"/>
    </xf>
    <xf numFmtId="195" fontId="15" fillId="0" borderId="0" xfId="18" applyNumberFormat="1" applyFont="1" applyFill="1" applyBorder="1" applyAlignment="1">
      <alignment horizontal="right" vertical="center"/>
    </xf>
    <xf numFmtId="38" fontId="15" fillId="0" borderId="0" xfId="18" applyNumberFormat="1" applyFont="1" applyFill="1" applyBorder="1" applyAlignment="1">
      <alignment vertical="center"/>
    </xf>
    <xf numFmtId="0" fontId="1" fillId="0" borderId="0" xfId="35" applyFont="1" applyFill="1" applyAlignment="1">
      <alignment horizontal="center"/>
      <protection/>
    </xf>
    <xf numFmtId="0" fontId="7" fillId="0" borderId="0" xfId="35" applyFont="1" applyFill="1">
      <alignment/>
      <protection/>
    </xf>
    <xf numFmtId="0" fontId="1" fillId="0" borderId="0" xfId="35" applyFont="1" applyFill="1">
      <alignment/>
      <protection/>
    </xf>
    <xf numFmtId="0" fontId="1" fillId="0" borderId="0" xfId="35" applyFont="1" applyFill="1" quotePrefix="1">
      <alignment/>
      <protection/>
    </xf>
    <xf numFmtId="0" fontId="1" fillId="0" borderId="22" xfId="35" applyFont="1" applyFill="1" applyBorder="1" applyAlignment="1">
      <alignment horizontal="distributed" vertical="center"/>
      <protection/>
    </xf>
    <xf numFmtId="0" fontId="1" fillId="0" borderId="0" xfId="35" applyFont="1" applyFill="1" applyBorder="1" applyAlignment="1">
      <alignment horizontal="right"/>
      <protection/>
    </xf>
    <xf numFmtId="0" fontId="1" fillId="0" borderId="25" xfId="35" applyFont="1" applyFill="1" applyBorder="1" applyAlignment="1">
      <alignment horizontal="distributed" vertical="center"/>
      <protection/>
    </xf>
    <xf numFmtId="0" fontId="1" fillId="0" borderId="23" xfId="35" applyFont="1" applyFill="1" applyBorder="1" applyAlignment="1">
      <alignment horizontal="distributed" vertical="center"/>
      <protection/>
    </xf>
    <xf numFmtId="0" fontId="1" fillId="0" borderId="17" xfId="35" applyFont="1" applyFill="1" applyBorder="1" applyAlignment="1">
      <alignment horizontal="distributed" vertical="center" wrapText="1"/>
      <protection/>
    </xf>
    <xf numFmtId="0" fontId="10" fillId="0" borderId="0" xfId="35" applyFont="1" applyFill="1" applyAlignment="1">
      <alignment horizontal="center"/>
      <protection/>
    </xf>
    <xf numFmtId="0" fontId="10" fillId="0" borderId="14" xfId="35" applyFont="1" applyFill="1" applyBorder="1" applyAlignment="1">
      <alignment horizontal="center"/>
      <protection/>
    </xf>
    <xf numFmtId="0" fontId="10" fillId="0" borderId="8" xfId="35" applyFont="1" applyFill="1" applyBorder="1" applyAlignment="1">
      <alignment horizontal="distributed" vertical="center"/>
      <protection/>
    </xf>
    <xf numFmtId="41" fontId="20" fillId="0" borderId="0" xfId="18" applyNumberFormat="1" applyFont="1" applyFill="1" applyBorder="1" applyAlignment="1">
      <alignment horizontal="right" vertical="center"/>
    </xf>
    <xf numFmtId="41" fontId="20" fillId="0" borderId="8" xfId="18" applyNumberFormat="1" applyFont="1" applyFill="1" applyBorder="1" applyAlignment="1">
      <alignment horizontal="right" vertical="center"/>
    </xf>
    <xf numFmtId="0" fontId="10" fillId="0" borderId="0" xfId="35" applyFont="1" applyFill="1">
      <alignment/>
      <protection/>
    </xf>
    <xf numFmtId="0" fontId="9" fillId="0" borderId="0" xfId="35" applyFont="1" applyFill="1" applyAlignment="1">
      <alignment horizontal="center"/>
      <protection/>
    </xf>
    <xf numFmtId="177" fontId="9" fillId="0" borderId="0" xfId="18" applyNumberFormat="1" applyFont="1" applyFill="1" applyBorder="1" applyAlignment="1">
      <alignment horizontal="right" vertical="center"/>
    </xf>
    <xf numFmtId="177" fontId="9" fillId="0" borderId="7" xfId="18" applyNumberFormat="1" applyFont="1" applyFill="1" applyBorder="1" applyAlignment="1">
      <alignment horizontal="right" vertical="center"/>
    </xf>
    <xf numFmtId="0" fontId="9" fillId="0" borderId="0" xfId="35" applyFont="1" applyFill="1">
      <alignment/>
      <protection/>
    </xf>
    <xf numFmtId="0" fontId="9" fillId="0" borderId="1" xfId="35" applyFont="1" applyFill="1" applyBorder="1" applyAlignment="1">
      <alignment horizontal="center"/>
      <protection/>
    </xf>
    <xf numFmtId="0" fontId="9" fillId="0" borderId="7" xfId="35" applyFont="1" applyFill="1" applyBorder="1" applyAlignment="1">
      <alignment horizontal="distributed" vertical="center"/>
      <protection/>
    </xf>
    <xf numFmtId="177" fontId="9" fillId="0" borderId="7" xfId="18" applyNumberFormat="1" applyFont="1" applyFill="1" applyBorder="1" applyAlignment="1">
      <alignment horizontal="right"/>
    </xf>
    <xf numFmtId="38" fontId="9" fillId="0" borderId="1" xfId="18" applyFont="1" applyFill="1" applyBorder="1" applyAlignment="1">
      <alignment horizontal="distributed" vertical="center"/>
    </xf>
    <xf numFmtId="41" fontId="9" fillId="0" borderId="0" xfId="35" applyNumberFormat="1" applyFont="1" applyFill="1" applyBorder="1" applyAlignment="1">
      <alignment horizontal="right" vertical="center"/>
      <protection/>
    </xf>
    <xf numFmtId="41" fontId="9" fillId="0" borderId="7" xfId="35" applyNumberFormat="1" applyFont="1" applyFill="1" applyBorder="1" applyAlignment="1">
      <alignment horizontal="right" vertical="center"/>
      <protection/>
    </xf>
    <xf numFmtId="0" fontId="1" fillId="0" borderId="1" xfId="35" applyFont="1" applyFill="1" applyBorder="1" applyAlignment="1">
      <alignment horizontal="center"/>
      <protection/>
    </xf>
    <xf numFmtId="41" fontId="1" fillId="0" borderId="0" xfId="35" applyNumberFormat="1" applyFont="1" applyFill="1" applyBorder="1" applyAlignment="1">
      <alignment horizontal="right" vertical="center"/>
      <protection/>
    </xf>
    <xf numFmtId="41" fontId="1" fillId="0" borderId="7" xfId="18" applyNumberFormat="1" applyFont="1" applyFill="1" applyBorder="1" applyAlignment="1">
      <alignment horizontal="right"/>
    </xf>
    <xf numFmtId="0" fontId="1" fillId="0" borderId="0" xfId="35" applyFont="1" applyFill="1" applyBorder="1" applyAlignment="1">
      <alignment horizontal="center"/>
      <protection/>
    </xf>
    <xf numFmtId="0" fontId="1" fillId="0" borderId="0" xfId="35" applyFont="1" applyFill="1" applyBorder="1" applyAlignment="1">
      <alignment vertical="center"/>
      <protection/>
    </xf>
    <xf numFmtId="0" fontId="1" fillId="0" borderId="7" xfId="35" applyFont="1" applyFill="1" applyBorder="1" applyAlignment="1">
      <alignment horizontal="distributed"/>
      <protection/>
    </xf>
    <xf numFmtId="41" fontId="1" fillId="0" borderId="7" xfId="35" applyNumberFormat="1" applyFont="1" applyFill="1" applyBorder="1">
      <alignment/>
      <protection/>
    </xf>
    <xf numFmtId="41" fontId="1" fillId="0" borderId="1" xfId="35" applyNumberFormat="1" applyFont="1" applyFill="1" applyBorder="1" applyAlignment="1">
      <alignment horizontal="right" vertical="center"/>
      <protection/>
    </xf>
    <xf numFmtId="0" fontId="9" fillId="0" borderId="0" xfId="35" applyFont="1" applyFill="1" applyAlignment="1">
      <alignment horizontal="center" vertical="center"/>
      <protection/>
    </xf>
    <xf numFmtId="0" fontId="9" fillId="0" borderId="0" xfId="35" applyFont="1" applyFill="1" applyAlignment="1">
      <alignment vertical="center"/>
      <protection/>
    </xf>
    <xf numFmtId="41" fontId="1" fillId="0" borderId="7" xfId="35" applyNumberFormat="1" applyFont="1" applyFill="1" applyBorder="1" applyAlignment="1">
      <alignment horizontal="right" vertical="center"/>
      <protection/>
    </xf>
    <xf numFmtId="0" fontId="1" fillId="0" borderId="0" xfId="35" applyFont="1" applyFill="1" applyAlignment="1">
      <alignment horizontal="right"/>
      <protection/>
    </xf>
    <xf numFmtId="0" fontId="1" fillId="0" borderId="4" xfId="35" applyFont="1" applyFill="1" applyBorder="1" applyAlignment="1">
      <alignment horizontal="center"/>
      <protection/>
    </xf>
    <xf numFmtId="41" fontId="1" fillId="0" borderId="15" xfId="35" applyNumberFormat="1" applyFont="1" applyFill="1" applyBorder="1" applyAlignment="1">
      <alignment horizontal="right" vertical="center"/>
      <protection/>
    </xf>
    <xf numFmtId="41" fontId="1" fillId="0" borderId="5" xfId="35" applyNumberFormat="1" applyFont="1" applyFill="1" applyBorder="1" applyAlignment="1">
      <alignment horizontal="right" vertical="center"/>
      <protection/>
    </xf>
    <xf numFmtId="0" fontId="1" fillId="0" borderId="0" xfId="35" applyFont="1" applyFill="1" applyBorder="1" applyAlignment="1">
      <alignment/>
      <protection/>
    </xf>
    <xf numFmtId="0" fontId="1" fillId="0" borderId="0" xfId="35" applyFont="1" applyFill="1" applyBorder="1">
      <alignment/>
      <protection/>
    </xf>
    <xf numFmtId="0" fontId="1" fillId="0" borderId="0" xfId="35" applyFont="1" applyFill="1" applyBorder="1" applyAlignment="1">
      <alignment horizontal="distributed"/>
      <protection/>
    </xf>
    <xf numFmtId="190" fontId="1" fillId="0" borderId="0" xfId="35" applyNumberFormat="1" applyFont="1" applyFill="1" applyBorder="1" applyAlignment="1">
      <alignment horizontal="center"/>
      <protection/>
    </xf>
    <xf numFmtId="41" fontId="1" fillId="0" borderId="0" xfId="35" applyNumberFormat="1" applyFont="1" applyFill="1" applyBorder="1" applyAlignment="1">
      <alignment horizontal="center"/>
      <protection/>
    </xf>
    <xf numFmtId="0" fontId="1" fillId="0" borderId="0" xfId="36" applyFont="1" applyFill="1">
      <alignment/>
      <protection/>
    </xf>
    <xf numFmtId="0" fontId="7" fillId="0" borderId="0" xfId="36" applyFont="1" applyFill="1">
      <alignment/>
      <protection/>
    </xf>
    <xf numFmtId="0" fontId="7" fillId="0" borderId="0" xfId="36" applyFont="1" applyFill="1" applyBorder="1">
      <alignment/>
      <protection/>
    </xf>
    <xf numFmtId="0" fontId="1" fillId="0" borderId="0" xfId="36" applyFont="1" applyFill="1" applyAlignment="1">
      <alignment horizontal="center"/>
      <protection/>
    </xf>
    <xf numFmtId="0" fontId="1" fillId="0" borderId="0" xfId="36" applyFont="1" applyFill="1" applyBorder="1">
      <alignment/>
      <protection/>
    </xf>
    <xf numFmtId="0" fontId="1" fillId="0" borderId="0" xfId="36" applyFont="1" applyFill="1" applyAlignment="1">
      <alignment horizontal="right"/>
      <protection/>
    </xf>
    <xf numFmtId="0" fontId="1" fillId="0" borderId="0" xfId="36" applyFont="1" applyFill="1" applyBorder="1" applyAlignment="1">
      <alignment horizontal="right"/>
      <protection/>
    </xf>
    <xf numFmtId="0" fontId="1" fillId="0" borderId="0" xfId="36" applyFont="1" applyFill="1" applyAlignment="1" quotePrefix="1">
      <alignment horizontal="right"/>
      <protection/>
    </xf>
    <xf numFmtId="0" fontId="1" fillId="0" borderId="0" xfId="36" applyFont="1" applyFill="1" applyAlignment="1">
      <alignment vertical="center"/>
      <protection/>
    </xf>
    <xf numFmtId="0" fontId="1" fillId="0" borderId="14" xfId="36" applyFont="1" applyFill="1" applyBorder="1" applyAlignment="1">
      <alignment horizontal="distributed" vertical="center"/>
      <protection/>
    </xf>
    <xf numFmtId="0" fontId="1" fillId="0" borderId="8" xfId="36" applyFont="1" applyFill="1" applyBorder="1" applyAlignment="1">
      <alignment horizontal="distributed" vertical="center"/>
      <protection/>
    </xf>
    <xf numFmtId="0" fontId="1" fillId="0" borderId="12" xfId="36" applyNumberFormat="1"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1" fillId="0" borderId="7" xfId="36" applyFont="1" applyFill="1" applyBorder="1" applyAlignment="1">
      <alignment horizontal="distributed" vertical="center"/>
      <protection/>
    </xf>
    <xf numFmtId="0" fontId="1" fillId="0" borderId="26" xfId="36" applyNumberFormat="1" applyFont="1" applyFill="1" applyBorder="1" applyAlignment="1">
      <alignment horizontal="distributed" vertical="center"/>
      <protection/>
    </xf>
    <xf numFmtId="0" fontId="1" fillId="0" borderId="12" xfId="36" applyNumberFormat="1" applyFont="1" applyFill="1" applyBorder="1" applyAlignment="1">
      <alignment horizontal="distributed" vertical="center" wrapText="1"/>
      <protection/>
    </xf>
    <xf numFmtId="0" fontId="1" fillId="0" borderId="12" xfId="36" applyNumberFormat="1" applyFont="1" applyFill="1" applyBorder="1" applyAlignment="1">
      <alignment horizontal="distributed" vertical="center"/>
      <protection/>
    </xf>
    <xf numFmtId="0" fontId="1" fillId="0" borderId="11" xfId="36" applyNumberFormat="1" applyFont="1" applyFill="1" applyBorder="1" applyAlignment="1">
      <alignment horizontal="distributed" vertical="center"/>
      <protection/>
    </xf>
    <xf numFmtId="0" fontId="1" fillId="0" borderId="26" xfId="36" applyNumberFormat="1" applyFont="1" applyFill="1" applyBorder="1" applyAlignment="1">
      <alignment horizontal="distributed" vertical="center" wrapText="1"/>
      <protection/>
    </xf>
    <xf numFmtId="210" fontId="1" fillId="0" borderId="0" xfId="36" applyNumberFormat="1" applyFont="1" applyFill="1" applyAlignment="1">
      <alignment vertical="center"/>
      <protection/>
    </xf>
    <xf numFmtId="210" fontId="23" fillId="0" borderId="14" xfId="18" applyNumberFormat="1" applyFont="1" applyFill="1" applyBorder="1" applyAlignment="1">
      <alignment vertical="center"/>
    </xf>
    <xf numFmtId="210" fontId="1" fillId="0" borderId="9" xfId="36" applyNumberFormat="1" applyFont="1" applyFill="1" applyBorder="1" applyAlignment="1">
      <alignment horizontal="distributed" vertical="center"/>
      <protection/>
    </xf>
    <xf numFmtId="210" fontId="1" fillId="0" borderId="14" xfId="36" applyNumberFormat="1" applyFont="1" applyFill="1" applyBorder="1" applyAlignment="1">
      <alignment horizontal="distributed" vertical="center"/>
      <protection/>
    </xf>
    <xf numFmtId="41" fontId="1" fillId="0" borderId="9" xfId="36" applyNumberFormat="1" applyFont="1" applyFill="1" applyBorder="1" applyAlignment="1">
      <alignment horizontal="right"/>
      <protection/>
    </xf>
    <xf numFmtId="41" fontId="24" fillId="0" borderId="9" xfId="36" applyNumberFormat="1" applyFont="1" applyFill="1" applyBorder="1" applyAlignment="1">
      <alignment horizontal="right"/>
      <protection/>
    </xf>
    <xf numFmtId="41" fontId="20" fillId="0" borderId="9" xfId="36" applyNumberFormat="1" applyFont="1" applyFill="1" applyBorder="1" applyAlignment="1">
      <alignment horizontal="right"/>
      <protection/>
    </xf>
    <xf numFmtId="41" fontId="1" fillId="0" borderId="9" xfId="53" applyNumberFormat="1" applyFont="1" applyFill="1" applyBorder="1" applyAlignment="1">
      <alignment horizontal="right"/>
      <protection/>
    </xf>
    <xf numFmtId="41" fontId="20" fillId="0" borderId="8" xfId="36" applyNumberFormat="1" applyFont="1" applyFill="1" applyBorder="1" applyAlignment="1">
      <alignment horizontal="right"/>
      <protection/>
    </xf>
    <xf numFmtId="210" fontId="23" fillId="0" borderId="1" xfId="18" applyNumberFormat="1" applyFont="1" applyFill="1" applyBorder="1" applyAlignment="1">
      <alignment vertical="center"/>
    </xf>
    <xf numFmtId="210" fontId="1" fillId="0" borderId="0" xfId="36" applyNumberFormat="1" applyFont="1" applyFill="1" applyBorder="1" applyAlignment="1">
      <alignment horizontal="distributed" vertical="center"/>
      <protection/>
    </xf>
    <xf numFmtId="210" fontId="1" fillId="0" borderId="1" xfId="36" applyNumberFormat="1" applyFont="1" applyFill="1" applyBorder="1" applyAlignment="1">
      <alignment horizontal="distributed" vertical="center"/>
      <protection/>
    </xf>
    <xf numFmtId="41" fontId="1" fillId="0" borderId="0" xfId="36" applyNumberFormat="1" applyFont="1" applyFill="1" applyBorder="1" applyAlignment="1">
      <alignment horizontal="right"/>
      <protection/>
    </xf>
    <xf numFmtId="41" fontId="1" fillId="0" borderId="7" xfId="36" applyNumberFormat="1" applyFont="1" applyFill="1" applyBorder="1" applyAlignment="1">
      <alignment horizontal="right"/>
      <protection/>
    </xf>
    <xf numFmtId="41" fontId="20" fillId="0" borderId="0" xfId="36" applyNumberFormat="1" applyFont="1" applyFill="1" applyBorder="1" applyAlignment="1">
      <alignment horizontal="right"/>
      <protection/>
    </xf>
    <xf numFmtId="41" fontId="1" fillId="0" borderId="0" xfId="53" applyNumberFormat="1" applyFont="1" applyFill="1" applyBorder="1" applyAlignment="1">
      <alignment horizontal="right"/>
      <protection/>
    </xf>
    <xf numFmtId="41" fontId="20" fillId="0" borderId="7" xfId="36" applyNumberFormat="1" applyFont="1" applyFill="1" applyBorder="1" applyAlignment="1">
      <alignment horizontal="right"/>
      <protection/>
    </xf>
    <xf numFmtId="210" fontId="9" fillId="0" borderId="0" xfId="36" applyNumberFormat="1" applyFont="1" applyFill="1" applyAlignment="1">
      <alignment vertical="center"/>
      <protection/>
    </xf>
    <xf numFmtId="210" fontId="25" fillId="0" borderId="1" xfId="18" applyNumberFormat="1" applyFont="1" applyFill="1" applyBorder="1" applyAlignment="1">
      <alignment vertical="center"/>
    </xf>
    <xf numFmtId="210" fontId="9" fillId="0" borderId="0" xfId="36" applyNumberFormat="1" applyFont="1" applyFill="1" applyBorder="1" applyAlignment="1">
      <alignment horizontal="distributed" vertical="center"/>
      <protection/>
    </xf>
    <xf numFmtId="210" fontId="9" fillId="0" borderId="1" xfId="36" applyNumberFormat="1" applyFont="1" applyFill="1" applyBorder="1" applyAlignment="1">
      <alignment horizontal="distributed" vertical="center"/>
      <protection/>
    </xf>
    <xf numFmtId="41" fontId="9" fillId="0" borderId="0" xfId="36" applyNumberFormat="1" applyFont="1" applyFill="1" applyBorder="1" applyAlignment="1">
      <alignment horizontal="right"/>
      <protection/>
    </xf>
    <xf numFmtId="41" fontId="9" fillId="0" borderId="0" xfId="53" applyNumberFormat="1" applyFont="1" applyFill="1" applyBorder="1" applyAlignment="1">
      <alignment horizontal="right"/>
      <protection/>
    </xf>
    <xf numFmtId="41" fontId="26" fillId="0" borderId="0" xfId="36" applyNumberFormat="1" applyFont="1" applyFill="1" applyBorder="1" applyAlignment="1">
      <alignment horizontal="right"/>
      <protection/>
    </xf>
    <xf numFmtId="41" fontId="9" fillId="0" borderId="7" xfId="36" applyNumberFormat="1" applyFont="1" applyFill="1" applyBorder="1" applyAlignment="1">
      <alignment horizontal="right"/>
      <protection/>
    </xf>
    <xf numFmtId="0" fontId="1" fillId="0" borderId="1" xfId="36" applyFont="1" applyFill="1" applyBorder="1">
      <alignment/>
      <protection/>
    </xf>
    <xf numFmtId="0" fontId="1" fillId="0" borderId="0" xfId="36" applyFont="1" applyFill="1" applyBorder="1" applyAlignment="1">
      <alignment horizontal="distributed"/>
      <protection/>
    </xf>
    <xf numFmtId="0" fontId="1" fillId="0" borderId="1" xfId="36" applyFont="1" applyFill="1" applyBorder="1" applyAlignment="1">
      <alignment horizontal="center" vertical="center"/>
      <protection/>
    </xf>
    <xf numFmtId="0" fontId="9" fillId="0" borderId="0" xfId="36" applyFont="1" applyFill="1" applyAlignment="1">
      <alignment vertical="center"/>
      <protection/>
    </xf>
    <xf numFmtId="0" fontId="1" fillId="0" borderId="7" xfId="36" applyFont="1" applyFill="1" applyBorder="1" applyAlignment="1">
      <alignment horizontal="distributed"/>
      <protection/>
    </xf>
    <xf numFmtId="0" fontId="8" fillId="0" borderId="0" xfId="36" applyFont="1" applyFill="1" applyBorder="1" applyAlignment="1">
      <alignment horizontal="distributed" vertical="center"/>
      <protection/>
    </xf>
    <xf numFmtId="41" fontId="8" fillId="0" borderId="0" xfId="36" applyNumberFormat="1" applyFont="1" applyFill="1" applyBorder="1" applyAlignment="1">
      <alignment horizontal="right"/>
      <protection/>
    </xf>
    <xf numFmtId="0" fontId="1" fillId="0" borderId="0" xfId="36" applyFont="1" applyFill="1" applyBorder="1" applyAlignment="1">
      <alignment horizontal="center" vertical="center"/>
      <protection/>
    </xf>
    <xf numFmtId="41" fontId="1" fillId="0" borderId="0" xfId="36" applyNumberFormat="1" applyFont="1" applyFill="1" applyBorder="1" applyAlignment="1">
      <alignment horizontal="center"/>
      <protection/>
    </xf>
    <xf numFmtId="41" fontId="8" fillId="0" borderId="0" xfId="53" applyNumberFormat="1" applyFont="1" applyFill="1" applyBorder="1" applyAlignment="1">
      <alignment horizontal="right"/>
      <protection/>
    </xf>
    <xf numFmtId="177" fontId="8" fillId="0" borderId="0" xfId="36" applyNumberFormat="1" applyFont="1" applyFill="1" applyBorder="1" applyAlignment="1">
      <alignment horizontal="right"/>
      <protection/>
    </xf>
    <xf numFmtId="181" fontId="1" fillId="0" borderId="0" xfId="36" applyNumberFormat="1" applyFont="1" applyFill="1" applyBorder="1" applyAlignment="1">
      <alignment horizontal="right"/>
      <protection/>
    </xf>
    <xf numFmtId="38" fontId="23" fillId="0" borderId="4" xfId="18" applyFont="1" applyFill="1" applyBorder="1" applyAlignment="1">
      <alignment vertical="center"/>
    </xf>
    <xf numFmtId="0" fontId="1" fillId="0" borderId="15" xfId="36" applyFont="1" applyFill="1" applyBorder="1" applyAlignment="1">
      <alignment horizontal="center" vertical="center"/>
      <protection/>
    </xf>
    <xf numFmtId="0" fontId="1" fillId="0" borderId="4" xfId="36" applyFont="1" applyFill="1" applyBorder="1" applyAlignment="1">
      <alignment horizontal="center" vertical="center"/>
      <protection/>
    </xf>
    <xf numFmtId="41" fontId="1" fillId="0" borderId="15" xfId="36" applyNumberFormat="1" applyFont="1" applyFill="1" applyBorder="1" applyAlignment="1">
      <alignment horizontal="right"/>
      <protection/>
    </xf>
    <xf numFmtId="41" fontId="8" fillId="0" borderId="15" xfId="36" applyNumberFormat="1" applyFont="1" applyFill="1" applyBorder="1" applyAlignment="1">
      <alignment horizontal="right"/>
      <protection/>
    </xf>
    <xf numFmtId="41" fontId="1" fillId="0" borderId="5" xfId="36" applyNumberFormat="1" applyFont="1" applyFill="1" applyBorder="1" applyAlignment="1">
      <alignment horizontal="right"/>
      <protection/>
    </xf>
    <xf numFmtId="38" fontId="7" fillId="0" borderId="0" xfId="18" applyFont="1" applyFill="1" applyAlignment="1">
      <alignment/>
    </xf>
    <xf numFmtId="38" fontId="1" fillId="0" borderId="0" xfId="18" applyFont="1" applyFill="1" applyAlignment="1">
      <alignment/>
    </xf>
    <xf numFmtId="38" fontId="1" fillId="0" borderId="0" xfId="18" applyFont="1" applyFill="1" applyAlignment="1">
      <alignment horizontal="right"/>
    </xf>
    <xf numFmtId="38" fontId="1" fillId="0" borderId="12" xfId="18" applyFont="1" applyFill="1" applyBorder="1" applyAlignment="1">
      <alignment horizontal="distributed" vertical="center" indent="1"/>
    </xf>
    <xf numFmtId="41" fontId="1" fillId="0" borderId="14" xfId="18" applyNumberFormat="1" applyFont="1" applyFill="1" applyBorder="1" applyAlignment="1">
      <alignment/>
    </xf>
    <xf numFmtId="41" fontId="1" fillId="0" borderId="8" xfId="18" applyNumberFormat="1" applyFont="1" applyFill="1" applyBorder="1" applyAlignment="1">
      <alignment/>
    </xf>
    <xf numFmtId="41" fontId="1" fillId="0" borderId="0" xfId="18" applyNumberFormat="1" applyFont="1" applyFill="1" applyBorder="1" applyAlignment="1">
      <alignment horizontal="center" vertical="center"/>
    </xf>
    <xf numFmtId="41" fontId="1" fillId="0" borderId="8" xfId="18" applyNumberFormat="1" applyFont="1" applyFill="1" applyBorder="1" applyAlignment="1">
      <alignment horizontal="center" vertical="center"/>
    </xf>
    <xf numFmtId="41" fontId="1" fillId="0" borderId="1" xfId="18" applyNumberFormat="1" applyFont="1" applyFill="1" applyBorder="1" applyAlignment="1">
      <alignment horizontal="distributed" vertical="distributed" indent="2"/>
    </xf>
    <xf numFmtId="41" fontId="1" fillId="0" borderId="7" xfId="18" applyNumberFormat="1" applyFont="1" applyFill="1" applyBorder="1" applyAlignment="1">
      <alignment horizontal="distributed" vertical="distributed" indent="2"/>
    </xf>
    <xf numFmtId="41" fontId="1" fillId="0" borderId="1" xfId="18" applyNumberFormat="1" applyFont="1" applyFill="1" applyBorder="1" applyAlignment="1">
      <alignment horizontal="center" vertical="distributed"/>
    </xf>
    <xf numFmtId="41" fontId="1" fillId="0" borderId="7" xfId="18" applyNumberFormat="1" applyFont="1" applyFill="1" applyBorder="1" applyAlignment="1">
      <alignment horizontal="center" vertical="distributed"/>
    </xf>
    <xf numFmtId="0" fontId="1" fillId="0" borderId="10" xfId="18" applyNumberFormat="1" applyFont="1" applyFill="1" applyBorder="1" applyAlignment="1">
      <alignment horizontal="distributed" vertical="center"/>
    </xf>
    <xf numFmtId="0" fontId="1" fillId="0" borderId="10" xfId="18" applyNumberFormat="1" applyFont="1" applyFill="1" applyBorder="1" applyAlignment="1">
      <alignment horizontal="left" vertical="center"/>
    </xf>
    <xf numFmtId="0" fontId="1" fillId="0" borderId="6" xfId="18" applyNumberFormat="1" applyFont="1" applyFill="1" applyBorder="1" applyAlignment="1">
      <alignment horizontal="distributed" vertical="center"/>
    </xf>
    <xf numFmtId="41" fontId="1" fillId="0" borderId="10" xfId="18" applyNumberFormat="1" applyFont="1" applyFill="1" applyBorder="1" applyAlignment="1">
      <alignment horizontal="center" vertical="center"/>
    </xf>
    <xf numFmtId="41" fontId="1" fillId="0" borderId="0" xfId="18" applyNumberFormat="1" applyFont="1" applyFill="1" applyBorder="1" applyAlignment="1">
      <alignment/>
    </xf>
    <xf numFmtId="41" fontId="1" fillId="0" borderId="13" xfId="18" applyNumberFormat="1" applyFont="1" applyFill="1" applyBorder="1" applyAlignment="1">
      <alignment horizontal="center" vertical="center"/>
    </xf>
    <xf numFmtId="41" fontId="1" fillId="0" borderId="6" xfId="18" applyNumberFormat="1" applyFont="1" applyFill="1" applyBorder="1" applyAlignment="1">
      <alignment horizontal="center" vertical="center"/>
    </xf>
    <xf numFmtId="41" fontId="1" fillId="0" borderId="15" xfId="18" applyNumberFormat="1" applyFont="1" applyFill="1" applyBorder="1" applyAlignment="1">
      <alignment horizontal="center" vertical="center"/>
    </xf>
    <xf numFmtId="41" fontId="1" fillId="0" borderId="15" xfId="18" applyNumberFormat="1" applyFont="1" applyFill="1" applyBorder="1" applyAlignment="1">
      <alignment/>
    </xf>
    <xf numFmtId="41" fontId="1" fillId="0" borderId="5" xfId="18" applyNumberFormat="1" applyFont="1" applyFill="1" applyBorder="1" applyAlignment="1">
      <alignment/>
    </xf>
    <xf numFmtId="0" fontId="27" fillId="0" borderId="0" xfId="37" applyFont="1" applyFill="1">
      <alignment/>
      <protection/>
    </xf>
    <xf numFmtId="40" fontId="1" fillId="0" borderId="0" xfId="18" applyNumberFormat="1" applyFont="1" applyFill="1" applyBorder="1" applyAlignment="1">
      <alignment horizontal="distributed" vertical="center"/>
    </xf>
    <xf numFmtId="0" fontId="1" fillId="0" borderId="0" xfId="37" applyFont="1" applyFill="1">
      <alignment/>
      <protection/>
    </xf>
    <xf numFmtId="40" fontId="1" fillId="0" borderId="0" xfId="18" applyNumberFormat="1" applyFont="1" applyFill="1" applyAlignment="1">
      <alignment vertical="center"/>
    </xf>
    <xf numFmtId="0" fontId="1" fillId="0" borderId="5" xfId="37" applyFont="1" applyFill="1" applyBorder="1" applyAlignment="1">
      <alignment horizontal="center" vertical="center" wrapText="1"/>
      <protection/>
    </xf>
    <xf numFmtId="0" fontId="1" fillId="0" borderId="6" xfId="37" applyFont="1" applyFill="1" applyBorder="1" applyAlignment="1">
      <alignment horizontal="center" vertical="center" wrapText="1"/>
      <protection/>
    </xf>
    <xf numFmtId="40" fontId="1" fillId="0" borderId="6" xfId="18" applyNumberFormat="1" applyFont="1" applyFill="1" applyBorder="1" applyAlignment="1">
      <alignment horizontal="right" vertical="center" wrapText="1"/>
    </xf>
    <xf numFmtId="0" fontId="1" fillId="0" borderId="4" xfId="37" applyFont="1" applyFill="1" applyBorder="1" applyAlignment="1">
      <alignment horizontal="center" vertical="center" wrapText="1"/>
      <protection/>
    </xf>
    <xf numFmtId="38" fontId="1" fillId="0" borderId="6" xfId="18" applyFont="1" applyFill="1" applyBorder="1" applyAlignment="1">
      <alignment horizontal="right" vertical="center" wrapText="1"/>
    </xf>
    <xf numFmtId="0" fontId="1" fillId="0" borderId="12" xfId="37" applyFont="1" applyFill="1" applyBorder="1" applyAlignment="1">
      <alignment horizontal="center" vertical="center" wrapText="1"/>
      <protection/>
    </xf>
    <xf numFmtId="0" fontId="1" fillId="0" borderId="12" xfId="37" applyFont="1" applyFill="1" applyBorder="1" applyAlignment="1">
      <alignment horizontal="center" vertical="center"/>
      <protection/>
    </xf>
    <xf numFmtId="0" fontId="11" fillId="0" borderId="0" xfId="37" applyFont="1" applyFill="1" applyAlignment="1">
      <alignment horizontal="right"/>
      <protection/>
    </xf>
    <xf numFmtId="0" fontId="11" fillId="0" borderId="1" xfId="37" applyFont="1" applyFill="1" applyBorder="1" applyAlignment="1">
      <alignment horizontal="right"/>
      <protection/>
    </xf>
    <xf numFmtId="0" fontId="11" fillId="0" borderId="9" xfId="37" applyFont="1" applyFill="1" applyBorder="1" applyAlignment="1">
      <alignment horizontal="right" vertical="center" wrapText="1"/>
      <protection/>
    </xf>
    <xf numFmtId="40" fontId="11" fillId="0" borderId="9" xfId="18" applyNumberFormat="1" applyFont="1" applyFill="1" applyBorder="1" applyAlignment="1">
      <alignment horizontal="right" vertical="center" wrapText="1"/>
    </xf>
    <xf numFmtId="0" fontId="11" fillId="0" borderId="9" xfId="37" applyFont="1" applyFill="1" applyBorder="1" applyAlignment="1">
      <alignment horizontal="right" vertical="center"/>
      <protection/>
    </xf>
    <xf numFmtId="0" fontId="11" fillId="0" borderId="8" xfId="37" applyFont="1" applyFill="1" applyBorder="1" applyAlignment="1">
      <alignment horizontal="right" vertical="center" wrapText="1"/>
      <protection/>
    </xf>
    <xf numFmtId="40" fontId="1" fillId="0" borderId="0" xfId="18" applyNumberFormat="1" applyFont="1" applyFill="1" applyBorder="1" applyAlignment="1">
      <alignment horizontal="right"/>
    </xf>
    <xf numFmtId="219" fontId="1" fillId="0" borderId="0" xfId="18" applyNumberFormat="1" applyFont="1" applyFill="1" applyBorder="1" applyAlignment="1" quotePrefix="1">
      <alignment horizontal="right"/>
    </xf>
    <xf numFmtId="210" fontId="1" fillId="0" borderId="0" xfId="18" applyNumberFormat="1" applyFont="1" applyFill="1" applyBorder="1" applyAlignment="1" quotePrefix="1">
      <alignment horizontal="right"/>
    </xf>
    <xf numFmtId="41" fontId="1" fillId="0" borderId="7" xfId="18" applyNumberFormat="1" applyFont="1" applyFill="1" applyBorder="1" applyAlignment="1">
      <alignment/>
    </xf>
    <xf numFmtId="0" fontId="1" fillId="0" borderId="1" xfId="37" applyFont="1" applyFill="1" applyBorder="1">
      <alignment/>
      <protection/>
    </xf>
    <xf numFmtId="41" fontId="1" fillId="0" borderId="0" xfId="18" applyNumberFormat="1" applyFont="1" applyFill="1" applyBorder="1" applyAlignment="1">
      <alignment horizontal="right"/>
    </xf>
    <xf numFmtId="210" fontId="1" fillId="0" borderId="0" xfId="18" applyNumberFormat="1" applyFont="1" applyFill="1" applyBorder="1" applyAlignment="1">
      <alignment horizontal="right"/>
    </xf>
    <xf numFmtId="209" fontId="1" fillId="0" borderId="0" xfId="18" applyNumberFormat="1" applyFont="1" applyFill="1" applyBorder="1" applyAlignment="1">
      <alignment horizontal="right"/>
    </xf>
    <xf numFmtId="41" fontId="1" fillId="0" borderId="0" xfId="18" applyNumberFormat="1" applyFont="1" applyFill="1" applyBorder="1" applyAlignment="1" quotePrefix="1">
      <alignment horizontal="right"/>
    </xf>
    <xf numFmtId="0" fontId="1" fillId="0" borderId="7" xfId="37" applyFont="1" applyFill="1" applyBorder="1">
      <alignment/>
      <protection/>
    </xf>
    <xf numFmtId="41" fontId="1" fillId="0" borderId="0" xfId="37" applyNumberFormat="1" applyFont="1" applyFill="1" applyBorder="1" applyAlignment="1">
      <alignment/>
      <protection/>
    </xf>
    <xf numFmtId="0" fontId="1" fillId="0" borderId="7" xfId="37" applyFont="1" applyFill="1" applyBorder="1" applyAlignment="1">
      <alignment horizontal="distributed" vertical="center"/>
      <protection/>
    </xf>
    <xf numFmtId="41" fontId="1" fillId="0" borderId="0" xfId="18" applyNumberFormat="1" applyFont="1" applyFill="1" applyAlignment="1">
      <alignment/>
    </xf>
    <xf numFmtId="41" fontId="1" fillId="0" borderId="7" xfId="37" applyNumberFormat="1" applyFont="1" applyFill="1" applyBorder="1" applyAlignment="1">
      <alignment/>
      <protection/>
    </xf>
    <xf numFmtId="177" fontId="1" fillId="0" borderId="0" xfId="18" applyNumberFormat="1" applyFont="1" applyFill="1" applyBorder="1" applyAlignment="1">
      <alignment horizontal="right"/>
    </xf>
    <xf numFmtId="41" fontId="1" fillId="0" borderId="0" xfId="37" applyNumberFormat="1" applyFont="1" applyFill="1">
      <alignment/>
      <protection/>
    </xf>
    <xf numFmtId="210" fontId="9" fillId="0" borderId="0" xfId="37" applyNumberFormat="1" applyFont="1" applyFill="1" applyBorder="1" applyAlignment="1">
      <alignment/>
      <protection/>
    </xf>
    <xf numFmtId="218" fontId="1" fillId="0" borderId="0" xfId="18" applyNumberFormat="1" applyFont="1" applyFill="1" applyBorder="1" applyAlignment="1">
      <alignment horizontal="right"/>
    </xf>
    <xf numFmtId="210" fontId="9" fillId="0" borderId="0" xfId="18" applyNumberFormat="1" applyFont="1" applyFill="1" applyBorder="1" applyAlignment="1">
      <alignment horizontal="right"/>
    </xf>
    <xf numFmtId="0" fontId="9" fillId="0" borderId="0" xfId="37" applyFont="1" applyFill="1">
      <alignment/>
      <protection/>
    </xf>
    <xf numFmtId="41" fontId="9" fillId="0" borderId="0" xfId="18" applyNumberFormat="1" applyFont="1" applyFill="1" applyBorder="1" applyAlignment="1">
      <alignment horizontal="right"/>
    </xf>
    <xf numFmtId="40" fontId="9" fillId="0" borderId="0" xfId="18" applyNumberFormat="1" applyFont="1" applyFill="1" applyBorder="1" applyAlignment="1">
      <alignment horizontal="right"/>
    </xf>
    <xf numFmtId="219" fontId="9" fillId="0" borderId="0" xfId="18" applyNumberFormat="1" applyFont="1" applyFill="1" applyBorder="1" applyAlignment="1" quotePrefix="1">
      <alignment horizontal="right"/>
    </xf>
    <xf numFmtId="41" fontId="9" fillId="0" borderId="7" xfId="18" applyNumberFormat="1" applyFont="1" applyFill="1" applyBorder="1" applyAlignment="1">
      <alignment horizontal="right"/>
    </xf>
    <xf numFmtId="0" fontId="1" fillId="0" borderId="4" xfId="37" applyFont="1" applyFill="1" applyBorder="1">
      <alignment/>
      <protection/>
    </xf>
    <xf numFmtId="41" fontId="1" fillId="0" borderId="15" xfId="18" applyNumberFormat="1" applyFont="1" applyFill="1" applyBorder="1" applyAlignment="1">
      <alignment horizontal="right"/>
    </xf>
    <xf numFmtId="40" fontId="1" fillId="0" borderId="15" xfId="18" applyNumberFormat="1" applyFont="1" applyFill="1" applyBorder="1" applyAlignment="1">
      <alignment horizontal="right"/>
    </xf>
    <xf numFmtId="201" fontId="1" fillId="0" borderId="15" xfId="18" applyNumberFormat="1" applyFont="1" applyFill="1" applyBorder="1" applyAlignment="1" quotePrefix="1">
      <alignment horizontal="right"/>
    </xf>
    <xf numFmtId="210" fontId="1" fillId="0" borderId="15" xfId="18" applyNumberFormat="1" applyFont="1" applyFill="1" applyBorder="1" applyAlignment="1" quotePrefix="1">
      <alignment horizontal="right"/>
    </xf>
    <xf numFmtId="41" fontId="1" fillId="0" borderId="5" xfId="18" applyNumberFormat="1" applyFont="1" applyFill="1" applyBorder="1" applyAlignment="1">
      <alignment horizontal="right"/>
    </xf>
    <xf numFmtId="40" fontId="1" fillId="0" borderId="0" xfId="37" applyNumberFormat="1" applyFont="1" applyFill="1">
      <alignment/>
      <protection/>
    </xf>
    <xf numFmtId="0" fontId="1" fillId="0" borderId="0" xfId="37" applyFont="1" applyFill="1" applyBorder="1">
      <alignment/>
      <protection/>
    </xf>
    <xf numFmtId="0" fontId="27" fillId="0" borderId="0" xfId="37" applyFont="1" applyFill="1" applyBorder="1">
      <alignment/>
      <protection/>
    </xf>
    <xf numFmtId="40" fontId="27" fillId="0" borderId="0" xfId="37" applyNumberFormat="1" applyFont="1" applyFill="1">
      <alignment/>
      <protection/>
    </xf>
    <xf numFmtId="0" fontId="7" fillId="0" borderId="0" xfId="38" applyFont="1" applyFill="1" applyAlignment="1">
      <alignment vertical="center"/>
      <protection/>
    </xf>
    <xf numFmtId="0" fontId="7" fillId="0" borderId="0" xfId="38" applyNumberFormat="1" applyFont="1" applyFill="1" applyAlignment="1">
      <alignment vertical="center"/>
      <protection/>
    </xf>
    <xf numFmtId="0" fontId="1" fillId="0" borderId="0" xfId="38" applyFont="1" applyFill="1" applyAlignment="1">
      <alignment vertical="center"/>
      <protection/>
    </xf>
    <xf numFmtId="0" fontId="1" fillId="0" borderId="0" xfId="38" applyNumberFormat="1" applyFont="1" applyFill="1" applyBorder="1" applyAlignment="1">
      <alignment vertical="center"/>
      <protection/>
    </xf>
    <xf numFmtId="0" fontId="1" fillId="0" borderId="0" xfId="38" applyFont="1" applyFill="1" applyBorder="1" applyAlignment="1">
      <alignment vertical="center"/>
      <protection/>
    </xf>
    <xf numFmtId="0" fontId="1" fillId="0" borderId="22" xfId="38" applyFont="1" applyFill="1" applyBorder="1" applyAlignment="1">
      <alignment vertical="center"/>
      <protection/>
    </xf>
    <xf numFmtId="0" fontId="1" fillId="0" borderId="22" xfId="38" applyFont="1" applyFill="1" applyBorder="1" applyAlignment="1">
      <alignment horizontal="right" vertical="center"/>
      <protection/>
    </xf>
    <xf numFmtId="0" fontId="1" fillId="0" borderId="0" xfId="38" applyFont="1" applyFill="1" applyBorder="1" applyAlignment="1">
      <alignment horizontal="right" vertical="center"/>
      <protection/>
    </xf>
    <xf numFmtId="0" fontId="1" fillId="0" borderId="13" xfId="38" applyNumberFormat="1" applyFont="1" applyFill="1" applyBorder="1" applyAlignment="1">
      <alignment horizontal="center" vertical="center" wrapText="1"/>
      <protection/>
    </xf>
    <xf numFmtId="0" fontId="1" fillId="0" borderId="8" xfId="38" applyFont="1" applyFill="1" applyBorder="1" applyAlignment="1">
      <alignment horizontal="distributed" vertical="center"/>
      <protection/>
    </xf>
    <xf numFmtId="0" fontId="1" fillId="0" borderId="10" xfId="38" applyFont="1" applyFill="1" applyBorder="1" applyAlignment="1">
      <alignment horizontal="distributed" vertical="center" wrapText="1"/>
      <protection/>
    </xf>
    <xf numFmtId="0" fontId="1" fillId="0" borderId="10" xfId="38" applyFont="1" applyFill="1" applyBorder="1" applyAlignment="1">
      <alignment horizontal="distributed" vertical="center"/>
      <protection/>
    </xf>
    <xf numFmtId="0" fontId="1" fillId="0" borderId="0" xfId="38" applyFont="1" applyFill="1" applyBorder="1" applyAlignment="1">
      <alignment horizontal="distributed" vertical="center"/>
      <protection/>
    </xf>
    <xf numFmtId="0" fontId="1" fillId="0" borderId="0" xfId="38" applyFont="1" applyFill="1" applyBorder="1" applyAlignment="1">
      <alignment horizontal="distributed" vertical="center" wrapText="1"/>
      <protection/>
    </xf>
    <xf numFmtId="0" fontId="1" fillId="0" borderId="0" xfId="38" applyFont="1" applyFill="1" applyBorder="1" applyAlignment="1">
      <alignment vertical="center" wrapText="1"/>
      <protection/>
    </xf>
    <xf numFmtId="0" fontId="1" fillId="0" borderId="9" xfId="38" applyFont="1" applyFill="1" applyBorder="1" applyAlignment="1">
      <alignment horizontal="right" vertical="center" wrapText="1"/>
      <protection/>
    </xf>
    <xf numFmtId="0" fontId="1" fillId="0" borderId="8" xfId="38" applyFont="1" applyFill="1" applyBorder="1" applyAlignment="1">
      <alignment horizontal="right" vertical="center" wrapText="1"/>
      <protection/>
    </xf>
    <xf numFmtId="0" fontId="9" fillId="0" borderId="0" xfId="38" applyFont="1" applyFill="1" applyAlignment="1">
      <alignment vertical="center"/>
      <protection/>
    </xf>
    <xf numFmtId="0" fontId="9" fillId="0" borderId="13" xfId="38" applyNumberFormat="1" applyFont="1" applyFill="1" applyBorder="1" applyAlignment="1">
      <alignment horizontal="center" vertical="center" wrapText="1"/>
      <protection/>
    </xf>
    <xf numFmtId="41" fontId="9" fillId="0" borderId="1" xfId="38" applyNumberFormat="1" applyFont="1" applyFill="1" applyBorder="1" applyAlignment="1">
      <alignment horizontal="center" vertical="center" wrapText="1"/>
      <protection/>
    </xf>
    <xf numFmtId="41" fontId="9" fillId="0" borderId="0" xfId="38" applyNumberFormat="1" applyFont="1" applyFill="1" applyBorder="1" applyAlignment="1">
      <alignment horizontal="center" vertical="center" wrapText="1"/>
      <protection/>
    </xf>
    <xf numFmtId="41" fontId="9" fillId="0" borderId="7" xfId="38" applyNumberFormat="1" applyFont="1" applyFill="1" applyBorder="1" applyAlignment="1">
      <alignment horizontal="center" vertical="center" wrapText="1"/>
      <protection/>
    </xf>
    <xf numFmtId="0" fontId="9" fillId="0" borderId="0" xfId="38" applyFont="1" applyFill="1" applyBorder="1" applyAlignment="1">
      <alignment horizontal="distributed" vertical="center"/>
      <protection/>
    </xf>
    <xf numFmtId="0" fontId="9" fillId="0" borderId="0" xfId="38" applyFont="1" applyFill="1" applyBorder="1" applyAlignment="1">
      <alignment horizontal="distributed" vertical="center" wrapText="1"/>
      <protection/>
    </xf>
    <xf numFmtId="0" fontId="9" fillId="0" borderId="0" xfId="38" applyFont="1" applyFill="1" applyBorder="1" applyAlignment="1">
      <alignment vertical="center" wrapText="1"/>
      <protection/>
    </xf>
    <xf numFmtId="41" fontId="1" fillId="0" borderId="0" xfId="38" applyNumberFormat="1" applyFont="1" applyFill="1" applyAlignment="1">
      <alignment vertical="center"/>
      <protection/>
    </xf>
    <xf numFmtId="41" fontId="1" fillId="0" borderId="1" xfId="38" applyNumberFormat="1" applyFont="1" applyFill="1" applyBorder="1" applyAlignment="1">
      <alignment horizontal="center" vertical="center" wrapText="1"/>
      <protection/>
    </xf>
    <xf numFmtId="41" fontId="1" fillId="0" borderId="1" xfId="38" applyNumberFormat="1" applyFont="1" applyFill="1" applyBorder="1" applyAlignment="1">
      <alignment horizontal="center" vertical="center" wrapText="1"/>
      <protection/>
    </xf>
    <xf numFmtId="41" fontId="1" fillId="0" borderId="0" xfId="38" applyNumberFormat="1" applyFont="1" applyFill="1" applyBorder="1" applyAlignment="1">
      <alignment horizontal="center" vertical="center" wrapText="1"/>
      <protection/>
    </xf>
    <xf numFmtId="41" fontId="1" fillId="0" borderId="0" xfId="38" applyNumberFormat="1" applyFont="1" applyFill="1" applyBorder="1" applyAlignment="1">
      <alignment horizontal="center" vertical="center"/>
      <protection/>
    </xf>
    <xf numFmtId="49" fontId="1" fillId="0" borderId="0" xfId="38" applyNumberFormat="1" applyFont="1" applyFill="1" applyBorder="1" applyAlignment="1">
      <alignment horizontal="right" vertical="center"/>
      <protection/>
    </xf>
    <xf numFmtId="41" fontId="1" fillId="0" borderId="7" xfId="38" applyNumberFormat="1" applyFont="1" applyFill="1" applyBorder="1" applyAlignment="1">
      <alignment horizontal="right" vertical="center"/>
      <protection/>
    </xf>
    <xf numFmtId="41" fontId="10" fillId="0" borderId="0" xfId="38" applyNumberFormat="1" applyFont="1" applyFill="1" applyBorder="1" applyAlignment="1">
      <alignment horizontal="right" vertical="center"/>
      <protection/>
    </xf>
    <xf numFmtId="41" fontId="10" fillId="0" borderId="0" xfId="38" applyNumberFormat="1" applyFont="1" applyFill="1" applyBorder="1" applyAlignment="1">
      <alignment horizontal="right" vertical="center" wrapText="1"/>
      <protection/>
    </xf>
    <xf numFmtId="41" fontId="10" fillId="0" borderId="0" xfId="38" applyNumberFormat="1" applyFont="1" applyFill="1" applyBorder="1" applyAlignment="1">
      <alignment horizontal="right" vertical="center"/>
      <protection/>
    </xf>
    <xf numFmtId="41" fontId="10" fillId="0" borderId="0" xfId="38" applyNumberFormat="1" applyFont="1" applyFill="1" applyBorder="1" applyAlignment="1">
      <alignment horizontal="center" vertical="center"/>
      <protection/>
    </xf>
    <xf numFmtId="41" fontId="1" fillId="0" borderId="0" xfId="38" applyNumberFormat="1" applyFont="1" applyFill="1" applyBorder="1" applyAlignment="1">
      <alignment horizontal="right" vertical="center"/>
      <protection/>
    </xf>
    <xf numFmtId="41" fontId="1" fillId="0" borderId="0" xfId="38" applyNumberFormat="1" applyFont="1" applyFill="1" applyBorder="1" applyAlignment="1">
      <alignment horizontal="right" vertical="center" wrapText="1"/>
      <protection/>
    </xf>
    <xf numFmtId="41" fontId="1" fillId="0" borderId="0" xfId="38" applyNumberFormat="1" applyFont="1" applyFill="1" applyBorder="1" applyAlignment="1">
      <alignment horizontal="right" vertical="center"/>
      <protection/>
    </xf>
    <xf numFmtId="41" fontId="1" fillId="0" borderId="0" xfId="38" applyNumberFormat="1" applyFont="1" applyFill="1" applyBorder="1" applyAlignment="1">
      <alignment horizontal="center" vertical="center"/>
      <protection/>
    </xf>
    <xf numFmtId="210" fontId="1" fillId="0" borderId="0" xfId="38" applyNumberFormat="1" applyFont="1" applyFill="1" applyAlignment="1">
      <alignment vertical="center"/>
      <protection/>
    </xf>
    <xf numFmtId="210" fontId="1" fillId="0" borderId="1" xfId="38" applyNumberFormat="1" applyFont="1" applyFill="1" applyBorder="1" applyAlignment="1">
      <alignment horizontal="center" vertical="center" wrapText="1"/>
      <protection/>
    </xf>
    <xf numFmtId="210" fontId="1" fillId="0" borderId="1" xfId="38" applyNumberFormat="1" applyFont="1" applyFill="1" applyBorder="1" applyAlignment="1">
      <alignment horizontal="center" vertical="center" wrapText="1"/>
      <protection/>
    </xf>
    <xf numFmtId="210" fontId="1" fillId="0" borderId="0" xfId="38" applyNumberFormat="1" applyFont="1" applyFill="1" applyBorder="1" applyAlignment="1">
      <alignment horizontal="center" vertical="center" wrapText="1"/>
      <protection/>
    </xf>
    <xf numFmtId="210" fontId="1" fillId="0" borderId="0" xfId="38" applyNumberFormat="1" applyFont="1" applyFill="1" applyBorder="1" applyAlignment="1">
      <alignment horizontal="center" vertical="center"/>
      <protection/>
    </xf>
    <xf numFmtId="210" fontId="1" fillId="0" borderId="0" xfId="38" applyNumberFormat="1" applyFont="1" applyFill="1" applyBorder="1" applyAlignment="1">
      <alignment horizontal="right" vertical="center"/>
      <protection/>
    </xf>
    <xf numFmtId="210" fontId="1" fillId="0" borderId="7" xfId="38" applyNumberFormat="1" applyFont="1" applyFill="1" applyBorder="1" applyAlignment="1">
      <alignment horizontal="right" vertical="center"/>
      <protection/>
    </xf>
    <xf numFmtId="210" fontId="1" fillId="0" borderId="0" xfId="38" applyNumberFormat="1" applyFont="1" applyFill="1" applyBorder="1" applyAlignment="1">
      <alignment horizontal="right" vertical="center" wrapText="1"/>
      <protection/>
    </xf>
    <xf numFmtId="210" fontId="1" fillId="0" borderId="0" xfId="38" applyNumberFormat="1" applyFont="1" applyFill="1" applyBorder="1" applyAlignment="1">
      <alignment horizontal="right" vertical="center"/>
      <protection/>
    </xf>
    <xf numFmtId="210" fontId="1" fillId="0" borderId="0" xfId="38" applyNumberFormat="1" applyFont="1" applyFill="1" applyBorder="1" applyAlignment="1">
      <alignment horizontal="center" vertical="center"/>
      <protection/>
    </xf>
    <xf numFmtId="41" fontId="1" fillId="0" borderId="1" xfId="38" applyNumberFormat="1" applyFont="1" applyFill="1" applyBorder="1" applyAlignment="1">
      <alignment horizontal="distributed" vertical="center" wrapText="1"/>
      <protection/>
    </xf>
    <xf numFmtId="41" fontId="1" fillId="0" borderId="1" xfId="38" applyNumberFormat="1" applyFont="1" applyFill="1" applyBorder="1" applyAlignment="1">
      <alignment horizontal="center" vertical="center"/>
      <protection/>
    </xf>
    <xf numFmtId="41" fontId="1" fillId="0" borderId="7" xfId="38" applyNumberFormat="1" applyFont="1" applyFill="1" applyBorder="1" applyAlignment="1">
      <alignment horizontal="right" vertical="center"/>
      <protection/>
    </xf>
    <xf numFmtId="41" fontId="1" fillId="0" borderId="13" xfId="38" applyNumberFormat="1" applyFont="1" applyFill="1" applyBorder="1" applyAlignment="1">
      <alignment horizontal="center" vertical="center" wrapText="1"/>
      <protection/>
    </xf>
    <xf numFmtId="41" fontId="8" fillId="0" borderId="0" xfId="38" applyNumberFormat="1" applyFont="1" applyFill="1" applyAlignment="1">
      <alignment vertical="center"/>
      <protection/>
    </xf>
    <xf numFmtId="41" fontId="9" fillId="0" borderId="13" xfId="38" applyNumberFormat="1" applyFont="1" applyFill="1" applyBorder="1" applyAlignment="1">
      <alignment horizontal="center" vertical="center" wrapText="1"/>
      <protection/>
    </xf>
    <xf numFmtId="41" fontId="9" fillId="0" borderId="0" xfId="38" applyNumberFormat="1" applyFont="1" applyFill="1" applyBorder="1" applyAlignment="1">
      <alignment horizontal="center" vertical="center"/>
      <protection/>
    </xf>
    <xf numFmtId="49" fontId="9" fillId="0" borderId="0" xfId="38" applyNumberFormat="1" applyFont="1" applyFill="1" applyBorder="1" applyAlignment="1">
      <alignment horizontal="right" vertical="center"/>
      <protection/>
    </xf>
    <xf numFmtId="41" fontId="9" fillId="0" borderId="7" xfId="38" applyNumberFormat="1" applyFont="1" applyFill="1" applyBorder="1" applyAlignment="1">
      <alignment horizontal="right" vertical="center"/>
      <protection/>
    </xf>
    <xf numFmtId="41" fontId="1" fillId="0" borderId="6" xfId="38" applyNumberFormat="1" applyFont="1" applyFill="1" applyBorder="1" applyAlignment="1">
      <alignment horizontal="distributed" vertical="center" wrapText="1"/>
      <protection/>
    </xf>
    <xf numFmtId="41" fontId="1" fillId="0" borderId="15" xfId="38" applyNumberFormat="1" applyFont="1" applyFill="1" applyBorder="1" applyAlignment="1">
      <alignment horizontal="center" vertical="center"/>
      <protection/>
    </xf>
    <xf numFmtId="41" fontId="1" fillId="0" borderId="15" xfId="38" applyNumberFormat="1" applyFont="1" applyFill="1" applyBorder="1" applyAlignment="1">
      <alignment horizontal="right" vertical="center"/>
      <protection/>
    </xf>
    <xf numFmtId="41" fontId="1" fillId="0" borderId="5" xfId="38" applyNumberFormat="1" applyFont="1" applyFill="1" applyBorder="1" applyAlignment="1">
      <alignment horizontal="right" vertical="center"/>
      <protection/>
    </xf>
    <xf numFmtId="0" fontId="1" fillId="0" borderId="0" xfId="38" applyNumberFormat="1" applyFont="1" applyFill="1" applyAlignment="1">
      <alignment vertical="center"/>
      <protection/>
    </xf>
    <xf numFmtId="12" fontId="1" fillId="0" borderId="0" xfId="38" applyNumberFormat="1" applyFont="1" applyFill="1" applyAlignment="1">
      <alignment vertical="center"/>
      <protection/>
    </xf>
    <xf numFmtId="0" fontId="1" fillId="0" borderId="0" xfId="39" applyFont="1" applyFill="1" applyAlignment="1">
      <alignment vertical="center"/>
      <protection/>
    </xf>
    <xf numFmtId="49" fontId="7" fillId="0" borderId="0" xfId="39" applyNumberFormat="1" applyFont="1" applyFill="1" applyAlignment="1">
      <alignment vertical="center"/>
      <protection/>
    </xf>
    <xf numFmtId="49" fontId="1" fillId="0" borderId="0" xfId="39" applyNumberFormat="1" applyFont="1" applyFill="1" applyAlignment="1">
      <alignment vertical="center"/>
      <protection/>
    </xf>
    <xf numFmtId="0" fontId="1" fillId="0" borderId="0" xfId="39" applyFont="1" applyFill="1" applyAlignment="1">
      <alignment horizontal="center" vertical="center"/>
      <protection/>
    </xf>
    <xf numFmtId="0" fontId="1" fillId="0" borderId="0" xfId="39" applyFont="1" applyFill="1" applyBorder="1" applyAlignment="1">
      <alignment vertical="center"/>
      <protection/>
    </xf>
    <xf numFmtId="0" fontId="1" fillId="0" borderId="5" xfId="39" applyFont="1" applyFill="1" applyBorder="1" applyAlignment="1">
      <alignment horizontal="distributed" vertical="center"/>
      <protection/>
    </xf>
    <xf numFmtId="0" fontId="1" fillId="0" borderId="12" xfId="39" applyFont="1" applyFill="1" applyBorder="1" applyAlignment="1">
      <alignment horizontal="distributed" vertical="center" wrapText="1"/>
      <protection/>
    </xf>
    <xf numFmtId="0" fontId="1" fillId="0" borderId="11" xfId="39" applyFont="1" applyFill="1" applyBorder="1" applyAlignment="1">
      <alignment horizontal="center" vertical="center"/>
      <protection/>
    </xf>
    <xf numFmtId="0" fontId="1" fillId="0" borderId="12" xfId="39" applyFont="1" applyFill="1" applyBorder="1" applyAlignment="1">
      <alignment horizontal="center" vertical="center"/>
      <protection/>
    </xf>
    <xf numFmtId="49" fontId="1" fillId="0" borderId="1" xfId="39" applyNumberFormat="1" applyFont="1" applyFill="1" applyBorder="1" applyAlignment="1">
      <alignment horizontal="distributed" vertical="center"/>
      <protection/>
    </xf>
    <xf numFmtId="49" fontId="1" fillId="0" borderId="7" xfId="39" applyNumberFormat="1" applyFont="1" applyFill="1" applyBorder="1" applyAlignment="1">
      <alignment horizontal="distributed" vertical="center"/>
      <protection/>
    </xf>
    <xf numFmtId="0" fontId="1" fillId="0" borderId="10" xfId="39" applyFont="1" applyFill="1" applyBorder="1" applyAlignment="1">
      <alignment horizontal="center" vertical="center"/>
      <protection/>
    </xf>
    <xf numFmtId="41" fontId="1" fillId="0" borderId="9" xfId="39" applyNumberFormat="1" applyFont="1" applyFill="1" applyBorder="1" applyAlignment="1">
      <alignment horizontal="right" vertical="center"/>
      <protection/>
    </xf>
    <xf numFmtId="0" fontId="1" fillId="0" borderId="9" xfId="39" applyFont="1" applyFill="1" applyBorder="1" applyAlignment="1">
      <alignment horizontal="right" vertical="center" wrapText="1"/>
      <protection/>
    </xf>
    <xf numFmtId="0" fontId="1" fillId="0" borderId="9" xfId="39" applyFont="1" applyFill="1" applyBorder="1" applyAlignment="1">
      <alignment horizontal="right" vertical="center"/>
      <protection/>
    </xf>
    <xf numFmtId="0" fontId="1" fillId="0" borderId="8" xfId="39" applyFont="1" applyFill="1" applyBorder="1" applyAlignment="1">
      <alignment horizontal="right" vertical="center"/>
      <protection/>
    </xf>
    <xf numFmtId="0" fontId="9" fillId="0" borderId="0" xfId="39" applyFont="1" applyFill="1" applyBorder="1" applyAlignment="1">
      <alignment vertical="center"/>
      <protection/>
    </xf>
    <xf numFmtId="49" fontId="9" fillId="0" borderId="1" xfId="39" applyNumberFormat="1" applyFont="1" applyFill="1" applyBorder="1" applyAlignment="1">
      <alignment horizontal="distributed" vertical="center"/>
      <protection/>
    </xf>
    <xf numFmtId="49" fontId="9" fillId="0" borderId="7" xfId="39" applyNumberFormat="1" applyFont="1" applyFill="1" applyBorder="1" applyAlignment="1">
      <alignment horizontal="left" vertical="center"/>
      <protection/>
    </xf>
    <xf numFmtId="0" fontId="9" fillId="0" borderId="13" xfId="39" applyFont="1" applyFill="1" applyBorder="1" applyAlignment="1">
      <alignment horizontal="center" vertical="center"/>
      <protection/>
    </xf>
    <xf numFmtId="41" fontId="9" fillId="0" borderId="0" xfId="39" applyNumberFormat="1" applyFont="1" applyFill="1" applyBorder="1" applyAlignment="1">
      <alignment horizontal="right" vertical="center"/>
      <protection/>
    </xf>
    <xf numFmtId="41" fontId="9" fillId="0" borderId="0" xfId="39" applyNumberFormat="1" applyFont="1" applyFill="1" applyBorder="1" applyAlignment="1">
      <alignment horizontal="right" vertical="center" wrapText="1"/>
      <protection/>
    </xf>
    <xf numFmtId="201" fontId="9" fillId="0" borderId="0" xfId="39" applyNumberFormat="1" applyFont="1" applyFill="1" applyBorder="1" applyAlignment="1">
      <alignment horizontal="right" vertical="center"/>
      <protection/>
    </xf>
    <xf numFmtId="201" fontId="9" fillId="0" borderId="7" xfId="39" applyNumberFormat="1" applyFont="1" applyFill="1" applyBorder="1" applyAlignment="1">
      <alignment horizontal="right" vertical="center"/>
      <protection/>
    </xf>
    <xf numFmtId="49" fontId="9" fillId="0" borderId="7" xfId="39" applyNumberFormat="1" applyFont="1" applyFill="1" applyBorder="1" applyAlignment="1">
      <alignment horizontal="distributed" vertical="center"/>
      <protection/>
    </xf>
    <xf numFmtId="0" fontId="9" fillId="0" borderId="0" xfId="39" applyFont="1" applyFill="1" applyBorder="1" applyAlignment="1">
      <alignment horizontal="right" vertical="center" wrapText="1"/>
      <protection/>
    </xf>
    <xf numFmtId="0" fontId="9" fillId="0" borderId="0" xfId="39" applyFont="1" applyFill="1" applyBorder="1" applyAlignment="1">
      <alignment horizontal="right" vertical="center"/>
      <protection/>
    </xf>
    <xf numFmtId="0" fontId="9" fillId="0" borderId="7" xfId="39" applyFont="1" applyFill="1" applyBorder="1" applyAlignment="1">
      <alignment horizontal="right" vertical="center"/>
      <protection/>
    </xf>
    <xf numFmtId="49" fontId="1" fillId="0" borderId="7" xfId="39" applyNumberFormat="1" applyFont="1" applyFill="1" applyBorder="1" applyAlignment="1">
      <alignment horizontal="distributed" vertical="center"/>
      <protection/>
    </xf>
    <xf numFmtId="0" fontId="1" fillId="0" borderId="13" xfId="39" applyFont="1" applyFill="1" applyBorder="1" applyAlignment="1">
      <alignment horizontal="center" vertical="center"/>
      <protection/>
    </xf>
    <xf numFmtId="41" fontId="1" fillId="0" borderId="0" xfId="39" applyNumberFormat="1" applyFont="1" applyFill="1" applyBorder="1" applyAlignment="1">
      <alignment vertical="center"/>
      <protection/>
    </xf>
    <xf numFmtId="188" fontId="1" fillId="0" borderId="0" xfId="39" applyNumberFormat="1" applyFont="1" applyFill="1" applyBorder="1" applyAlignment="1">
      <alignment vertical="center"/>
      <protection/>
    </xf>
    <xf numFmtId="188" fontId="1" fillId="0" borderId="7" xfId="39" applyNumberFormat="1" applyFont="1" applyFill="1" applyBorder="1" applyAlignment="1">
      <alignment vertical="center"/>
      <protection/>
    </xf>
    <xf numFmtId="0" fontId="9" fillId="0" borderId="0" xfId="39" applyFont="1" applyFill="1" applyAlignment="1">
      <alignment vertical="center"/>
      <protection/>
    </xf>
    <xf numFmtId="49" fontId="9" fillId="0" borderId="7" xfId="39" applyNumberFormat="1" applyFont="1" applyFill="1" applyBorder="1" applyAlignment="1">
      <alignment horizontal="center" vertical="center"/>
      <protection/>
    </xf>
    <xf numFmtId="0" fontId="9" fillId="0" borderId="13" xfId="39" applyFont="1" applyFill="1" applyBorder="1" applyAlignment="1">
      <alignment horizontal="center" vertical="center"/>
      <protection/>
    </xf>
    <xf numFmtId="41" fontId="9" fillId="0" borderId="0" xfId="39" applyNumberFormat="1" applyFont="1" applyFill="1" applyBorder="1" applyAlignment="1">
      <alignment vertical="center"/>
      <protection/>
    </xf>
    <xf numFmtId="188" fontId="9" fillId="0" borderId="0" xfId="39" applyNumberFormat="1" applyFont="1" applyFill="1" applyBorder="1" applyAlignment="1">
      <alignment vertical="center"/>
      <protection/>
    </xf>
    <xf numFmtId="188" fontId="9" fillId="0" borderId="7" xfId="39" applyNumberFormat="1" applyFont="1" applyFill="1" applyBorder="1" applyAlignment="1">
      <alignment vertical="center"/>
      <protection/>
    </xf>
    <xf numFmtId="49" fontId="1" fillId="0" borderId="1" xfId="39" applyNumberFormat="1" applyFont="1" applyFill="1" applyBorder="1" applyAlignment="1">
      <alignment vertical="center"/>
      <protection/>
    </xf>
    <xf numFmtId="41" fontId="1" fillId="0" borderId="0" xfId="39" applyNumberFormat="1" applyFont="1" applyFill="1" applyBorder="1" applyAlignment="1">
      <alignment horizontal="right" vertical="center"/>
      <protection/>
    </xf>
    <xf numFmtId="176" fontId="1" fillId="0" borderId="7" xfId="39" applyNumberFormat="1" applyFont="1" applyFill="1" applyBorder="1" applyAlignment="1">
      <alignment vertical="center"/>
      <protection/>
    </xf>
    <xf numFmtId="176" fontId="1" fillId="0" borderId="0" xfId="39" applyNumberFormat="1" applyFont="1" applyFill="1" applyBorder="1" applyAlignment="1">
      <alignment vertical="center"/>
      <protection/>
    </xf>
    <xf numFmtId="201" fontId="1" fillId="0" borderId="0" xfId="39" applyNumberFormat="1" applyFont="1" applyFill="1" applyBorder="1" applyAlignment="1">
      <alignment vertical="center"/>
      <protection/>
    </xf>
    <xf numFmtId="201" fontId="1" fillId="0" borderId="7" xfId="39" applyNumberFormat="1" applyFont="1" applyFill="1" applyBorder="1" applyAlignment="1">
      <alignment vertical="center"/>
      <protection/>
    </xf>
    <xf numFmtId="43" fontId="1" fillId="0" borderId="0" xfId="39" applyNumberFormat="1" applyFont="1" applyFill="1" applyBorder="1" applyAlignment="1">
      <alignment vertical="center"/>
      <protection/>
    </xf>
    <xf numFmtId="43" fontId="1" fillId="0" borderId="7" xfId="39" applyNumberFormat="1" applyFont="1" applyFill="1" applyBorder="1" applyAlignment="1">
      <alignment vertical="center"/>
      <protection/>
    </xf>
    <xf numFmtId="177" fontId="1" fillId="0" borderId="0" xfId="39" applyNumberFormat="1" applyFont="1" applyFill="1" applyBorder="1" applyAlignment="1">
      <alignment vertical="center"/>
      <protection/>
    </xf>
    <xf numFmtId="177" fontId="1" fillId="0" borderId="7" xfId="39" applyNumberFormat="1" applyFont="1" applyFill="1" applyBorder="1" applyAlignment="1">
      <alignment vertical="center"/>
      <protection/>
    </xf>
    <xf numFmtId="49" fontId="11" fillId="0" borderId="7" xfId="39" applyNumberFormat="1" applyFont="1" applyFill="1" applyBorder="1" applyAlignment="1">
      <alignment horizontal="distributed" vertical="center"/>
      <protection/>
    </xf>
    <xf numFmtId="210" fontId="9" fillId="0" borderId="0" xfId="39" applyNumberFormat="1" applyFont="1" applyFill="1" applyBorder="1" applyAlignment="1">
      <alignment vertical="center"/>
      <protection/>
    </xf>
    <xf numFmtId="227" fontId="9" fillId="0" borderId="0" xfId="39" applyNumberFormat="1" applyFont="1" applyFill="1" applyBorder="1" applyAlignment="1">
      <alignment vertical="center"/>
      <protection/>
    </xf>
    <xf numFmtId="206" fontId="9" fillId="0" borderId="7" xfId="39" applyNumberFormat="1" applyFont="1" applyFill="1" applyBorder="1" applyAlignment="1">
      <alignment vertical="center"/>
      <protection/>
    </xf>
    <xf numFmtId="49" fontId="11" fillId="0" borderId="0" xfId="39" applyNumberFormat="1" applyFont="1" applyFill="1" applyBorder="1" applyAlignment="1">
      <alignment horizontal="center"/>
      <protection/>
    </xf>
    <xf numFmtId="201" fontId="9" fillId="0" borderId="0" xfId="39" applyNumberFormat="1" applyFont="1" applyFill="1" applyBorder="1" applyAlignment="1">
      <alignment vertical="center"/>
      <protection/>
    </xf>
    <xf numFmtId="177" fontId="9" fillId="0" borderId="7" xfId="39" applyNumberFormat="1" applyFont="1" applyFill="1" applyBorder="1" applyAlignment="1">
      <alignment vertical="center"/>
      <protection/>
    </xf>
    <xf numFmtId="49" fontId="1" fillId="0" borderId="1" xfId="39" applyNumberFormat="1" applyFont="1" applyFill="1" applyBorder="1" applyAlignment="1">
      <alignment horizontal="distributed" vertical="center"/>
      <protection/>
    </xf>
    <xf numFmtId="201" fontId="9" fillId="0" borderId="7" xfId="39" applyNumberFormat="1" applyFont="1" applyFill="1" applyBorder="1" applyAlignment="1">
      <alignment vertical="center"/>
      <protection/>
    </xf>
    <xf numFmtId="227" fontId="9" fillId="0" borderId="7" xfId="39" applyNumberFormat="1" applyFont="1" applyFill="1" applyBorder="1" applyAlignment="1">
      <alignment vertical="center"/>
      <protection/>
    </xf>
    <xf numFmtId="49" fontId="1" fillId="0" borderId="7" xfId="39" applyNumberFormat="1" applyFont="1" applyFill="1" applyBorder="1" applyAlignment="1">
      <alignment vertical="center"/>
      <protection/>
    </xf>
    <xf numFmtId="188" fontId="1" fillId="0" borderId="0" xfId="18" applyNumberFormat="1" applyFont="1" applyFill="1" applyBorder="1" applyAlignment="1">
      <alignment vertical="center"/>
    </xf>
    <xf numFmtId="188" fontId="1" fillId="0" borderId="7" xfId="18" applyNumberFormat="1" applyFont="1" applyFill="1" applyBorder="1" applyAlignment="1">
      <alignment vertical="center"/>
    </xf>
    <xf numFmtId="49" fontId="1" fillId="0" borderId="0" xfId="39" applyNumberFormat="1" applyFont="1" applyFill="1" applyAlignment="1">
      <alignment horizontal="distributed" vertical="center"/>
      <protection/>
    </xf>
    <xf numFmtId="49" fontId="9" fillId="0" borderId="7" xfId="39" applyNumberFormat="1" applyFont="1" applyFill="1" applyBorder="1" applyAlignment="1">
      <alignment horizontal="center" vertical="center"/>
      <protection/>
    </xf>
    <xf numFmtId="0" fontId="9" fillId="0" borderId="6" xfId="39" applyFont="1" applyFill="1" applyBorder="1" applyAlignment="1">
      <alignment horizontal="center" vertical="center"/>
      <protection/>
    </xf>
    <xf numFmtId="41" fontId="9" fillId="0" borderId="15" xfId="39" applyNumberFormat="1" applyFont="1" applyFill="1" applyBorder="1" applyAlignment="1">
      <alignment vertical="center"/>
      <protection/>
    </xf>
    <xf numFmtId="41" fontId="9" fillId="0" borderId="15" xfId="18" applyNumberFormat="1" applyFont="1" applyFill="1" applyBorder="1" applyAlignment="1">
      <alignment vertical="center"/>
    </xf>
    <xf numFmtId="201" fontId="9" fillId="0" borderId="15" xfId="39" applyNumberFormat="1" applyFont="1" applyFill="1" applyBorder="1" applyAlignment="1">
      <alignment vertical="center"/>
      <protection/>
    </xf>
    <xf numFmtId="201" fontId="9" fillId="0" borderId="5" xfId="39" applyNumberFormat="1" applyFont="1" applyFill="1" applyBorder="1" applyAlignment="1">
      <alignment vertical="center"/>
      <protection/>
    </xf>
    <xf numFmtId="188" fontId="1" fillId="0" borderId="0" xfId="39" applyNumberFormat="1" applyFont="1" applyFill="1" applyAlignment="1">
      <alignment vertical="center"/>
      <protection/>
    </xf>
    <xf numFmtId="0" fontId="1" fillId="0" borderId="0" xfId="40" applyFont="1" applyFill="1">
      <alignment/>
      <protection/>
    </xf>
    <xf numFmtId="0" fontId="7" fillId="0" borderId="0" xfId="40" applyFont="1" applyFill="1" applyAlignment="1">
      <alignment horizontal="left"/>
      <protection/>
    </xf>
    <xf numFmtId="0" fontId="1" fillId="0" borderId="0" xfId="40" applyFont="1" applyFill="1" applyAlignment="1">
      <alignment horizontal="centerContinuous"/>
      <protection/>
    </xf>
    <xf numFmtId="0" fontId="1" fillId="0" borderId="0" xfId="40" applyFont="1" applyFill="1" applyBorder="1">
      <alignment/>
      <protection/>
    </xf>
    <xf numFmtId="0" fontId="1" fillId="0" borderId="0" xfId="40" applyFont="1" applyFill="1" applyBorder="1" applyAlignment="1">
      <alignment horizontal="centerContinuous"/>
      <protection/>
    </xf>
    <xf numFmtId="0" fontId="1" fillId="0" borderId="0" xfId="40" applyFont="1" applyFill="1" applyBorder="1" applyAlignment="1">
      <alignment horizontal="right"/>
      <protection/>
    </xf>
    <xf numFmtId="0" fontId="1" fillId="0" borderId="0" xfId="40" applyFont="1" applyFill="1" applyBorder="1" applyAlignment="1">
      <alignment vertical="center"/>
      <protection/>
    </xf>
    <xf numFmtId="0" fontId="1" fillId="0" borderId="0" xfId="40" applyFont="1" applyFill="1" applyAlignment="1">
      <alignment vertical="center"/>
      <protection/>
    </xf>
    <xf numFmtId="0" fontId="1" fillId="0" borderId="10" xfId="40" applyFont="1" applyFill="1" applyBorder="1" applyAlignment="1">
      <alignment horizontal="distributed" vertical="center"/>
      <protection/>
    </xf>
    <xf numFmtId="0" fontId="0" fillId="0" borderId="0" xfId="40" applyFill="1" applyBorder="1" applyAlignment="1">
      <alignment horizontal="center" vertical="center"/>
      <protection/>
    </xf>
    <xf numFmtId="0" fontId="1" fillId="0" borderId="27" xfId="40" applyFont="1" applyFill="1" applyBorder="1" applyAlignment="1">
      <alignment horizontal="center" vertical="center"/>
      <protection/>
    </xf>
    <xf numFmtId="0" fontId="1" fillId="0" borderId="0" xfId="40" applyFont="1" applyFill="1" applyBorder="1" applyAlignment="1">
      <alignment horizontal="distributed" vertical="center"/>
      <protection/>
    </xf>
    <xf numFmtId="0" fontId="0" fillId="0" borderId="14" xfId="40" applyFill="1" applyBorder="1" applyAlignment="1">
      <alignment horizontal="center" vertical="center"/>
      <protection/>
    </xf>
    <xf numFmtId="0" fontId="1" fillId="0" borderId="7" xfId="40" applyFont="1" applyFill="1" applyBorder="1" applyAlignment="1">
      <alignment horizontal="center" vertical="center"/>
      <protection/>
    </xf>
    <xf numFmtId="0" fontId="1" fillId="0" borderId="0" xfId="40" applyFont="1" applyFill="1" applyAlignment="1">
      <alignment/>
      <protection/>
    </xf>
    <xf numFmtId="0" fontId="1" fillId="0" borderId="13" xfId="40" applyFont="1" applyFill="1" applyBorder="1" applyAlignment="1">
      <alignment horizontal="distributed"/>
      <protection/>
    </xf>
    <xf numFmtId="41" fontId="1" fillId="0" borderId="0" xfId="40" applyNumberFormat="1" applyFont="1" applyFill="1" applyBorder="1" applyAlignment="1">
      <alignment/>
      <protection/>
    </xf>
    <xf numFmtId="41" fontId="1" fillId="0" borderId="27" xfId="40" applyNumberFormat="1" applyFont="1" applyFill="1" applyBorder="1" applyAlignment="1">
      <alignment/>
      <protection/>
    </xf>
    <xf numFmtId="0" fontId="1" fillId="0" borderId="7" xfId="40" applyFont="1" applyFill="1" applyBorder="1" applyAlignment="1">
      <alignment horizontal="distributed"/>
      <protection/>
    </xf>
    <xf numFmtId="41" fontId="1" fillId="0" borderId="7" xfId="40" applyNumberFormat="1" applyFont="1" applyFill="1" applyBorder="1" applyAlignment="1">
      <alignment/>
      <protection/>
    </xf>
    <xf numFmtId="0" fontId="1" fillId="0" borderId="0" xfId="40" applyFont="1" applyFill="1" applyBorder="1" applyAlignment="1">
      <alignment horizontal="distributed"/>
      <protection/>
    </xf>
    <xf numFmtId="41" fontId="9" fillId="0" borderId="1" xfId="40" applyNumberFormat="1" applyFont="1" applyFill="1" applyBorder="1" applyAlignment="1">
      <alignment/>
      <protection/>
    </xf>
    <xf numFmtId="41" fontId="9" fillId="0" borderId="0" xfId="40" applyNumberFormat="1" applyFont="1" applyFill="1" applyBorder="1" applyAlignment="1">
      <alignment/>
      <protection/>
    </xf>
    <xf numFmtId="41" fontId="9" fillId="0" borderId="7" xfId="40" applyNumberFormat="1" applyFont="1" applyFill="1" applyBorder="1" applyAlignment="1">
      <alignment/>
      <protection/>
    </xf>
    <xf numFmtId="0" fontId="1" fillId="0" borderId="6" xfId="40" applyFont="1" applyFill="1" applyBorder="1" applyAlignment="1">
      <alignment horizontal="distributed"/>
      <protection/>
    </xf>
    <xf numFmtId="0" fontId="1" fillId="0" borderId="15" xfId="40" applyFont="1" applyFill="1" applyBorder="1" applyAlignment="1">
      <alignment/>
      <protection/>
    </xf>
    <xf numFmtId="0" fontId="1" fillId="0" borderId="28" xfId="40" applyFont="1" applyFill="1" applyBorder="1" applyAlignment="1">
      <alignment/>
      <protection/>
    </xf>
    <xf numFmtId="0" fontId="1" fillId="0" borderId="5" xfId="40" applyFont="1" applyFill="1" applyBorder="1" applyAlignment="1">
      <alignment horizontal="distributed"/>
      <protection/>
    </xf>
    <xf numFmtId="0" fontId="1" fillId="0" borderId="5" xfId="40" applyFont="1" applyFill="1" applyBorder="1" applyAlignment="1">
      <alignment/>
      <protection/>
    </xf>
    <xf numFmtId="38" fontId="1" fillId="0" borderId="22" xfId="18" applyFont="1" applyFill="1" applyBorder="1" applyAlignment="1">
      <alignment vertical="center"/>
    </xf>
    <xf numFmtId="38" fontId="1" fillId="0" borderId="22" xfId="18" applyFont="1" applyFill="1" applyBorder="1" applyAlignment="1">
      <alignment horizontal="right" vertical="center"/>
    </xf>
    <xf numFmtId="38" fontId="1" fillId="0" borderId="23" xfId="18" applyFont="1" applyFill="1" applyBorder="1" applyAlignment="1">
      <alignment horizontal="center" vertical="center" wrapText="1"/>
    </xf>
    <xf numFmtId="38" fontId="1" fillId="0" borderId="25" xfId="18" applyFont="1" applyFill="1" applyBorder="1" applyAlignment="1">
      <alignment horizontal="center" vertical="center" wrapText="1"/>
    </xf>
    <xf numFmtId="38" fontId="10" fillId="0" borderId="1" xfId="18" applyFont="1" applyFill="1" applyBorder="1" applyAlignment="1">
      <alignment vertical="center"/>
    </xf>
    <xf numFmtId="38" fontId="10" fillId="0" borderId="7" xfId="18" applyFont="1" applyFill="1" applyBorder="1" applyAlignment="1">
      <alignment vertical="center"/>
    </xf>
    <xf numFmtId="41" fontId="10" fillId="0" borderId="0" xfId="18" applyNumberFormat="1" applyFont="1" applyFill="1" applyAlignment="1">
      <alignment vertical="center"/>
    </xf>
    <xf numFmtId="41" fontId="10" fillId="0" borderId="0" xfId="18" applyNumberFormat="1" applyFont="1" applyFill="1" applyBorder="1" applyAlignment="1">
      <alignment vertical="center"/>
    </xf>
    <xf numFmtId="41" fontId="10" fillId="0" borderId="27" xfId="18" applyNumberFormat="1" applyFont="1" applyFill="1" applyBorder="1" applyAlignment="1">
      <alignment vertical="center"/>
    </xf>
    <xf numFmtId="41" fontId="1" fillId="0" borderId="0" xfId="18" applyNumberFormat="1" applyFont="1" applyFill="1" applyAlignment="1">
      <alignment vertical="center"/>
    </xf>
    <xf numFmtId="41" fontId="1" fillId="0" borderId="27" xfId="18" applyNumberFormat="1" applyFont="1" applyFill="1" applyBorder="1" applyAlignment="1">
      <alignment vertical="center"/>
    </xf>
    <xf numFmtId="38" fontId="1" fillId="0" borderId="1" xfId="18" applyFont="1" applyFill="1" applyBorder="1" applyAlignment="1">
      <alignment horizontal="left" vertical="center"/>
    </xf>
    <xf numFmtId="0" fontId="1" fillId="0" borderId="7" xfId="41" applyFont="1" applyFill="1" applyBorder="1" applyAlignment="1">
      <alignment horizontal="distributed" vertical="center"/>
      <protection/>
    </xf>
    <xf numFmtId="41" fontId="1" fillId="0" borderId="0" xfId="41" applyNumberFormat="1" applyFont="1" applyFill="1" applyBorder="1" applyAlignment="1">
      <alignment vertical="center"/>
      <protection/>
    </xf>
    <xf numFmtId="0" fontId="1" fillId="0" borderId="1" xfId="41" applyFont="1" applyFill="1" applyBorder="1" applyAlignment="1">
      <alignment horizontal="left" vertical="center"/>
      <protection/>
    </xf>
    <xf numFmtId="0" fontId="1" fillId="0" borderId="1" xfId="41" applyFont="1" applyFill="1" applyBorder="1" applyAlignment="1">
      <alignment vertical="center"/>
      <protection/>
    </xf>
    <xf numFmtId="38" fontId="1" fillId="0" borderId="29" xfId="18" applyFont="1" applyFill="1" applyBorder="1" applyAlignment="1">
      <alignment horizontal="distributed" vertical="center"/>
    </xf>
    <xf numFmtId="182" fontId="1" fillId="0" borderId="0" xfId="18" applyNumberFormat="1" applyFont="1" applyFill="1" applyAlignment="1">
      <alignment vertical="center"/>
    </xf>
    <xf numFmtId="182" fontId="1" fillId="0" borderId="0" xfId="41" applyNumberFormat="1" applyFont="1" applyFill="1" applyBorder="1" applyAlignment="1">
      <alignment vertical="center"/>
      <protection/>
    </xf>
    <xf numFmtId="177" fontId="1" fillId="0" borderId="0" xfId="18" applyNumberFormat="1" applyFont="1" applyFill="1" applyAlignment="1">
      <alignment vertical="center"/>
    </xf>
    <xf numFmtId="177" fontId="1" fillId="0" borderId="7" xfId="18" applyNumberFormat="1" applyFont="1" applyFill="1" applyBorder="1" applyAlignment="1">
      <alignment horizontal="right" vertical="center"/>
    </xf>
    <xf numFmtId="41" fontId="1" fillId="0" borderId="0" xfId="18" applyNumberFormat="1" applyFont="1" applyFill="1" applyBorder="1" applyAlignment="1">
      <alignment vertical="center" wrapText="1"/>
    </xf>
    <xf numFmtId="41" fontId="10" fillId="0" borderId="0" xfId="18" applyNumberFormat="1" applyFont="1" applyFill="1" applyBorder="1" applyAlignment="1">
      <alignment vertical="center" wrapText="1"/>
    </xf>
    <xf numFmtId="41" fontId="10" fillId="0" borderId="7" xfId="18" applyNumberFormat="1" applyFont="1" applyFill="1" applyBorder="1" applyAlignment="1">
      <alignment vertical="center"/>
    </xf>
    <xf numFmtId="38" fontId="1" fillId="0" borderId="4" xfId="18" applyFont="1" applyFill="1" applyBorder="1" applyAlignment="1">
      <alignment vertical="center"/>
    </xf>
    <xf numFmtId="41" fontId="1" fillId="0" borderId="15" xfId="18" applyNumberFormat="1" applyFont="1" applyFill="1" applyBorder="1" applyAlignment="1">
      <alignment horizontal="distributed" vertical="center"/>
    </xf>
    <xf numFmtId="41" fontId="1" fillId="0" borderId="28" xfId="18" applyNumberFormat="1" applyFont="1" applyFill="1" applyBorder="1" applyAlignment="1">
      <alignment vertical="center"/>
    </xf>
    <xf numFmtId="41" fontId="10" fillId="0" borderId="15" xfId="18" applyNumberFormat="1" applyFont="1" applyFill="1" applyBorder="1" applyAlignment="1">
      <alignment vertical="center"/>
    </xf>
    <xf numFmtId="41" fontId="10" fillId="0" borderId="5" xfId="18" applyNumberFormat="1" applyFont="1" applyFill="1" applyBorder="1" applyAlignment="1">
      <alignment vertical="center"/>
    </xf>
    <xf numFmtId="38" fontId="1" fillId="0" borderId="0" xfId="18" applyFont="1" applyFill="1" applyBorder="1" applyAlignment="1">
      <alignment vertical="center" wrapText="1"/>
    </xf>
    <xf numFmtId="38" fontId="1" fillId="0" borderId="13" xfId="18" applyFont="1" applyFill="1" applyBorder="1" applyAlignment="1">
      <alignment horizontal="distributed" vertical="center"/>
    </xf>
    <xf numFmtId="38" fontId="1" fillId="0" borderId="13" xfId="18" applyFont="1" applyFill="1" applyBorder="1" applyAlignment="1">
      <alignment horizontal="left" vertical="center"/>
    </xf>
    <xf numFmtId="38" fontId="1" fillId="0" borderId="6" xfId="18" applyFont="1" applyFill="1" applyBorder="1" applyAlignment="1">
      <alignment vertical="center" wrapText="1"/>
    </xf>
    <xf numFmtId="38" fontId="1" fillId="0" borderId="6" xfId="18" applyFont="1" applyFill="1" applyBorder="1" applyAlignment="1">
      <alignment horizontal="right" vertical="center"/>
    </xf>
    <xf numFmtId="0" fontId="0" fillId="0" borderId="13" xfId="42" applyFill="1" applyBorder="1" applyAlignment="1">
      <alignment horizontal="center" vertical="center"/>
      <protection/>
    </xf>
    <xf numFmtId="38" fontId="1" fillId="0" borderId="9" xfId="18" applyFont="1" applyFill="1" applyBorder="1" applyAlignment="1">
      <alignment horizontal="right" vertical="center"/>
    </xf>
    <xf numFmtId="38" fontId="1" fillId="0" borderId="8" xfId="18" applyFont="1" applyFill="1" applyBorder="1" applyAlignment="1">
      <alignment horizontal="right" vertical="center"/>
    </xf>
    <xf numFmtId="211" fontId="9" fillId="0" borderId="1" xfId="18" applyNumberFormat="1" applyFont="1" applyFill="1" applyBorder="1" applyAlignment="1">
      <alignment vertical="center"/>
    </xf>
    <xf numFmtId="211" fontId="9" fillId="0" borderId="0" xfId="18" applyNumberFormat="1" applyFont="1" applyFill="1" applyBorder="1" applyAlignment="1">
      <alignment vertical="center"/>
    </xf>
    <xf numFmtId="211" fontId="9" fillId="0" borderId="7" xfId="18" applyNumberFormat="1" applyFont="1" applyFill="1" applyBorder="1" applyAlignment="1">
      <alignment vertical="center"/>
    </xf>
    <xf numFmtId="211" fontId="8" fillId="0" borderId="1" xfId="18" applyNumberFormat="1" applyFont="1" applyFill="1" applyBorder="1" applyAlignment="1">
      <alignment vertical="center"/>
    </xf>
    <xf numFmtId="211" fontId="8" fillId="0" borderId="0" xfId="18" applyNumberFormat="1" applyFont="1" applyFill="1" applyBorder="1" applyAlignment="1">
      <alignment vertical="center"/>
    </xf>
    <xf numFmtId="211" fontId="8" fillId="0" borderId="7" xfId="18" applyNumberFormat="1" applyFont="1" applyFill="1" applyBorder="1" applyAlignment="1">
      <alignment vertical="center"/>
    </xf>
    <xf numFmtId="211" fontId="1" fillId="0" borderId="1" xfId="18" applyNumberFormat="1" applyFont="1" applyFill="1" applyBorder="1" applyAlignment="1">
      <alignment vertical="center"/>
    </xf>
    <xf numFmtId="211" fontId="1" fillId="0" borderId="0" xfId="18" applyNumberFormat="1" applyFont="1" applyFill="1" applyBorder="1" applyAlignment="1">
      <alignment vertical="center"/>
    </xf>
    <xf numFmtId="211" fontId="1" fillId="0" borderId="7" xfId="18" applyNumberFormat="1" applyFont="1" applyFill="1" applyBorder="1" applyAlignment="1">
      <alignment vertical="center"/>
    </xf>
    <xf numFmtId="211" fontId="1" fillId="0" borderId="4" xfId="18" applyNumberFormat="1" applyFont="1" applyFill="1" applyBorder="1" applyAlignment="1">
      <alignment vertical="center"/>
    </xf>
    <xf numFmtId="211" fontId="1" fillId="0" borderId="15" xfId="18" applyNumberFormat="1" applyFont="1" applyFill="1" applyBorder="1" applyAlignment="1">
      <alignment vertical="center"/>
    </xf>
    <xf numFmtId="211" fontId="1" fillId="0" borderId="5" xfId="18" applyNumberFormat="1" applyFont="1" applyFill="1" applyBorder="1" applyAlignment="1">
      <alignment vertical="center"/>
    </xf>
    <xf numFmtId="0" fontId="1" fillId="0" borderId="0" xfId="43" applyFont="1" applyFill="1" applyAlignment="1">
      <alignment vertical="center"/>
      <protection/>
    </xf>
    <xf numFmtId="0" fontId="7" fillId="0" borderId="0" xfId="43" applyFont="1" applyFill="1" applyAlignment="1">
      <alignment vertical="center"/>
      <protection/>
    </xf>
    <xf numFmtId="49" fontId="1" fillId="0" borderId="0" xfId="43" applyNumberFormat="1" applyFont="1" applyFill="1" applyAlignment="1">
      <alignment vertical="center"/>
      <protection/>
    </xf>
    <xf numFmtId="49" fontId="1" fillId="0" borderId="0" xfId="43" applyNumberFormat="1" applyFont="1" applyFill="1" applyAlignment="1">
      <alignment horizontal="right" vertical="center"/>
      <protection/>
    </xf>
    <xf numFmtId="0" fontId="1" fillId="0" borderId="1"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1" fillId="0" borderId="9" xfId="43" applyNumberFormat="1" applyFont="1" applyFill="1" applyBorder="1" applyAlignment="1">
      <alignment vertical="center"/>
      <protection/>
    </xf>
    <xf numFmtId="3" fontId="1" fillId="0" borderId="8"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1" fontId="1" fillId="0" borderId="0" xfId="43" applyNumberFormat="1" applyFont="1" applyFill="1" applyBorder="1" applyAlignment="1">
      <alignment vertical="center"/>
      <protection/>
    </xf>
    <xf numFmtId="2" fontId="1" fillId="0" borderId="7" xfId="43" applyNumberFormat="1" applyFont="1" applyFill="1" applyBorder="1" applyAlignment="1">
      <alignment vertical="center"/>
      <protection/>
    </xf>
    <xf numFmtId="2" fontId="1" fillId="0" borderId="15" xfId="43" applyNumberFormat="1" applyFont="1" applyFill="1" applyBorder="1" applyAlignment="1">
      <alignment vertical="center"/>
      <protection/>
    </xf>
    <xf numFmtId="2" fontId="1" fillId="0" borderId="5" xfId="43" applyNumberFormat="1" applyFont="1" applyFill="1" applyBorder="1" applyAlignment="1">
      <alignment vertical="center"/>
      <protection/>
    </xf>
    <xf numFmtId="41" fontId="1" fillId="0" borderId="0" xfId="43" applyNumberFormat="1" applyFont="1" applyFill="1" applyBorder="1" applyAlignment="1">
      <alignment vertical="center"/>
      <protection/>
    </xf>
    <xf numFmtId="41" fontId="1" fillId="0" borderId="7" xfId="43" applyNumberFormat="1" applyFont="1" applyFill="1" applyBorder="1" applyAlignment="1">
      <alignment vertical="center"/>
      <protection/>
    </xf>
    <xf numFmtId="0" fontId="9" fillId="0" borderId="0" xfId="43" applyFont="1" applyFill="1" applyAlignment="1">
      <alignment vertical="center"/>
      <protection/>
    </xf>
    <xf numFmtId="0" fontId="9" fillId="0" borderId="1"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0" fontId="9" fillId="0" borderId="7" xfId="43" applyFont="1" applyFill="1" applyBorder="1" applyAlignment="1">
      <alignment horizontal="distributed" vertical="center"/>
      <protection/>
    </xf>
    <xf numFmtId="41" fontId="9" fillId="0" borderId="0" xfId="43" applyNumberFormat="1" applyFont="1" applyFill="1" applyBorder="1" applyAlignment="1">
      <alignment vertical="center"/>
      <protection/>
    </xf>
    <xf numFmtId="41" fontId="9" fillId="0" borderId="7" xfId="43" applyNumberFormat="1" applyFont="1" applyFill="1" applyBorder="1" applyAlignment="1">
      <alignment vertical="center"/>
      <protection/>
    </xf>
    <xf numFmtId="0" fontId="8" fillId="0" borderId="0" xfId="43" applyFont="1" applyFill="1" applyAlignment="1">
      <alignment vertical="center"/>
      <protection/>
    </xf>
    <xf numFmtId="0" fontId="8" fillId="0" borderId="1" xfId="43" applyFont="1" applyFill="1" applyBorder="1" applyAlignment="1">
      <alignment horizontal="distributed" vertical="center"/>
      <protection/>
    </xf>
    <xf numFmtId="0" fontId="8" fillId="0" borderId="0" xfId="43" applyFont="1" applyFill="1" applyBorder="1" applyAlignment="1">
      <alignment horizontal="distributed" vertical="center"/>
      <protection/>
    </xf>
    <xf numFmtId="41" fontId="8" fillId="0" borderId="0" xfId="43" applyNumberFormat="1" applyFont="1" applyFill="1" applyBorder="1" applyAlignment="1">
      <alignment vertical="center"/>
      <protection/>
    </xf>
    <xf numFmtId="41" fontId="8" fillId="0" borderId="7" xfId="43" applyNumberFormat="1" applyFont="1" applyFill="1" applyBorder="1" applyAlignment="1">
      <alignment vertical="center"/>
      <protection/>
    </xf>
    <xf numFmtId="0" fontId="8" fillId="0" borderId="7" xfId="43" applyFont="1" applyFill="1" applyBorder="1" applyAlignment="1">
      <alignment horizontal="distributed" vertical="center"/>
      <protection/>
    </xf>
    <xf numFmtId="41" fontId="1" fillId="0" borderId="0" xfId="43" applyNumberFormat="1" applyFont="1" applyFill="1" applyBorder="1" applyAlignment="1">
      <alignment horizontal="right" vertical="center"/>
      <protection/>
    </xf>
    <xf numFmtId="41" fontId="9" fillId="0" borderId="15" xfId="43" applyNumberFormat="1" applyFont="1" applyFill="1" applyBorder="1" applyAlignment="1">
      <alignment vertical="center"/>
      <protection/>
    </xf>
    <xf numFmtId="41" fontId="9" fillId="0" borderId="5" xfId="43" applyNumberFormat="1" applyFont="1" applyFill="1" applyBorder="1" applyAlignment="1">
      <alignment vertical="center"/>
      <protection/>
    </xf>
    <xf numFmtId="0" fontId="8" fillId="0" borderId="0" xfId="43" applyFont="1" applyFill="1" applyBorder="1" applyAlignment="1">
      <alignment vertical="center"/>
      <protection/>
    </xf>
    <xf numFmtId="0" fontId="9" fillId="0" borderId="0" xfId="43" applyFont="1" applyFill="1" applyBorder="1" applyAlignment="1">
      <alignment vertical="center"/>
      <protection/>
    </xf>
    <xf numFmtId="0" fontId="1" fillId="0" borderId="0" xfId="43" applyFont="1" applyFill="1">
      <alignment/>
      <protection/>
    </xf>
    <xf numFmtId="0" fontId="1" fillId="0" borderId="0" xfId="43" applyFont="1" applyFill="1" applyBorder="1" applyAlignment="1">
      <alignment vertical="center"/>
      <protection/>
    </xf>
    <xf numFmtId="41" fontId="1" fillId="0" borderId="14" xfId="43" applyNumberFormat="1" applyFont="1" applyFill="1" applyBorder="1" applyAlignment="1">
      <alignment vertical="center"/>
      <protection/>
    </xf>
    <xf numFmtId="41" fontId="1" fillId="0" borderId="9" xfId="43" applyNumberFormat="1" applyFont="1" applyFill="1" applyBorder="1" applyAlignment="1">
      <alignment vertical="center"/>
      <protection/>
    </xf>
    <xf numFmtId="41" fontId="1" fillId="0" borderId="8" xfId="43" applyNumberFormat="1" applyFont="1" applyFill="1" applyBorder="1" applyAlignment="1">
      <alignment vertical="center"/>
      <protection/>
    </xf>
    <xf numFmtId="41" fontId="1" fillId="0" borderId="1" xfId="43" applyNumberFormat="1" applyFont="1" applyFill="1" applyBorder="1" applyAlignment="1">
      <alignment vertical="center"/>
      <protection/>
    </xf>
    <xf numFmtId="0" fontId="1" fillId="0" borderId="0" xfId="43" applyFont="1" applyFill="1" applyBorder="1">
      <alignment/>
      <protection/>
    </xf>
    <xf numFmtId="0" fontId="1" fillId="0" borderId="7" xfId="43" applyFont="1" applyFill="1" applyBorder="1">
      <alignment/>
      <protection/>
    </xf>
    <xf numFmtId="0" fontId="8" fillId="0" borderId="0" xfId="43" applyFont="1" applyFill="1">
      <alignment/>
      <protection/>
    </xf>
    <xf numFmtId="41" fontId="9" fillId="0" borderId="1" xfId="43" applyNumberFormat="1" applyFont="1" applyFill="1" applyBorder="1" applyAlignment="1">
      <alignment vertical="center"/>
      <protection/>
    </xf>
    <xf numFmtId="0" fontId="9" fillId="0" borderId="1" xfId="43" applyFont="1" applyFill="1" applyBorder="1" applyAlignment="1">
      <alignment vertical="center"/>
      <protection/>
    </xf>
    <xf numFmtId="41" fontId="1" fillId="0" borderId="0" xfId="43" applyNumberFormat="1" applyFont="1" applyFill="1" applyBorder="1" applyAlignment="1">
      <alignment horizontal="center" vertical="center"/>
      <protection/>
    </xf>
    <xf numFmtId="0" fontId="10" fillId="0" borderId="1"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0" fontId="10" fillId="0" borderId="0" xfId="43" applyFont="1" applyFill="1" applyAlignment="1">
      <alignment vertical="center"/>
      <protection/>
    </xf>
    <xf numFmtId="0" fontId="9" fillId="0" borderId="0" xfId="43" applyFont="1" applyFill="1">
      <alignment/>
      <protection/>
    </xf>
    <xf numFmtId="41" fontId="1" fillId="0" borderId="4" xfId="43" applyNumberFormat="1" applyFont="1" applyFill="1" applyBorder="1" applyAlignment="1">
      <alignment vertical="center"/>
      <protection/>
    </xf>
    <xf numFmtId="41" fontId="1" fillId="0" borderId="15" xfId="43" applyNumberFormat="1" applyFont="1" applyFill="1" applyBorder="1" applyAlignment="1">
      <alignment vertical="center"/>
      <protection/>
    </xf>
    <xf numFmtId="41" fontId="1" fillId="0" borderId="5" xfId="43" applyNumberFormat="1" applyFont="1" applyFill="1" applyBorder="1" applyAlignment="1">
      <alignment vertical="center"/>
      <protection/>
    </xf>
    <xf numFmtId="0" fontId="1" fillId="0" borderId="0" xfId="44" applyFont="1" applyFill="1">
      <alignment/>
      <protection/>
    </xf>
    <xf numFmtId="0" fontId="7" fillId="0" borderId="0" xfId="44" applyFont="1" applyFill="1">
      <alignment/>
      <protection/>
    </xf>
    <xf numFmtId="0" fontId="1" fillId="0" borderId="0" xfId="44" applyFont="1" applyFill="1" applyAlignment="1">
      <alignment vertical="center"/>
      <protection/>
    </xf>
    <xf numFmtId="0" fontId="1" fillId="0" borderId="30" xfId="44" applyFont="1" applyFill="1" applyBorder="1" applyAlignment="1">
      <alignment horizontal="centerContinuous" vertical="center"/>
      <protection/>
    </xf>
    <xf numFmtId="0" fontId="1" fillId="0" borderId="24" xfId="44" applyFont="1" applyFill="1" applyBorder="1" applyAlignment="1">
      <alignment horizontal="centerContinuous" vertical="center"/>
      <protection/>
    </xf>
    <xf numFmtId="0" fontId="1" fillId="0" borderId="7" xfId="44" applyFont="1" applyFill="1" applyBorder="1" applyAlignment="1">
      <alignment horizontal="center" vertical="center"/>
      <protection/>
    </xf>
    <xf numFmtId="0" fontId="1" fillId="0" borderId="13" xfId="44" applyFont="1" applyFill="1" applyBorder="1" applyAlignment="1">
      <alignment horizontal="center" vertical="center"/>
      <protection/>
    </xf>
    <xf numFmtId="0" fontId="1" fillId="0" borderId="1" xfId="44" applyFont="1" applyFill="1" applyBorder="1" applyAlignment="1">
      <alignment vertical="center"/>
      <protection/>
    </xf>
    <xf numFmtId="0" fontId="1" fillId="0" borderId="9" xfId="44" applyFont="1" applyFill="1" applyBorder="1" applyAlignment="1">
      <alignment horizontal="distributed" vertical="center"/>
      <protection/>
    </xf>
    <xf numFmtId="0" fontId="1" fillId="0" borderId="8" xfId="44" applyFont="1" applyFill="1" applyBorder="1" applyAlignment="1">
      <alignment horizontal="distributed" vertical="center"/>
      <protection/>
    </xf>
    <xf numFmtId="0" fontId="28" fillId="0" borderId="9" xfId="44" applyFont="1" applyFill="1" applyBorder="1" applyAlignment="1">
      <alignment horizontal="right" vertical="center"/>
      <protection/>
    </xf>
    <xf numFmtId="0" fontId="28" fillId="0" borderId="8" xfId="44" applyFont="1" applyFill="1" applyBorder="1" applyAlignment="1">
      <alignment horizontal="right" vertical="center"/>
      <protection/>
    </xf>
    <xf numFmtId="0" fontId="9" fillId="0" borderId="0" xfId="44" applyFont="1" applyFill="1" applyAlignment="1">
      <alignment vertical="center"/>
      <protection/>
    </xf>
    <xf numFmtId="3" fontId="9" fillId="0" borderId="0" xfId="44" applyNumberFormat="1" applyFont="1" applyFill="1" applyBorder="1" applyAlignment="1">
      <alignment vertical="center"/>
      <protection/>
    </xf>
    <xf numFmtId="231" fontId="9" fillId="0" borderId="0" xfId="44" applyNumberFormat="1" applyFont="1" applyFill="1" applyBorder="1" applyAlignment="1">
      <alignment vertical="center"/>
      <protection/>
    </xf>
    <xf numFmtId="231" fontId="9" fillId="0" borderId="7" xfId="44" applyNumberFormat="1" applyFont="1" applyFill="1" applyBorder="1" applyAlignment="1">
      <alignment vertical="center"/>
      <protection/>
    </xf>
    <xf numFmtId="0" fontId="1" fillId="0" borderId="7" xfId="44" applyFont="1" applyFill="1" applyBorder="1" applyAlignment="1">
      <alignment horizontal="distributed" vertical="center"/>
      <protection/>
    </xf>
    <xf numFmtId="3" fontId="1" fillId="0" borderId="0" xfId="44" applyNumberFormat="1" applyFont="1" applyFill="1" applyBorder="1" applyAlignment="1">
      <alignment vertical="center"/>
      <protection/>
    </xf>
    <xf numFmtId="199" fontId="1" fillId="0" borderId="0" xfId="44" applyNumberFormat="1" applyFont="1" applyFill="1" applyBorder="1" applyAlignment="1">
      <alignment vertical="center"/>
      <protection/>
    </xf>
    <xf numFmtId="199" fontId="1" fillId="0" borderId="7" xfId="44" applyNumberFormat="1" applyFont="1" applyFill="1" applyBorder="1" applyAlignment="1">
      <alignment vertical="center"/>
      <protection/>
    </xf>
    <xf numFmtId="198" fontId="1" fillId="0" borderId="0" xfId="44" applyNumberFormat="1" applyFont="1" applyFill="1" applyAlignment="1">
      <alignment vertical="center"/>
      <protection/>
    </xf>
    <xf numFmtId="232" fontId="1" fillId="0" borderId="0" xfId="44" applyNumberFormat="1" applyFont="1" applyFill="1" applyAlignment="1">
      <alignment vertical="center"/>
      <protection/>
    </xf>
    <xf numFmtId="0" fontId="1" fillId="0" borderId="0" xfId="44" applyFont="1" applyFill="1" applyBorder="1" applyAlignment="1">
      <alignment horizontal="distributed" vertical="center"/>
      <protection/>
    </xf>
    <xf numFmtId="0" fontId="9" fillId="0" borderId="1" xfId="44" applyFont="1" applyFill="1" applyBorder="1" applyAlignment="1">
      <alignment vertical="center"/>
      <protection/>
    </xf>
    <xf numFmtId="0" fontId="9" fillId="0" borderId="0" xfId="44" applyFont="1" applyFill="1" applyBorder="1" applyAlignment="1">
      <alignment horizontal="distributed" vertical="center"/>
      <protection/>
    </xf>
    <xf numFmtId="0" fontId="9" fillId="0" borderId="7" xfId="44" applyFont="1" applyFill="1" applyBorder="1" applyAlignment="1">
      <alignment horizontal="distributed" vertical="center"/>
      <protection/>
    </xf>
    <xf numFmtId="199" fontId="10" fillId="0" borderId="0" xfId="44" applyNumberFormat="1" applyFont="1" applyFill="1" applyBorder="1" applyAlignment="1">
      <alignment vertical="center"/>
      <protection/>
    </xf>
    <xf numFmtId="199" fontId="10" fillId="0" borderId="7" xfId="44" applyNumberFormat="1" applyFont="1" applyFill="1" applyBorder="1" applyAlignment="1">
      <alignment vertical="center"/>
      <protection/>
    </xf>
    <xf numFmtId="0" fontId="9" fillId="0" borderId="0" xfId="44" applyFont="1" applyFill="1" applyBorder="1" applyAlignment="1">
      <alignment horizontal="distributed" vertical="center"/>
      <protection/>
    </xf>
    <xf numFmtId="0" fontId="1" fillId="0" borderId="1" xfId="44" applyFont="1" applyFill="1" applyBorder="1" applyAlignment="1">
      <alignment horizontal="center" vertical="center"/>
      <protection/>
    </xf>
    <xf numFmtId="184" fontId="1" fillId="0" borderId="0" xfId="44" applyNumberFormat="1" applyFont="1" applyFill="1" applyBorder="1" applyAlignment="1">
      <alignment vertical="center"/>
      <protection/>
    </xf>
    <xf numFmtId="3" fontId="1" fillId="0" borderId="0" xfId="44" applyNumberFormat="1" applyFont="1" applyFill="1" applyBorder="1" applyAlignment="1">
      <alignment horizontal="right" vertical="center"/>
      <protection/>
    </xf>
    <xf numFmtId="41" fontId="1" fillId="0" borderId="0" xfId="44" applyNumberFormat="1" applyFont="1" applyFill="1" applyBorder="1" applyAlignment="1">
      <alignment vertical="center"/>
      <protection/>
    </xf>
    <xf numFmtId="41" fontId="1" fillId="0" borderId="7" xfId="44" applyNumberFormat="1" applyFont="1" applyFill="1" applyBorder="1" applyAlignment="1">
      <alignment vertical="center"/>
      <protection/>
    </xf>
    <xf numFmtId="0" fontId="9" fillId="0" borderId="7" xfId="44" applyFont="1" applyFill="1" applyBorder="1" applyAlignment="1">
      <alignment horizontal="distributed" vertical="center"/>
      <protection/>
    </xf>
    <xf numFmtId="199" fontId="9" fillId="0" borderId="7" xfId="44" applyNumberFormat="1" applyFont="1" applyFill="1" applyBorder="1" applyAlignment="1">
      <alignment vertical="center"/>
      <protection/>
    </xf>
    <xf numFmtId="0" fontId="1" fillId="0" borderId="1" xfId="44" applyFont="1" applyFill="1" applyBorder="1">
      <alignment/>
      <protection/>
    </xf>
    <xf numFmtId="0" fontId="1" fillId="0" borderId="0" xfId="44" applyFont="1" applyFill="1" applyBorder="1">
      <alignment/>
      <protection/>
    </xf>
    <xf numFmtId="0" fontId="1" fillId="0" borderId="7" xfId="44" applyFont="1" applyFill="1" applyBorder="1">
      <alignment/>
      <protection/>
    </xf>
    <xf numFmtId="3" fontId="1" fillId="0" borderId="0" xfId="44" applyNumberFormat="1" applyFont="1" applyFill="1" applyBorder="1">
      <alignment/>
      <protection/>
    </xf>
    <xf numFmtId="199" fontId="1" fillId="0" borderId="0" xfId="44" applyNumberFormat="1" applyFont="1" applyFill="1" applyBorder="1">
      <alignment/>
      <protection/>
    </xf>
    <xf numFmtId="199" fontId="1" fillId="0" borderId="7" xfId="44" applyNumberFormat="1" applyFont="1" applyFill="1" applyBorder="1">
      <alignment/>
      <protection/>
    </xf>
    <xf numFmtId="180" fontId="1" fillId="0" borderId="0" xfId="44" applyNumberFormat="1" applyFont="1" applyFill="1" applyBorder="1" applyAlignment="1">
      <alignment vertical="center"/>
      <protection/>
    </xf>
    <xf numFmtId="0" fontId="1" fillId="0" borderId="4" xfId="44" applyFont="1" applyFill="1" applyBorder="1" applyAlignment="1">
      <alignment vertical="center"/>
      <protection/>
    </xf>
    <xf numFmtId="0" fontId="1" fillId="0" borderId="15" xfId="44" applyFont="1" applyFill="1" applyBorder="1" applyAlignment="1">
      <alignment horizontal="distributed" vertical="center"/>
      <protection/>
    </xf>
    <xf numFmtId="0" fontId="1" fillId="0" borderId="5" xfId="44" applyFont="1" applyFill="1" applyBorder="1" applyAlignment="1">
      <alignment horizontal="distributed" vertical="center"/>
      <protection/>
    </xf>
    <xf numFmtId="180" fontId="1" fillId="0" borderId="15" xfId="44" applyNumberFormat="1" applyFont="1" applyFill="1" applyBorder="1" applyAlignment="1">
      <alignment vertical="center"/>
      <protection/>
    </xf>
    <xf numFmtId="41" fontId="1" fillId="0" borderId="15" xfId="44" applyNumberFormat="1" applyFont="1" applyFill="1" applyBorder="1" applyAlignment="1">
      <alignment vertical="center"/>
      <protection/>
    </xf>
    <xf numFmtId="41" fontId="1" fillId="0" borderId="5" xfId="44" applyNumberFormat="1" applyFont="1" applyFill="1" applyBorder="1" applyAlignment="1">
      <alignment vertical="center"/>
      <protection/>
    </xf>
    <xf numFmtId="0" fontId="1" fillId="0" borderId="0" xfId="45" applyFont="1" applyFill="1" applyAlignment="1">
      <alignment vertical="center"/>
      <protection/>
    </xf>
    <xf numFmtId="0" fontId="7" fillId="0" borderId="0" xfId="45" applyFont="1" applyFill="1" applyAlignment="1">
      <alignment vertical="center"/>
      <protection/>
    </xf>
    <xf numFmtId="49" fontId="1" fillId="0" borderId="0" xfId="45" applyNumberFormat="1" applyFont="1" applyFill="1" applyAlignment="1">
      <alignment horizontal="right" vertical="center"/>
      <protection/>
    </xf>
    <xf numFmtId="0" fontId="1" fillId="0" borderId="14" xfId="45" applyFont="1" applyFill="1" applyBorder="1" applyAlignment="1">
      <alignment horizontal="distributed" vertical="center"/>
      <protection/>
    </xf>
    <xf numFmtId="0" fontId="1" fillId="0" borderId="9" xfId="45" applyFont="1" applyFill="1" applyBorder="1" applyAlignment="1">
      <alignment horizontal="distributed" vertical="center"/>
      <protection/>
    </xf>
    <xf numFmtId="0" fontId="1" fillId="0" borderId="8" xfId="45" applyFont="1" applyFill="1" applyBorder="1" applyAlignment="1">
      <alignment horizontal="distributed" vertical="center"/>
      <protection/>
    </xf>
    <xf numFmtId="41" fontId="1" fillId="0" borderId="14" xfId="45" applyNumberFormat="1" applyFont="1" applyFill="1" applyBorder="1" applyAlignment="1">
      <alignment vertical="center"/>
      <protection/>
    </xf>
    <xf numFmtId="41" fontId="1" fillId="0" borderId="9" xfId="45" applyNumberFormat="1" applyFont="1" applyFill="1" applyBorder="1" applyAlignment="1">
      <alignment vertical="center"/>
      <protection/>
    </xf>
    <xf numFmtId="41" fontId="1" fillId="0" borderId="8" xfId="45" applyNumberFormat="1" applyFont="1" applyFill="1" applyBorder="1" applyAlignment="1">
      <alignment vertical="center"/>
      <protection/>
    </xf>
    <xf numFmtId="0" fontId="1" fillId="0" borderId="1" xfId="45" applyFont="1" applyFill="1" applyBorder="1" applyAlignment="1">
      <alignment horizontal="distributed" vertical="center"/>
      <protection/>
    </xf>
    <xf numFmtId="0" fontId="1" fillId="0" borderId="0" xfId="45" applyFont="1" applyFill="1" applyBorder="1" applyAlignment="1">
      <alignment horizontal="distributed" vertical="center"/>
      <protection/>
    </xf>
    <xf numFmtId="0" fontId="1" fillId="0" borderId="7" xfId="45" applyFont="1" applyFill="1" applyBorder="1" applyAlignment="1">
      <alignment horizontal="distributed" vertical="center"/>
      <protection/>
    </xf>
    <xf numFmtId="0" fontId="9" fillId="0" borderId="0" xfId="45" applyFont="1" applyFill="1" applyAlignment="1">
      <alignment vertical="center"/>
      <protection/>
    </xf>
    <xf numFmtId="0" fontId="9" fillId="0" borderId="0" xfId="45" applyFont="1" applyFill="1" applyBorder="1" applyAlignment="1">
      <alignment horizontal="center" vertical="center"/>
      <protection/>
    </xf>
    <xf numFmtId="0" fontId="9" fillId="0" borderId="7" xfId="45" applyFont="1" applyFill="1" applyBorder="1" applyAlignment="1">
      <alignment horizontal="distributed" vertical="center"/>
      <protection/>
    </xf>
    <xf numFmtId="41" fontId="9" fillId="0" borderId="1" xfId="45" applyNumberFormat="1" applyFont="1" applyFill="1" applyBorder="1" applyAlignment="1">
      <alignment vertical="center"/>
      <protection/>
    </xf>
    <xf numFmtId="41" fontId="9" fillId="0" borderId="0" xfId="45" applyNumberFormat="1" applyFont="1" applyFill="1" applyBorder="1" applyAlignment="1">
      <alignment vertical="center"/>
      <protection/>
    </xf>
    <xf numFmtId="41" fontId="9" fillId="0" borderId="7" xfId="45" applyNumberFormat="1" applyFont="1" applyFill="1" applyBorder="1" applyAlignment="1">
      <alignment vertical="center"/>
      <protection/>
    </xf>
    <xf numFmtId="0" fontId="1" fillId="0" borderId="1" xfId="45" applyFont="1" applyFill="1" applyBorder="1" applyAlignment="1">
      <alignment vertical="center"/>
      <protection/>
    </xf>
    <xf numFmtId="0" fontId="1" fillId="0" borderId="0" xfId="45" applyFont="1" applyFill="1" applyBorder="1" applyAlignment="1">
      <alignment vertical="center"/>
      <protection/>
    </xf>
    <xf numFmtId="0" fontId="1" fillId="0" borderId="7" xfId="45" applyFont="1" applyFill="1" applyBorder="1" applyAlignment="1">
      <alignment vertical="center"/>
      <protection/>
    </xf>
    <xf numFmtId="41" fontId="1" fillId="0" borderId="1" xfId="45" applyNumberFormat="1" applyFont="1" applyFill="1" applyBorder="1" applyAlignment="1">
      <alignment vertical="center"/>
      <protection/>
    </xf>
    <xf numFmtId="41" fontId="1" fillId="0" borderId="0" xfId="45" applyNumberFormat="1" applyFont="1" applyFill="1" applyBorder="1" applyAlignment="1">
      <alignment vertical="center"/>
      <protection/>
    </xf>
    <xf numFmtId="41" fontId="1" fillId="0" borderId="7" xfId="45" applyNumberFormat="1" applyFont="1" applyFill="1" applyBorder="1" applyAlignment="1">
      <alignment vertical="center"/>
      <protection/>
    </xf>
    <xf numFmtId="0" fontId="1" fillId="0" borderId="7" xfId="45" applyFont="1" applyFill="1" applyBorder="1" applyAlignment="1">
      <alignment horizontal="distributed" vertical="center"/>
      <protection/>
    </xf>
    <xf numFmtId="0" fontId="1" fillId="0" borderId="0" xfId="45" applyFont="1" applyFill="1" applyBorder="1" applyAlignment="1">
      <alignment horizontal="distributed" vertical="center"/>
      <protection/>
    </xf>
    <xf numFmtId="0" fontId="1" fillId="0" borderId="4" xfId="45" applyFont="1" applyFill="1" applyBorder="1" applyAlignment="1">
      <alignment horizontal="center" vertical="center"/>
      <protection/>
    </xf>
    <xf numFmtId="0" fontId="1" fillId="0" borderId="15" xfId="45" applyFont="1" applyFill="1" applyBorder="1" applyAlignment="1">
      <alignment horizontal="center" vertical="center"/>
      <protection/>
    </xf>
    <xf numFmtId="0" fontId="1" fillId="0" borderId="5" xfId="45" applyFont="1" applyFill="1" applyBorder="1" applyAlignment="1">
      <alignment horizontal="distributed" vertical="center"/>
      <protection/>
    </xf>
    <xf numFmtId="41" fontId="1" fillId="0" borderId="4" xfId="45" applyNumberFormat="1" applyFont="1" applyFill="1" applyBorder="1" applyAlignment="1">
      <alignment vertical="center"/>
      <protection/>
    </xf>
    <xf numFmtId="41" fontId="1" fillId="0" borderId="15" xfId="45" applyNumberFormat="1" applyFont="1" applyFill="1" applyBorder="1" applyAlignment="1">
      <alignment vertical="center"/>
      <protection/>
    </xf>
    <xf numFmtId="41" fontId="1" fillId="0" borderId="5" xfId="45" applyNumberFormat="1" applyFont="1" applyFill="1" applyBorder="1" applyAlignment="1">
      <alignment vertical="center"/>
      <protection/>
    </xf>
    <xf numFmtId="0" fontId="1" fillId="0" borderId="0" xfId="45" applyFont="1" applyFill="1" applyAlignment="1">
      <alignment horizontal="center" vertical="center"/>
      <protection/>
    </xf>
    <xf numFmtId="0" fontId="1" fillId="0" borderId="0" xfId="45" applyFont="1" applyFill="1" applyAlignment="1">
      <alignment horizontal="distributed" vertical="center"/>
      <protection/>
    </xf>
    <xf numFmtId="0" fontId="7" fillId="0" borderId="0" xfId="46" applyFont="1" applyFill="1" applyAlignment="1">
      <alignment vertical="center"/>
      <protection/>
    </xf>
    <xf numFmtId="0" fontId="1" fillId="0" borderId="12" xfId="46" applyFont="1" applyFill="1" applyBorder="1" applyAlignment="1">
      <alignment horizontal="distributed" vertical="center"/>
      <protection/>
    </xf>
    <xf numFmtId="38" fontId="1" fillId="0" borderId="10" xfId="18" applyFont="1" applyFill="1" applyBorder="1" applyAlignment="1">
      <alignment horizontal="distributed" vertical="center"/>
    </xf>
    <xf numFmtId="41" fontId="1" fillId="0" borderId="14" xfId="18" applyNumberFormat="1" applyFont="1" applyFill="1" applyBorder="1" applyAlignment="1">
      <alignment horizontal="right" vertical="center"/>
    </xf>
    <xf numFmtId="41" fontId="1" fillId="0" borderId="9" xfId="18" applyNumberFormat="1" applyFont="1" applyFill="1" applyBorder="1" applyAlignment="1">
      <alignment horizontal="right" vertical="center"/>
    </xf>
    <xf numFmtId="41" fontId="1" fillId="0" borderId="8" xfId="18" applyNumberFormat="1" applyFont="1" applyFill="1" applyBorder="1" applyAlignment="1">
      <alignment horizontal="right" vertical="center"/>
    </xf>
    <xf numFmtId="41" fontId="1" fillId="0" borderId="0" xfId="46" applyNumberFormat="1" applyFont="1" applyFill="1" applyBorder="1" applyAlignment="1">
      <alignment vertical="center"/>
      <protection/>
    </xf>
    <xf numFmtId="38" fontId="8" fillId="0" borderId="0" xfId="18" applyFont="1" applyFill="1" applyAlignment="1">
      <alignment vertical="center"/>
    </xf>
    <xf numFmtId="38" fontId="8" fillId="0" borderId="1" xfId="18" applyFont="1" applyFill="1" applyBorder="1" applyAlignment="1">
      <alignment horizontal="distributed" vertical="center"/>
    </xf>
    <xf numFmtId="0" fontId="7" fillId="0" borderId="0" xfId="47" applyFont="1" applyFill="1" applyAlignment="1">
      <alignment vertical="center"/>
      <protection/>
    </xf>
    <xf numFmtId="0" fontId="1" fillId="0" borderId="12" xfId="47" applyFont="1" applyFill="1" applyBorder="1" applyAlignment="1">
      <alignment horizontal="distributed" vertical="center"/>
      <protection/>
    </xf>
    <xf numFmtId="41" fontId="1" fillId="0" borderId="0" xfId="47" applyNumberFormat="1" applyFont="1" applyFill="1" applyBorder="1" applyAlignment="1">
      <alignment vertical="center"/>
      <protection/>
    </xf>
    <xf numFmtId="0" fontId="1" fillId="0" borderId="0" xfId="48" applyFont="1" applyFill="1">
      <alignment/>
      <protection/>
    </xf>
    <xf numFmtId="0" fontId="7" fillId="0" borderId="0" xfId="48" applyFont="1" applyFill="1">
      <alignment/>
      <protection/>
    </xf>
    <xf numFmtId="0" fontId="1" fillId="0" borderId="0" xfId="48" applyFont="1" applyFill="1" applyAlignment="1">
      <alignment horizontal="right"/>
      <protection/>
    </xf>
    <xf numFmtId="41" fontId="1" fillId="0" borderId="1" xfId="48" applyNumberFormat="1" applyFont="1" applyFill="1" applyBorder="1" applyAlignment="1">
      <alignment horizontal="distributed"/>
      <protection/>
    </xf>
    <xf numFmtId="41" fontId="1" fillId="0" borderId="0" xfId="48" applyNumberFormat="1" applyFont="1" applyFill="1" applyBorder="1" applyAlignment="1">
      <alignment horizontal="distributed"/>
      <protection/>
    </xf>
    <xf numFmtId="41" fontId="1" fillId="0" borderId="0" xfId="48" applyNumberFormat="1" applyFont="1" applyFill="1" applyBorder="1">
      <alignment/>
      <protection/>
    </xf>
    <xf numFmtId="0" fontId="1" fillId="0" borderId="0" xfId="48" applyFont="1" applyFill="1" applyBorder="1" applyAlignment="1">
      <alignment horizontal="center"/>
      <protection/>
    </xf>
    <xf numFmtId="0" fontId="1" fillId="0" borderId="0" xfId="48" applyFont="1" applyFill="1" applyBorder="1">
      <alignment/>
      <protection/>
    </xf>
    <xf numFmtId="0" fontId="1" fillId="0" borderId="13" xfId="48" applyFont="1" applyFill="1" applyBorder="1" applyAlignment="1">
      <alignment horizontal="distributed"/>
      <protection/>
    </xf>
    <xf numFmtId="0" fontId="1" fillId="0" borderId="0" xfId="48" applyFont="1" applyFill="1" applyBorder="1" applyAlignment="1">
      <alignment horizontal="right"/>
      <protection/>
    </xf>
    <xf numFmtId="0" fontId="1" fillId="0" borderId="7" xfId="48" applyFont="1" applyFill="1" applyBorder="1" applyAlignment="1">
      <alignment horizontal="center"/>
      <protection/>
    </xf>
    <xf numFmtId="0" fontId="9" fillId="0" borderId="0" xfId="48" applyFont="1" applyFill="1">
      <alignment/>
      <protection/>
    </xf>
    <xf numFmtId="0" fontId="9" fillId="0" borderId="13" xfId="48" applyFont="1" applyFill="1" applyBorder="1" applyAlignment="1">
      <alignment horizontal="distributed"/>
      <protection/>
    </xf>
    <xf numFmtId="41" fontId="9" fillId="0" borderId="0" xfId="48" applyNumberFormat="1" applyFont="1" applyFill="1" applyBorder="1">
      <alignment/>
      <protection/>
    </xf>
    <xf numFmtId="41" fontId="9" fillId="0" borderId="7" xfId="48" applyNumberFormat="1" applyFont="1" applyFill="1" applyBorder="1">
      <alignment/>
      <protection/>
    </xf>
    <xf numFmtId="41" fontId="1" fillId="0" borderId="7" xfId="48" applyNumberFormat="1" applyFont="1" applyFill="1" applyBorder="1">
      <alignment/>
      <protection/>
    </xf>
    <xf numFmtId="41" fontId="1" fillId="0" borderId="0" xfId="48" applyNumberFormat="1" applyFont="1" applyFill="1" applyBorder="1" applyAlignment="1">
      <alignment horizontal="right"/>
      <protection/>
    </xf>
    <xf numFmtId="0" fontId="1" fillId="0" borderId="6" xfId="48" applyFont="1" applyFill="1" applyBorder="1" applyAlignment="1">
      <alignment horizontal="distributed"/>
      <protection/>
    </xf>
    <xf numFmtId="41" fontId="1" fillId="0" borderId="15" xfId="48" applyNumberFormat="1" applyFont="1" applyFill="1" applyBorder="1">
      <alignment/>
      <protection/>
    </xf>
    <xf numFmtId="41" fontId="1" fillId="0" borderId="5" xfId="48" applyNumberFormat="1" applyFont="1" applyFill="1" applyBorder="1">
      <alignment/>
      <protection/>
    </xf>
    <xf numFmtId="0" fontId="1" fillId="0" borderId="0" xfId="49" applyFont="1" applyFill="1" applyBorder="1">
      <alignment/>
      <protection/>
    </xf>
    <xf numFmtId="0" fontId="7" fillId="0" borderId="0" xfId="49" applyFont="1" applyFill="1">
      <alignment/>
      <protection/>
    </xf>
    <xf numFmtId="0" fontId="1" fillId="0" borderId="0" xfId="49" applyFont="1" applyFill="1">
      <alignment/>
      <protection/>
    </xf>
    <xf numFmtId="49" fontId="1" fillId="0" borderId="22" xfId="49" applyNumberFormat="1" applyFont="1" applyFill="1" applyBorder="1">
      <alignment/>
      <protection/>
    </xf>
    <xf numFmtId="0" fontId="1" fillId="0" borderId="22" xfId="49" applyFont="1" applyFill="1" applyBorder="1">
      <alignment/>
      <protection/>
    </xf>
    <xf numFmtId="0" fontId="1" fillId="0" borderId="13" xfId="49" applyFont="1" applyFill="1" applyBorder="1" applyAlignment="1">
      <alignment horizontal="center" vertical="center"/>
      <protection/>
    </xf>
    <xf numFmtId="0" fontId="1" fillId="0" borderId="7" xfId="49" applyFont="1" applyFill="1" applyBorder="1" applyAlignment="1">
      <alignment horizontal="center" vertical="center"/>
      <protection/>
    </xf>
    <xf numFmtId="0" fontId="1" fillId="0" borderId="12" xfId="49" applyFont="1" applyFill="1" applyBorder="1" applyAlignment="1">
      <alignment horizontal="center" vertical="distributed" wrapText="1"/>
      <protection/>
    </xf>
    <xf numFmtId="0" fontId="1" fillId="0" borderId="12" xfId="49" applyFont="1" applyFill="1" applyBorder="1" applyAlignment="1">
      <alignment horizontal="center" vertical="center"/>
      <protection/>
    </xf>
    <xf numFmtId="0" fontId="1" fillId="0" borderId="11" xfId="49" applyFont="1" applyFill="1" applyBorder="1" applyAlignment="1">
      <alignment horizontal="center" vertical="center" wrapText="1"/>
      <protection/>
    </xf>
    <xf numFmtId="0" fontId="1" fillId="0" borderId="6" xfId="49" applyFont="1" applyFill="1" applyBorder="1" applyAlignment="1">
      <alignment horizontal="center" vertical="center" wrapText="1"/>
      <protection/>
    </xf>
    <xf numFmtId="0" fontId="1" fillId="0" borderId="26" xfId="49" applyFont="1" applyFill="1" applyBorder="1" applyAlignment="1">
      <alignment horizontal="center" vertical="center"/>
      <protection/>
    </xf>
    <xf numFmtId="0" fontId="1" fillId="0" borderId="12" xfId="49" applyFont="1" applyFill="1" applyBorder="1" applyAlignment="1">
      <alignment horizontal="center" vertical="center" wrapText="1"/>
      <protection/>
    </xf>
    <xf numFmtId="0" fontId="1" fillId="0" borderId="14" xfId="49" applyFont="1" applyFill="1" applyBorder="1" applyAlignment="1">
      <alignment horizontal="center" vertical="distributed" wrapText="1"/>
      <protection/>
    </xf>
    <xf numFmtId="0" fontId="1" fillId="0" borderId="0" xfId="49" applyFont="1" applyFill="1" applyBorder="1" applyAlignment="1">
      <alignment horizontal="center" vertical="distributed"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right" vertical="center"/>
      <protection/>
    </xf>
    <xf numFmtId="0" fontId="1" fillId="0" borderId="13" xfId="49" applyFont="1" applyFill="1" applyBorder="1" applyAlignment="1">
      <alignment horizontal="right" vertical="center"/>
      <protection/>
    </xf>
    <xf numFmtId="41" fontId="1" fillId="0" borderId="1" xfId="49" applyNumberFormat="1" applyFont="1" applyFill="1" applyBorder="1">
      <alignment/>
      <protection/>
    </xf>
    <xf numFmtId="41" fontId="1" fillId="0" borderId="0" xfId="49" applyNumberFormat="1" applyFont="1" applyFill="1">
      <alignment/>
      <protection/>
    </xf>
    <xf numFmtId="41" fontId="1" fillId="0" borderId="0" xfId="49" applyNumberFormat="1" applyFont="1" applyFill="1" applyBorder="1">
      <alignment/>
      <protection/>
    </xf>
    <xf numFmtId="41" fontId="1" fillId="0" borderId="7" xfId="49" applyNumberFormat="1" applyFont="1" applyFill="1" applyBorder="1">
      <alignment/>
      <protection/>
    </xf>
    <xf numFmtId="0" fontId="9" fillId="0" borderId="0" xfId="49" applyFont="1" applyFill="1" applyBorder="1">
      <alignment/>
      <protection/>
    </xf>
    <xf numFmtId="0" fontId="9" fillId="0" borderId="13" xfId="49" applyFont="1" applyFill="1" applyBorder="1" applyAlignment="1">
      <alignment horizontal="right" vertical="center"/>
      <protection/>
    </xf>
    <xf numFmtId="41" fontId="9" fillId="0" borderId="1" xfId="49" applyNumberFormat="1" applyFont="1" applyFill="1" applyBorder="1">
      <alignment/>
      <protection/>
    </xf>
    <xf numFmtId="41" fontId="9" fillId="0" borderId="0" xfId="49" applyNumberFormat="1" applyFont="1" applyFill="1">
      <alignment/>
      <protection/>
    </xf>
    <xf numFmtId="201" fontId="9" fillId="0" borderId="0" xfId="49" applyNumberFormat="1" applyFont="1" applyFill="1">
      <alignment/>
      <protection/>
    </xf>
    <xf numFmtId="41" fontId="9" fillId="0" borderId="0" xfId="49" applyNumberFormat="1" applyFont="1" applyFill="1" applyBorder="1">
      <alignment/>
      <protection/>
    </xf>
    <xf numFmtId="41" fontId="9" fillId="0" borderId="7" xfId="49" applyNumberFormat="1" applyFont="1" applyFill="1" applyBorder="1">
      <alignment/>
      <protection/>
    </xf>
    <xf numFmtId="0" fontId="10" fillId="0" borderId="0" xfId="49" applyFont="1" applyFill="1" applyBorder="1">
      <alignment/>
      <protection/>
    </xf>
    <xf numFmtId="0" fontId="10" fillId="0" borderId="13" xfId="49" applyFont="1" applyFill="1" applyBorder="1" applyAlignment="1">
      <alignment horizontal="right" vertical="center"/>
      <protection/>
    </xf>
    <xf numFmtId="41" fontId="10" fillId="0" borderId="1" xfId="49" applyNumberFormat="1" applyFont="1" applyFill="1" applyBorder="1">
      <alignment/>
      <protection/>
    </xf>
    <xf numFmtId="41" fontId="10" fillId="0" borderId="0" xfId="49" applyNumberFormat="1" applyFont="1" applyFill="1">
      <alignment/>
      <protection/>
    </xf>
    <xf numFmtId="41" fontId="1" fillId="0" borderId="0" xfId="49" applyNumberFormat="1" applyFont="1" applyFill="1" applyAlignment="1">
      <alignment/>
      <protection/>
    </xf>
    <xf numFmtId="201" fontId="10" fillId="0" borderId="0" xfId="49" applyNumberFormat="1" applyFont="1" applyFill="1">
      <alignment/>
      <protection/>
    </xf>
    <xf numFmtId="41" fontId="10" fillId="0" borderId="0" xfId="49" applyNumberFormat="1" applyFont="1" applyFill="1" applyBorder="1">
      <alignment/>
      <protection/>
    </xf>
    <xf numFmtId="41" fontId="10" fillId="0" borderId="7" xfId="49" applyNumberFormat="1" applyFont="1" applyFill="1" applyBorder="1">
      <alignment/>
      <protection/>
    </xf>
    <xf numFmtId="0" fontId="1" fillId="0" borderId="0" xfId="49" applyFont="1" applyFill="1" applyBorder="1" applyAlignment="1">
      <alignment/>
      <protection/>
    </xf>
    <xf numFmtId="41" fontId="1" fillId="0" borderId="0" xfId="49" applyNumberFormat="1" applyFont="1" applyFill="1" applyBorder="1" applyAlignment="1">
      <alignment horizontal="right" vertical="center"/>
      <protection/>
    </xf>
    <xf numFmtId="201" fontId="1" fillId="0" borderId="0" xfId="49" applyNumberFormat="1" applyFont="1" applyFill="1" applyBorder="1" applyAlignment="1">
      <alignment horizontal="right" vertical="center"/>
      <protection/>
    </xf>
    <xf numFmtId="41" fontId="1" fillId="0" borderId="7" xfId="49" applyNumberFormat="1" applyFont="1" applyFill="1" applyBorder="1" applyAlignment="1">
      <alignment horizontal="right" vertical="center"/>
      <protection/>
    </xf>
    <xf numFmtId="181" fontId="1" fillId="0" borderId="0" xfId="49" applyNumberFormat="1" applyFont="1" applyFill="1" applyBorder="1">
      <alignment/>
      <protection/>
    </xf>
    <xf numFmtId="201" fontId="1" fillId="0" borderId="0" xfId="49" applyNumberFormat="1" applyFont="1" applyFill="1" applyBorder="1">
      <alignment/>
      <protection/>
    </xf>
    <xf numFmtId="201" fontId="1" fillId="0" borderId="0" xfId="49" applyNumberFormat="1" applyFont="1" applyFill="1">
      <alignment/>
      <protection/>
    </xf>
    <xf numFmtId="181" fontId="1" fillId="0" borderId="7" xfId="49" applyNumberFormat="1" applyFont="1" applyFill="1" applyBorder="1">
      <alignment/>
      <protection/>
    </xf>
    <xf numFmtId="0" fontId="1" fillId="0" borderId="13" xfId="49" applyNumberFormat="1" applyFont="1" applyFill="1" applyBorder="1" applyAlignment="1">
      <alignment horizontal="right" vertical="center"/>
      <protection/>
    </xf>
    <xf numFmtId="0" fontId="1" fillId="0" borderId="6" xfId="49" applyFont="1" applyFill="1" applyBorder="1">
      <alignment/>
      <protection/>
    </xf>
    <xf numFmtId="0" fontId="1" fillId="0" borderId="4" xfId="49" applyFont="1" applyFill="1" applyBorder="1">
      <alignment/>
      <protection/>
    </xf>
    <xf numFmtId="0" fontId="1" fillId="0" borderId="15" xfId="49" applyFont="1" applyFill="1" applyBorder="1">
      <alignment/>
      <protection/>
    </xf>
    <xf numFmtId="0" fontId="1" fillId="0" borderId="5" xfId="49" applyFont="1" applyFill="1" applyBorder="1">
      <alignment/>
      <protection/>
    </xf>
    <xf numFmtId="0" fontId="27" fillId="0" borderId="0" xfId="50" applyFont="1" applyFill="1" applyBorder="1">
      <alignment/>
      <protection/>
    </xf>
    <xf numFmtId="0" fontId="1" fillId="0" borderId="0" xfId="50" applyFont="1" applyFill="1" applyBorder="1">
      <alignment/>
      <protection/>
    </xf>
    <xf numFmtId="0" fontId="9" fillId="0" borderId="0" xfId="50" applyFont="1" applyFill="1" applyBorder="1">
      <alignment/>
      <protection/>
    </xf>
    <xf numFmtId="0" fontId="8" fillId="0" borderId="0" xfId="50" applyFont="1" applyFill="1" applyBorder="1">
      <alignment/>
      <protection/>
    </xf>
    <xf numFmtId="0" fontId="1" fillId="0" borderId="0" xfId="50" applyFont="1" applyFill="1" applyBorder="1" applyAlignment="1">
      <alignment horizontal="right"/>
      <protection/>
    </xf>
    <xf numFmtId="0" fontId="1" fillId="0" borderId="17" xfId="50" applyFont="1" applyFill="1" applyBorder="1" applyAlignment="1">
      <alignment horizontal="center" vertical="center" textRotation="255"/>
      <protection/>
    </xf>
    <xf numFmtId="0" fontId="9" fillId="0" borderId="17" xfId="50" applyFont="1" applyFill="1" applyBorder="1" applyAlignment="1">
      <alignment horizontal="center" vertical="center" textRotation="255"/>
      <protection/>
    </xf>
    <xf numFmtId="0" fontId="1" fillId="0" borderId="13" xfId="50" applyFont="1" applyBorder="1" applyAlignment="1">
      <alignment horizontal="center" vertical="center"/>
      <protection/>
    </xf>
    <xf numFmtId="0" fontId="9" fillId="0" borderId="13" xfId="50" applyFont="1" applyBorder="1" applyAlignment="1">
      <alignment horizontal="center" vertical="center"/>
      <protection/>
    </xf>
    <xf numFmtId="0" fontId="1" fillId="0" borderId="6" xfId="50" applyFont="1" applyBorder="1" applyAlignment="1">
      <alignment horizontal="center" vertical="center" textRotation="255"/>
      <protection/>
    </xf>
    <xf numFmtId="0" fontId="9" fillId="0" borderId="6" xfId="50" applyFont="1" applyBorder="1" applyAlignment="1">
      <alignment horizontal="center" vertical="center" textRotation="255"/>
      <protection/>
    </xf>
    <xf numFmtId="0" fontId="1" fillId="0" borderId="0" xfId="50" applyFont="1" applyFill="1" applyBorder="1" applyAlignment="1">
      <alignment horizontal="right" vertical="distributed" wrapText="1"/>
      <protection/>
    </xf>
    <xf numFmtId="41" fontId="1" fillId="0" borderId="9" xfId="50" applyNumberFormat="1" applyFont="1" applyFill="1" applyBorder="1" applyAlignment="1">
      <alignment horizontal="right" vertical="distributed"/>
      <protection/>
    </xf>
    <xf numFmtId="41" fontId="9" fillId="0" borderId="9" xfId="50" applyNumberFormat="1" applyFont="1" applyFill="1" applyBorder="1" applyAlignment="1">
      <alignment horizontal="right" vertical="distributed"/>
      <protection/>
    </xf>
    <xf numFmtId="41" fontId="8" fillId="0" borderId="9" xfId="50" applyNumberFormat="1" applyFont="1" applyFill="1" applyBorder="1" applyAlignment="1">
      <alignment horizontal="right" vertical="distributed"/>
      <protection/>
    </xf>
    <xf numFmtId="41" fontId="1" fillId="0" borderId="9" xfId="50" applyNumberFormat="1" applyFont="1" applyFill="1" applyBorder="1" applyAlignment="1">
      <alignment horizontal="center" vertical="distributed" wrapText="1"/>
      <protection/>
    </xf>
    <xf numFmtId="41" fontId="1" fillId="0" borderId="9" xfId="50" applyNumberFormat="1" applyFont="1" applyFill="1" applyBorder="1" applyAlignment="1">
      <alignment horizontal="center"/>
      <protection/>
    </xf>
    <xf numFmtId="41" fontId="1" fillId="0" borderId="8" xfId="50" applyNumberFormat="1" applyFont="1" applyFill="1" applyBorder="1" applyAlignment="1">
      <alignment horizontal="center"/>
      <protection/>
    </xf>
    <xf numFmtId="41" fontId="1" fillId="0" borderId="0" xfId="50" applyNumberFormat="1" applyFont="1" applyFill="1" applyBorder="1" applyAlignment="1">
      <alignment horizontal="right" vertical="distributed"/>
      <protection/>
    </xf>
    <xf numFmtId="41" fontId="9" fillId="0" borderId="0" xfId="50" applyNumberFormat="1" applyFont="1" applyFill="1" applyBorder="1" applyAlignment="1">
      <alignment horizontal="right" vertical="distributed"/>
      <protection/>
    </xf>
    <xf numFmtId="41" fontId="8" fillId="0" borderId="0" xfId="50" applyNumberFormat="1" applyFont="1" applyFill="1" applyBorder="1" applyAlignment="1">
      <alignment horizontal="right" vertical="distributed"/>
      <protection/>
    </xf>
    <xf numFmtId="41" fontId="1" fillId="0" borderId="0" xfId="50" applyNumberFormat="1" applyFont="1" applyFill="1" applyBorder="1" applyAlignment="1">
      <alignment horizontal="center"/>
      <protection/>
    </xf>
    <xf numFmtId="41" fontId="1" fillId="0" borderId="7" xfId="50" applyNumberFormat="1" applyFont="1" applyFill="1" applyBorder="1" applyAlignment="1">
      <alignment horizontal="center"/>
      <protection/>
    </xf>
    <xf numFmtId="41" fontId="1" fillId="0" borderId="15" xfId="50" applyNumberFormat="1" applyFont="1" applyFill="1" applyBorder="1" applyAlignment="1">
      <alignment horizontal="right" vertical="distributed"/>
      <protection/>
    </xf>
    <xf numFmtId="41" fontId="9" fillId="0" borderId="15" xfId="50" applyNumberFormat="1" applyFont="1" applyFill="1" applyBorder="1" applyAlignment="1">
      <alignment horizontal="right" vertical="distributed"/>
      <protection/>
    </xf>
    <xf numFmtId="41" fontId="8" fillId="0" borderId="15" xfId="50" applyNumberFormat="1" applyFont="1" applyFill="1" applyBorder="1" applyAlignment="1">
      <alignment horizontal="right" vertical="distributed"/>
      <protection/>
    </xf>
    <xf numFmtId="41" fontId="1" fillId="0" borderId="15" xfId="50" applyNumberFormat="1" applyFont="1" applyFill="1" applyBorder="1" applyAlignment="1">
      <alignment horizontal="center"/>
      <protection/>
    </xf>
    <xf numFmtId="41" fontId="1" fillId="0" borderId="5" xfId="50" applyNumberFormat="1" applyFont="1" applyFill="1" applyBorder="1" applyAlignment="1">
      <alignment horizontal="center"/>
      <protection/>
    </xf>
    <xf numFmtId="0" fontId="1" fillId="0" borderId="0" xfId="50" applyFont="1" applyFill="1" applyBorder="1" applyAlignment="1">
      <alignment/>
      <protection/>
    </xf>
    <xf numFmtId="0" fontId="9" fillId="0" borderId="0" xfId="50" applyFont="1" applyFill="1" applyBorder="1" applyAlignment="1">
      <alignment/>
      <protection/>
    </xf>
    <xf numFmtId="0" fontId="8" fillId="0" borderId="0" xfId="50" applyFont="1" applyFill="1" applyBorder="1" applyAlignment="1">
      <alignment/>
      <protection/>
    </xf>
    <xf numFmtId="0" fontId="1" fillId="0" borderId="0" xfId="50" applyFont="1" applyFill="1" applyBorder="1" applyAlignment="1">
      <alignment horizontal="distributed"/>
      <protection/>
    </xf>
    <xf numFmtId="0" fontId="9" fillId="0" borderId="0" xfId="50" applyFont="1" applyFill="1" applyBorder="1" applyAlignment="1">
      <alignment horizontal="distributed"/>
      <protection/>
    </xf>
    <xf numFmtId="0" fontId="8" fillId="0" borderId="0" xfId="50" applyFont="1" applyFill="1" applyBorder="1" applyAlignment="1">
      <alignment horizontal="distributed"/>
      <protection/>
    </xf>
    <xf numFmtId="0" fontId="1" fillId="0" borderId="25" xfId="29" applyFont="1" applyFill="1" applyBorder="1" applyAlignment="1">
      <alignment horizontal="distributed" vertical="center" wrapText="1"/>
      <protection/>
    </xf>
    <xf numFmtId="0" fontId="1" fillId="0" borderId="31" xfId="29" applyFont="1" applyFill="1" applyBorder="1" applyAlignment="1">
      <alignment horizontal="distributed" vertical="center" wrapText="1"/>
      <protection/>
    </xf>
    <xf numFmtId="0" fontId="1" fillId="0" borderId="18" xfId="29" applyFont="1" applyFill="1" applyBorder="1" applyAlignment="1">
      <alignment horizontal="distributed" vertical="center" wrapText="1"/>
      <protection/>
    </xf>
    <xf numFmtId="0" fontId="1" fillId="0" borderId="2" xfId="29" applyFont="1" applyFill="1" applyBorder="1" applyAlignment="1">
      <alignment horizontal="center" vertical="center" wrapText="1"/>
      <protection/>
    </xf>
    <xf numFmtId="0" fontId="1" fillId="0" borderId="12" xfId="29" applyFont="1" applyFill="1" applyBorder="1" applyAlignment="1">
      <alignment horizontal="distributed" vertical="center" wrapText="1"/>
      <protection/>
    </xf>
    <xf numFmtId="0" fontId="1" fillId="0" borderId="32" xfId="29" applyFont="1" applyFill="1" applyBorder="1" applyAlignment="1">
      <alignment horizontal="distributed" vertical="center" wrapText="1"/>
      <protection/>
    </xf>
    <xf numFmtId="0" fontId="1" fillId="0" borderId="3" xfId="29" applyFont="1" applyFill="1" applyBorder="1" applyAlignment="1">
      <alignment horizontal="distributed" vertical="center" wrapText="1"/>
      <protection/>
    </xf>
    <xf numFmtId="0" fontId="1" fillId="0" borderId="33" xfId="29" applyFont="1" applyFill="1" applyBorder="1" applyAlignment="1">
      <alignment horizontal="distributed" vertical="center" wrapText="1"/>
      <protection/>
    </xf>
    <xf numFmtId="0" fontId="1" fillId="0" borderId="5" xfId="29" applyFont="1" applyFill="1" applyBorder="1" applyAlignment="1">
      <alignment horizontal="distributed" vertical="center" wrapText="1"/>
      <protection/>
    </xf>
    <xf numFmtId="0" fontId="1" fillId="0" borderId="11" xfId="29" applyFont="1" applyFill="1" applyBorder="1" applyAlignment="1">
      <alignment horizontal="distributed" vertical="center" wrapText="1"/>
      <protection/>
    </xf>
    <xf numFmtId="0" fontId="1" fillId="0" borderId="23" xfId="29" applyFont="1" applyFill="1" applyBorder="1" applyAlignment="1">
      <alignment horizontal="distributed" vertical="center" wrapText="1"/>
      <protection/>
    </xf>
    <xf numFmtId="49" fontId="1" fillId="0" borderId="12" xfId="29" applyNumberFormat="1" applyFont="1" applyFill="1" applyBorder="1" applyAlignment="1">
      <alignment horizontal="distributed" vertical="center" wrapText="1"/>
      <protection/>
    </xf>
    <xf numFmtId="49" fontId="1" fillId="0" borderId="23" xfId="28" applyNumberFormat="1" applyFont="1" applyFill="1" applyBorder="1" applyAlignment="1">
      <alignment horizontal="distributed" vertical="center" wrapText="1"/>
      <protection/>
    </xf>
    <xf numFmtId="49" fontId="1" fillId="0" borderId="12" xfId="28" applyNumberFormat="1" applyFont="1" applyFill="1" applyBorder="1" applyAlignment="1">
      <alignment horizontal="distributed" vertical="center" wrapText="1"/>
      <protection/>
    </xf>
    <xf numFmtId="49" fontId="1" fillId="0" borderId="23" xfId="29" applyNumberFormat="1" applyFont="1" applyFill="1" applyBorder="1" applyAlignment="1">
      <alignment horizontal="distributed" vertical="center" wrapText="1"/>
      <protection/>
    </xf>
    <xf numFmtId="0" fontId="1" fillId="0" borderId="12" xfId="28" applyFont="1" applyFill="1" applyBorder="1" applyAlignment="1">
      <alignment horizontal="distributed" vertical="center" wrapText="1"/>
      <protection/>
    </xf>
    <xf numFmtId="0" fontId="1" fillId="0" borderId="23" xfId="28" applyFont="1" applyFill="1" applyBorder="1" applyAlignment="1">
      <alignment horizontal="distributed" vertical="center" wrapText="1"/>
      <protection/>
    </xf>
    <xf numFmtId="49" fontId="9" fillId="0" borderId="1" xfId="22" applyFont="1" applyFill="1" applyBorder="1" applyAlignment="1">
      <alignment horizontal="distributed" vertical="center"/>
      <protection/>
    </xf>
    <xf numFmtId="49" fontId="9" fillId="0" borderId="0" xfId="22" applyFont="1" applyFill="1" applyBorder="1" applyAlignment="1">
      <alignment horizontal="distributed" vertical="center"/>
      <protection/>
    </xf>
    <xf numFmtId="0" fontId="1" fillId="0" borderId="23" xfId="28" applyFont="1" applyFill="1" applyBorder="1" applyAlignment="1">
      <alignment horizontal="distributed" vertical="center" wrapText="1"/>
      <protection/>
    </xf>
    <xf numFmtId="49" fontId="1" fillId="0" borderId="5" xfId="28" applyNumberFormat="1" applyFont="1" applyFill="1" applyBorder="1" applyAlignment="1">
      <alignment horizontal="distributed" vertical="center" wrapText="1"/>
      <protection/>
    </xf>
    <xf numFmtId="49" fontId="1" fillId="0" borderId="3" xfId="28" applyNumberFormat="1" applyFont="1" applyFill="1" applyBorder="1" applyAlignment="1">
      <alignment horizontal="distributed" vertical="center" wrapText="1"/>
      <protection/>
    </xf>
    <xf numFmtId="49" fontId="1" fillId="0" borderId="1" xfId="28" applyNumberFormat="1" applyFont="1" applyFill="1" applyBorder="1" applyAlignment="1">
      <alignment horizontal="distributed" vertical="center" wrapText="1"/>
      <protection/>
    </xf>
    <xf numFmtId="49" fontId="1" fillId="0" borderId="7" xfId="28" applyNumberFormat="1" applyFont="1" applyFill="1" applyBorder="1" applyAlignment="1">
      <alignment horizontal="distributed" vertical="center" wrapText="1"/>
      <protection/>
    </xf>
    <xf numFmtId="49" fontId="1" fillId="0" borderId="4" xfId="28" applyNumberFormat="1" applyFont="1" applyFill="1" applyBorder="1" applyAlignment="1">
      <alignment horizontal="distributed" vertical="center" wrapText="1"/>
      <protection/>
    </xf>
    <xf numFmtId="38" fontId="1" fillId="0" borderId="34" xfId="18" applyFont="1" applyFill="1" applyBorder="1" applyAlignment="1">
      <alignment horizontal="center" vertical="center"/>
    </xf>
    <xf numFmtId="38" fontId="9" fillId="0" borderId="0" xfId="18" applyFont="1" applyFill="1" applyBorder="1" applyAlignment="1">
      <alignment horizontal="distributed" vertical="center"/>
    </xf>
    <xf numFmtId="0" fontId="12" fillId="0" borderId="0" xfId="27" applyFont="1" applyFill="1" applyAlignment="1">
      <alignment horizontal="distributed" vertical="center"/>
      <protection/>
    </xf>
    <xf numFmtId="0" fontId="12" fillId="0" borderId="7" xfId="27" applyFont="1" applyFill="1" applyBorder="1" applyAlignment="1">
      <alignment horizontal="distributed" vertical="center"/>
      <protection/>
    </xf>
    <xf numFmtId="38" fontId="1" fillId="0" borderId="13" xfId="18" applyFont="1" applyFill="1" applyBorder="1" applyAlignment="1">
      <alignment horizontal="center" vertical="center" textRotation="255"/>
    </xf>
    <xf numFmtId="49" fontId="1" fillId="0" borderId="2" xfId="28" applyNumberFormat="1" applyFont="1" applyFill="1" applyBorder="1" applyAlignment="1">
      <alignment horizontal="distributed" vertical="center" wrapText="1"/>
      <protection/>
    </xf>
    <xf numFmtId="38" fontId="1" fillId="0" borderId="5" xfId="18" applyFont="1" applyFill="1" applyBorder="1" applyAlignment="1">
      <alignment horizontal="center" vertical="center"/>
    </xf>
    <xf numFmtId="38" fontId="1" fillId="0" borderId="25"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24" xfId="18" applyFont="1" applyFill="1" applyBorder="1" applyAlignment="1">
      <alignment horizontal="center" vertical="center"/>
    </xf>
    <xf numFmtId="0" fontId="0" fillId="0" borderId="15" xfId="27" applyFill="1" applyBorder="1" applyAlignment="1">
      <alignment horizontal="distributed" vertical="center"/>
      <protection/>
    </xf>
    <xf numFmtId="0" fontId="0" fillId="0" borderId="5" xfId="27" applyFill="1" applyBorder="1" applyAlignment="1">
      <alignment horizontal="distributed" vertical="center"/>
      <protection/>
    </xf>
    <xf numFmtId="38" fontId="1" fillId="0" borderId="4" xfId="18" applyFont="1" applyFill="1" applyBorder="1" applyAlignment="1">
      <alignment horizontal="center" vertical="center"/>
    </xf>
    <xf numFmtId="0" fontId="0" fillId="0" borderId="3" xfId="27" applyFill="1" applyBorder="1" applyAlignment="1">
      <alignment horizontal="distributed" vertical="center"/>
      <protection/>
    </xf>
    <xf numFmtId="0" fontId="0" fillId="0" borderId="4" xfId="27" applyFill="1" applyBorder="1" applyAlignment="1">
      <alignment horizontal="distributed" vertical="center"/>
      <protection/>
    </xf>
    <xf numFmtId="0" fontId="1" fillId="0" borderId="25" xfId="25" applyFont="1" applyFill="1" applyBorder="1" applyAlignment="1">
      <alignment horizontal="center" vertical="center"/>
      <protection/>
    </xf>
    <xf numFmtId="0" fontId="0" fillId="0" borderId="30" xfId="25" applyFill="1" applyBorder="1" applyAlignment="1">
      <alignment horizontal="center" vertical="center"/>
      <protection/>
    </xf>
    <xf numFmtId="0" fontId="0" fillId="0" borderId="24" xfId="25" applyFill="1" applyBorder="1" applyAlignment="1">
      <alignment horizontal="center" vertical="center"/>
      <protection/>
    </xf>
    <xf numFmtId="0" fontId="1" fillId="0" borderId="35" xfId="25" applyFont="1" applyFill="1" applyBorder="1" applyAlignment="1">
      <alignment horizontal="distributed" vertical="center"/>
      <protection/>
    </xf>
    <xf numFmtId="0" fontId="0" fillId="0" borderId="15" xfId="25" applyFill="1" applyBorder="1" applyAlignment="1">
      <alignment horizontal="distributed" vertical="center"/>
      <protection/>
    </xf>
    <xf numFmtId="38" fontId="1" fillId="0" borderId="17" xfId="18" applyFont="1" applyFill="1" applyBorder="1" applyAlignment="1">
      <alignment horizontal="distributed" vertical="center"/>
    </xf>
    <xf numFmtId="0" fontId="0" fillId="0" borderId="13" xfId="26" applyFill="1" applyBorder="1" applyAlignment="1">
      <alignment horizontal="distributed" vertical="center"/>
      <protection/>
    </xf>
    <xf numFmtId="0" fontId="0" fillId="0" borderId="6" xfId="26" applyFill="1" applyBorder="1" applyAlignment="1">
      <alignment horizontal="distributed" vertical="center"/>
      <protection/>
    </xf>
    <xf numFmtId="38" fontId="1" fillId="0" borderId="10" xfId="18" applyFont="1" applyFill="1" applyBorder="1" applyAlignment="1">
      <alignment horizontal="distributed" vertical="center"/>
    </xf>
    <xf numFmtId="38" fontId="1" fillId="0" borderId="25" xfId="18" applyFont="1" applyFill="1" applyBorder="1" applyAlignment="1">
      <alignment horizontal="distributed" vertical="center"/>
    </xf>
    <xf numFmtId="0" fontId="0" fillId="0" borderId="30" xfId="26" applyFill="1" applyBorder="1" applyAlignment="1">
      <alignment horizontal="distributed" vertical="center"/>
      <protection/>
    </xf>
    <xf numFmtId="0" fontId="0" fillId="0" borderId="24" xfId="26" applyFill="1" applyBorder="1" applyAlignment="1">
      <alignment horizontal="distributed" vertical="center"/>
      <protection/>
    </xf>
    <xf numFmtId="38" fontId="1" fillId="0" borderId="11" xfId="18" applyFont="1" applyFill="1" applyBorder="1" applyAlignment="1">
      <alignment horizontal="distributed" vertical="center"/>
    </xf>
    <xf numFmtId="0" fontId="0" fillId="0" borderId="36" xfId="26" applyFill="1" applyBorder="1" applyAlignment="1">
      <alignment horizontal="distributed" vertical="center"/>
      <protection/>
    </xf>
    <xf numFmtId="0" fontId="0" fillId="0" borderId="26" xfId="26" applyFill="1" applyBorder="1" applyAlignment="1">
      <alignment horizontal="distributed" vertical="center"/>
      <protection/>
    </xf>
    <xf numFmtId="38" fontId="1" fillId="0" borderId="10" xfId="18" applyFont="1" applyFill="1" applyBorder="1" applyAlignment="1">
      <alignment horizontal="distributed" vertical="center" wrapText="1"/>
    </xf>
    <xf numFmtId="0" fontId="0" fillId="0" borderId="6" xfId="26" applyFill="1" applyBorder="1" applyAlignment="1">
      <alignment horizontal="distributed" vertical="center" wrapText="1"/>
      <protection/>
    </xf>
    <xf numFmtId="38" fontId="8" fillId="0" borderId="37" xfId="18" applyFont="1" applyFill="1" applyBorder="1" applyAlignment="1">
      <alignment horizontal="distributed" vertical="center" wrapText="1"/>
    </xf>
    <xf numFmtId="0" fontId="0" fillId="0" borderId="38" xfId="27" applyFill="1" applyBorder="1" applyAlignment="1">
      <alignment horizontal="distributed" vertical="center" wrapText="1"/>
      <protection/>
    </xf>
    <xf numFmtId="38" fontId="1" fillId="0" borderId="2" xfId="18" applyFont="1" applyFill="1" applyBorder="1" applyAlignment="1">
      <alignment horizontal="distributed" vertical="center"/>
    </xf>
    <xf numFmtId="0" fontId="0" fillId="0" borderId="35" xfId="27" applyFill="1" applyBorder="1" applyAlignment="1">
      <alignment horizontal="distributed" vertical="center"/>
      <protection/>
    </xf>
    <xf numFmtId="0" fontId="1" fillId="0" borderId="4" xfId="29" applyFont="1" applyFill="1" applyBorder="1" applyAlignment="1">
      <alignment horizontal="center" vertical="center" wrapText="1"/>
      <protection/>
    </xf>
    <xf numFmtId="0" fontId="1" fillId="0" borderId="5" xfId="29" applyFont="1" applyFill="1" applyBorder="1" applyAlignment="1">
      <alignment horizontal="center" vertical="center" wrapText="1"/>
      <protection/>
    </xf>
    <xf numFmtId="0" fontId="1" fillId="0" borderId="25" xfId="29" applyFont="1" applyFill="1" applyBorder="1" applyAlignment="1">
      <alignment horizontal="center" vertical="center" wrapText="1"/>
      <protection/>
    </xf>
    <xf numFmtId="0" fontId="1" fillId="0" borderId="30" xfId="29" applyFont="1" applyFill="1" applyBorder="1" applyAlignment="1">
      <alignment horizontal="center" vertical="center" wrapText="1"/>
      <protection/>
    </xf>
    <xf numFmtId="0" fontId="1" fillId="0" borderId="39" xfId="29" applyFont="1" applyFill="1" applyBorder="1" applyAlignment="1">
      <alignment horizontal="center" vertical="center" wrapText="1"/>
      <protection/>
    </xf>
    <xf numFmtId="0" fontId="1" fillId="0" borderId="40" xfId="29" applyFont="1" applyFill="1" applyBorder="1" applyAlignment="1">
      <alignment horizontal="center" vertical="center" wrapText="1"/>
      <protection/>
    </xf>
    <xf numFmtId="0" fontId="1" fillId="0" borderId="37" xfId="29" applyFont="1" applyFill="1" applyBorder="1" applyAlignment="1">
      <alignment horizontal="center" vertical="center" wrapText="1"/>
      <protection/>
    </xf>
    <xf numFmtId="0" fontId="1" fillId="0" borderId="38" xfId="29" applyFont="1" applyFill="1" applyBorder="1" applyAlignment="1">
      <alignment horizontal="center" vertical="center" wrapText="1"/>
      <protection/>
    </xf>
    <xf numFmtId="0" fontId="1" fillId="0" borderId="23" xfId="30" applyFont="1" applyFill="1" applyBorder="1" applyAlignment="1">
      <alignment horizontal="distributed" vertical="center" wrapText="1"/>
      <protection/>
    </xf>
    <xf numFmtId="49" fontId="1" fillId="0" borderId="1" xfId="22" applyFont="1" applyFill="1" applyBorder="1" applyAlignment="1">
      <alignment horizontal="distributed" vertical="center"/>
      <protection/>
    </xf>
    <xf numFmtId="49" fontId="1" fillId="0" borderId="0" xfId="22" applyFont="1" applyFill="1" applyBorder="1" applyAlignment="1">
      <alignment horizontal="distributed" vertical="center"/>
      <protection/>
    </xf>
    <xf numFmtId="49" fontId="1" fillId="0" borderId="23" xfId="30" applyNumberFormat="1" applyFont="1" applyFill="1" applyBorder="1" applyAlignment="1">
      <alignment horizontal="distributed" vertical="center" wrapText="1"/>
      <protection/>
    </xf>
    <xf numFmtId="49" fontId="1" fillId="0" borderId="12" xfId="30" applyNumberFormat="1" applyFont="1" applyFill="1" applyBorder="1" applyAlignment="1">
      <alignment horizontal="distributed" vertical="center" wrapText="1"/>
      <protection/>
    </xf>
    <xf numFmtId="38" fontId="1" fillId="0" borderId="13" xfId="18" applyFont="1" applyFill="1" applyBorder="1" applyAlignment="1">
      <alignment vertical="center" wrapText="1"/>
    </xf>
    <xf numFmtId="0" fontId="0" fillId="0" borderId="6" xfId="31" applyFill="1" applyBorder="1" applyAlignment="1">
      <alignment vertical="center"/>
      <protection/>
    </xf>
    <xf numFmtId="38" fontId="1" fillId="0" borderId="6" xfId="18" applyFont="1" applyFill="1" applyBorder="1" applyAlignment="1">
      <alignment vertical="center"/>
    </xf>
    <xf numFmtId="38" fontId="1" fillId="0" borderId="25"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24" xfId="18" applyFont="1" applyFill="1" applyBorder="1" applyAlignment="1">
      <alignment horizontal="center" vertical="center"/>
    </xf>
    <xf numFmtId="0" fontId="1" fillId="0" borderId="17" xfId="31" applyFont="1" applyFill="1" applyBorder="1" applyAlignment="1">
      <alignment horizontal="distributed" vertical="center"/>
      <protection/>
    </xf>
    <xf numFmtId="0" fontId="0" fillId="0" borderId="13" xfId="31" applyFill="1" applyBorder="1" applyAlignment="1">
      <alignment horizontal="distributed" vertical="center"/>
      <protection/>
    </xf>
    <xf numFmtId="0" fontId="0" fillId="0" borderId="6" xfId="31" applyFill="1" applyBorder="1" applyAlignment="1">
      <alignment horizontal="distributed" vertical="center"/>
      <protection/>
    </xf>
    <xf numFmtId="38" fontId="1" fillId="0" borderId="12" xfId="18" applyFont="1" applyFill="1" applyBorder="1" applyAlignment="1">
      <alignment horizontal="center" vertical="center"/>
    </xf>
    <xf numFmtId="38" fontId="1" fillId="0" borderId="12" xfId="18" applyFont="1" applyFill="1" applyBorder="1" applyAlignment="1">
      <alignment horizontal="center" vertical="center" wrapText="1"/>
    </xf>
    <xf numFmtId="0" fontId="0" fillId="0" borderId="12" xfId="31" applyFill="1" applyBorder="1" applyAlignment="1">
      <alignment horizontal="center" vertical="center"/>
      <protection/>
    </xf>
    <xf numFmtId="38" fontId="1" fillId="0" borderId="12" xfId="18" applyFont="1" applyFill="1" applyBorder="1" applyAlignment="1">
      <alignment horizontal="distributed" vertical="center"/>
    </xf>
    <xf numFmtId="38" fontId="1" fillId="0" borderId="23" xfId="18" applyFont="1" applyFill="1" applyBorder="1" applyAlignment="1">
      <alignment horizontal="distributed" vertical="center"/>
    </xf>
    <xf numFmtId="0" fontId="1" fillId="0" borderId="23" xfId="32" applyFont="1" applyFill="1" applyBorder="1" applyAlignment="1">
      <alignment horizontal="distributed" vertical="center"/>
      <protection/>
    </xf>
    <xf numFmtId="0" fontId="1" fillId="0" borderId="12" xfId="32" applyFont="1" applyFill="1" applyBorder="1" applyAlignment="1">
      <alignment horizontal="distributed" vertical="center"/>
      <protection/>
    </xf>
    <xf numFmtId="0" fontId="1" fillId="0" borderId="8" xfId="32" applyFont="1" applyFill="1" applyBorder="1" applyAlignment="1">
      <alignment horizontal="center" vertical="center" wrapText="1"/>
      <protection/>
    </xf>
    <xf numFmtId="0" fontId="0" fillId="0" borderId="7" xfId="32" applyFill="1" applyBorder="1" applyAlignment="1">
      <alignment horizontal="center" vertical="center"/>
      <protection/>
    </xf>
    <xf numFmtId="0" fontId="0" fillId="0" borderId="5" xfId="32" applyFill="1" applyBorder="1" applyAlignment="1">
      <alignment horizontal="center" vertical="center"/>
      <protection/>
    </xf>
    <xf numFmtId="0" fontId="1" fillId="0" borderId="23" xfId="32" applyFont="1" applyFill="1" applyBorder="1" applyAlignment="1">
      <alignment horizontal="center" vertical="center"/>
      <protection/>
    </xf>
    <xf numFmtId="0" fontId="1" fillId="0" borderId="36" xfId="33" applyFont="1" applyFill="1" applyBorder="1" applyAlignment="1">
      <alignment horizontal="distributed" vertical="center"/>
      <protection/>
    </xf>
    <xf numFmtId="0" fontId="0" fillId="0" borderId="26" xfId="33" applyBorder="1" applyAlignment="1">
      <alignment horizontal="distributed" vertical="center"/>
      <protection/>
    </xf>
    <xf numFmtId="0" fontId="15" fillId="0" borderId="36" xfId="33" applyFont="1" applyFill="1" applyBorder="1" applyAlignment="1">
      <alignment horizontal="distributed" vertical="center"/>
      <protection/>
    </xf>
    <xf numFmtId="0" fontId="15" fillId="0" borderId="26" xfId="33" applyFont="1" applyFill="1" applyBorder="1" applyAlignment="1">
      <alignment horizontal="distributed" vertical="center"/>
      <protection/>
    </xf>
    <xf numFmtId="0" fontId="1" fillId="0" borderId="35" xfId="33" applyFont="1" applyFill="1" applyBorder="1" applyAlignment="1">
      <alignment horizontal="distributed" vertical="center"/>
      <protection/>
    </xf>
    <xf numFmtId="0" fontId="1" fillId="0" borderId="3" xfId="33" applyFont="1" applyFill="1" applyBorder="1" applyAlignment="1">
      <alignment horizontal="distributed" vertical="center"/>
      <protection/>
    </xf>
    <xf numFmtId="0" fontId="15" fillId="0" borderId="25" xfId="33" applyFont="1" applyFill="1" applyBorder="1" applyAlignment="1">
      <alignment horizontal="distributed" vertical="center"/>
      <protection/>
    </xf>
    <xf numFmtId="0" fontId="15" fillId="0" borderId="30" xfId="33" applyFont="1" applyFill="1" applyBorder="1" applyAlignment="1">
      <alignment horizontal="distributed" vertical="center"/>
      <protection/>
    </xf>
    <xf numFmtId="0" fontId="15" fillId="0" borderId="24" xfId="33" applyFont="1" applyFill="1" applyBorder="1" applyAlignment="1">
      <alignment horizontal="distributed" vertical="center"/>
      <protection/>
    </xf>
    <xf numFmtId="0" fontId="15" fillId="0" borderId="10" xfId="33" applyFont="1" applyFill="1" applyBorder="1" applyAlignment="1">
      <alignment horizontal="distributed" vertical="center"/>
      <protection/>
    </xf>
    <xf numFmtId="0" fontId="0" fillId="0" borderId="6" xfId="33" applyBorder="1" applyAlignment="1">
      <alignment vertical="center"/>
      <protection/>
    </xf>
    <xf numFmtId="0" fontId="15" fillId="0" borderId="10" xfId="33" applyFont="1" applyFill="1" applyBorder="1" applyAlignment="1">
      <alignment horizontal="center" vertical="center" wrapText="1"/>
      <protection/>
    </xf>
    <xf numFmtId="0" fontId="15" fillId="0" borderId="6" xfId="33" applyFont="1" applyFill="1" applyBorder="1" applyAlignment="1">
      <alignment horizontal="center" vertical="center" wrapText="1"/>
      <protection/>
    </xf>
    <xf numFmtId="0" fontId="1" fillId="0" borderId="8" xfId="33" applyFont="1" applyFill="1" applyBorder="1" applyAlignment="1">
      <alignment horizontal="center" vertical="center"/>
      <protection/>
    </xf>
    <xf numFmtId="0" fontId="1" fillId="0" borderId="5" xfId="33" applyFont="1" applyFill="1" applyBorder="1" applyAlignment="1">
      <alignment horizontal="center" vertical="center"/>
      <protection/>
    </xf>
    <xf numFmtId="0" fontId="1" fillId="0" borderId="11" xfId="33" applyFont="1" applyFill="1" applyBorder="1" applyAlignment="1">
      <alignment horizontal="center" vertical="center"/>
      <protection/>
    </xf>
    <xf numFmtId="0" fontId="1" fillId="0" borderId="26" xfId="33" applyFont="1" applyFill="1" applyBorder="1" applyAlignment="1">
      <alignment horizontal="center" vertical="center"/>
      <protection/>
    </xf>
    <xf numFmtId="0" fontId="1" fillId="0" borderId="17" xfId="33" applyFont="1" applyFill="1" applyBorder="1" applyAlignment="1">
      <alignment horizontal="center" vertical="center"/>
      <protection/>
    </xf>
    <xf numFmtId="0" fontId="1" fillId="0" borderId="13" xfId="33" applyFont="1" applyFill="1" applyBorder="1" applyAlignment="1">
      <alignment horizontal="center" vertical="center"/>
      <protection/>
    </xf>
    <xf numFmtId="0" fontId="1" fillId="0" borderId="6" xfId="33" applyFont="1" applyFill="1" applyBorder="1" applyAlignment="1">
      <alignment horizontal="center" vertical="center"/>
      <protection/>
    </xf>
    <xf numFmtId="0" fontId="19" fillId="0" borderId="1" xfId="34" applyFont="1" applyFill="1" applyBorder="1" applyAlignment="1">
      <alignment horizontal="center" vertical="center" textRotation="255"/>
      <protection/>
    </xf>
    <xf numFmtId="0" fontId="15" fillId="0" borderId="25" xfId="34" applyFont="1" applyFill="1" applyBorder="1" applyAlignment="1">
      <alignment horizontal="distributed" vertical="center" wrapText="1"/>
      <protection/>
    </xf>
    <xf numFmtId="0" fontId="15" fillId="0" borderId="30" xfId="34" applyFont="1" applyFill="1" applyBorder="1" applyAlignment="1">
      <alignment horizontal="distributed" vertical="center" wrapText="1"/>
      <protection/>
    </xf>
    <xf numFmtId="0" fontId="15" fillId="0" borderId="24" xfId="34" applyFont="1" applyFill="1" applyBorder="1" applyAlignment="1">
      <alignment horizontal="distributed" vertical="center" wrapText="1"/>
      <protection/>
    </xf>
    <xf numFmtId="0" fontId="19" fillId="0" borderId="1" xfId="34" applyFont="1" applyFill="1" applyBorder="1" applyAlignment="1">
      <alignment horizontal="distributed" vertical="center"/>
      <protection/>
    </xf>
    <xf numFmtId="0" fontId="0" fillId="0" borderId="0" xfId="34" applyFill="1" applyAlignment="1">
      <alignment horizontal="distributed" vertical="center"/>
      <protection/>
    </xf>
    <xf numFmtId="0" fontId="0" fillId="0" borderId="7" xfId="34" applyFill="1" applyBorder="1" applyAlignment="1">
      <alignment horizontal="distributed" vertical="center"/>
      <protection/>
    </xf>
    <xf numFmtId="0" fontId="1" fillId="0" borderId="25" xfId="35" applyFont="1" applyFill="1" applyBorder="1" applyAlignment="1">
      <alignment horizontal="distributed" vertical="center" wrapText="1"/>
      <protection/>
    </xf>
    <xf numFmtId="0" fontId="1" fillId="0" borderId="24" xfId="35" applyFont="1" applyFill="1" applyBorder="1" applyAlignment="1">
      <alignment horizontal="distributed" vertical="center" wrapText="1"/>
      <protection/>
    </xf>
    <xf numFmtId="38" fontId="9" fillId="0" borderId="1" xfId="18" applyFont="1" applyFill="1" applyBorder="1" applyAlignment="1">
      <alignment horizontal="distributed" vertical="center"/>
    </xf>
    <xf numFmtId="0" fontId="0" fillId="0" borderId="7" xfId="35" applyFill="1" applyBorder="1" applyAlignment="1">
      <alignment horizontal="distributed"/>
      <protection/>
    </xf>
    <xf numFmtId="0" fontId="9" fillId="0" borderId="1" xfId="35" applyFont="1" applyFill="1" applyBorder="1" applyAlignment="1">
      <alignment horizontal="distributed" vertical="center"/>
      <protection/>
    </xf>
    <xf numFmtId="0" fontId="1" fillId="0" borderId="10" xfId="36" applyFont="1" applyFill="1" applyBorder="1" applyAlignment="1">
      <alignment horizontal="center" vertical="distributed" textRotation="255" wrapText="1"/>
      <protection/>
    </xf>
    <xf numFmtId="0" fontId="1" fillId="0" borderId="13" xfId="36" applyFont="1" applyFill="1" applyBorder="1" applyAlignment="1">
      <alignment horizontal="center" vertical="distributed" textRotation="255"/>
      <protection/>
    </xf>
    <xf numFmtId="0" fontId="1" fillId="0" borderId="6" xfId="36" applyFont="1" applyFill="1" applyBorder="1" applyAlignment="1">
      <alignment horizontal="center" vertical="distributed" textRotation="255"/>
      <protection/>
    </xf>
    <xf numFmtId="0" fontId="1" fillId="0" borderId="10" xfId="36" applyFont="1" applyFill="1" applyBorder="1" applyAlignment="1">
      <alignment horizontal="center" vertical="distributed" textRotation="255"/>
      <protection/>
    </xf>
    <xf numFmtId="0" fontId="1" fillId="0" borderId="14" xfId="36" applyFont="1" applyFill="1" applyBorder="1" applyAlignment="1">
      <alignment horizontal="distributed" vertical="center"/>
      <protection/>
    </xf>
    <xf numFmtId="0" fontId="1" fillId="0" borderId="8" xfId="36" applyFont="1" applyFill="1" applyBorder="1" applyAlignment="1">
      <alignment horizontal="distributed" vertical="center"/>
      <protection/>
    </xf>
    <xf numFmtId="0" fontId="1" fillId="0" borderId="9" xfId="36" applyFont="1" applyFill="1" applyBorder="1">
      <alignment/>
      <protection/>
    </xf>
    <xf numFmtId="0" fontId="1" fillId="0" borderId="4" xfId="36" applyFont="1" applyFill="1" applyBorder="1">
      <alignment/>
      <protection/>
    </xf>
    <xf numFmtId="0" fontId="1" fillId="0" borderId="15" xfId="36" applyFont="1" applyFill="1" applyBorder="1">
      <alignment/>
      <protection/>
    </xf>
    <xf numFmtId="0" fontId="1" fillId="0" borderId="41" xfId="36" applyFont="1" applyFill="1" applyBorder="1" applyAlignment="1">
      <alignment horizontal="distributed" vertical="center"/>
      <protection/>
    </xf>
    <xf numFmtId="0" fontId="1" fillId="0" borderId="24" xfId="36" applyFont="1" applyFill="1" applyBorder="1" applyAlignment="1">
      <alignment horizontal="distributed" vertical="center"/>
      <protection/>
    </xf>
    <xf numFmtId="0" fontId="1" fillId="0" borderId="32" xfId="36" applyFont="1" applyFill="1" applyBorder="1" applyAlignment="1">
      <alignment horizontal="distributed" vertical="center" wrapText="1"/>
      <protection/>
    </xf>
    <xf numFmtId="0" fontId="1" fillId="0" borderId="42" xfId="36" applyFont="1" applyFill="1" applyBorder="1" applyAlignment="1">
      <alignment horizontal="distributed" vertical="center" wrapText="1"/>
      <protection/>
    </xf>
    <xf numFmtId="0" fontId="1" fillId="0" borderId="29" xfId="36" applyFont="1" applyFill="1" applyBorder="1" applyAlignment="1">
      <alignment horizontal="distributed" vertical="center" wrapText="1"/>
      <protection/>
    </xf>
    <xf numFmtId="0" fontId="1" fillId="0" borderId="27" xfId="36" applyFont="1" applyFill="1" applyBorder="1" applyAlignment="1">
      <alignment horizontal="distributed" vertical="center" wrapText="1"/>
      <protection/>
    </xf>
    <xf numFmtId="0" fontId="1" fillId="0" borderId="33" xfId="36" applyFont="1" applyFill="1" applyBorder="1" applyAlignment="1">
      <alignment horizontal="distributed" vertical="center" wrapText="1"/>
      <protection/>
    </xf>
    <xf numFmtId="0" fontId="1" fillId="0" borderId="28" xfId="36" applyFont="1" applyFill="1" applyBorder="1" applyAlignment="1">
      <alignment horizontal="distributed" vertical="center" wrapText="1"/>
      <protection/>
    </xf>
    <xf numFmtId="0" fontId="1" fillId="0" borderId="32" xfId="36" applyNumberFormat="1" applyFont="1" applyFill="1" applyBorder="1" applyAlignment="1">
      <alignment horizontal="center" vertical="center"/>
      <protection/>
    </xf>
    <xf numFmtId="0" fontId="1" fillId="0" borderId="35" xfId="36" applyNumberFormat="1" applyFont="1" applyFill="1" applyBorder="1" applyAlignment="1">
      <alignment horizontal="center" vertical="center"/>
      <protection/>
    </xf>
    <xf numFmtId="0" fontId="1" fillId="0" borderId="29" xfId="36" applyNumberFormat="1" applyFont="1" applyFill="1" applyBorder="1" applyAlignment="1">
      <alignment horizontal="center" vertical="center"/>
      <protection/>
    </xf>
    <xf numFmtId="0" fontId="1" fillId="0" borderId="0" xfId="36" applyNumberFormat="1" applyFont="1" applyFill="1" applyBorder="1" applyAlignment="1">
      <alignment horizontal="center" vertical="center"/>
      <protection/>
    </xf>
    <xf numFmtId="0" fontId="1" fillId="0" borderId="33" xfId="36" applyNumberFormat="1" applyFont="1" applyFill="1" applyBorder="1" applyAlignment="1">
      <alignment horizontal="center" vertical="center"/>
      <protection/>
    </xf>
    <xf numFmtId="0" fontId="1" fillId="0" borderId="15" xfId="36" applyNumberFormat="1" applyFont="1" applyFill="1" applyBorder="1" applyAlignment="1">
      <alignment horizontal="center" vertical="center"/>
      <protection/>
    </xf>
    <xf numFmtId="0" fontId="1" fillId="0" borderId="2" xfId="36" applyNumberFormat="1" applyFont="1" applyFill="1" applyBorder="1" applyAlignment="1">
      <alignment horizontal="center" vertical="center"/>
      <protection/>
    </xf>
    <xf numFmtId="0" fontId="1" fillId="0" borderId="3" xfId="36" applyNumberFormat="1" applyFont="1" applyFill="1" applyBorder="1" applyAlignment="1">
      <alignment horizontal="center" vertical="center"/>
      <protection/>
    </xf>
    <xf numFmtId="0" fontId="1" fillId="0" borderId="1" xfId="36" applyNumberFormat="1" applyFont="1" applyFill="1" applyBorder="1" applyAlignment="1">
      <alignment horizontal="center" vertical="center"/>
      <protection/>
    </xf>
    <xf numFmtId="0" fontId="1" fillId="0" borderId="7" xfId="36" applyNumberFormat="1" applyFont="1" applyFill="1" applyBorder="1" applyAlignment="1">
      <alignment horizontal="center" vertical="center"/>
      <protection/>
    </xf>
    <xf numFmtId="0" fontId="1" fillId="0" borderId="4" xfId="36" applyNumberFormat="1" applyFont="1" applyFill="1" applyBorder="1" applyAlignment="1">
      <alignment horizontal="center" vertical="center"/>
      <protection/>
    </xf>
    <xf numFmtId="0" fontId="1" fillId="0" borderId="5" xfId="36" applyNumberFormat="1" applyFont="1" applyFill="1" applyBorder="1" applyAlignment="1">
      <alignment horizontal="center" vertical="center"/>
      <protection/>
    </xf>
    <xf numFmtId="0" fontId="1" fillId="0" borderId="35" xfId="36" applyNumberFormat="1" applyFont="1" applyFill="1" applyBorder="1" applyAlignment="1">
      <alignment horizontal="center" vertical="center" wrapText="1"/>
      <protection/>
    </xf>
    <xf numFmtId="0" fontId="1" fillId="0" borderId="3" xfId="36" applyNumberFormat="1" applyFont="1" applyFill="1" applyBorder="1" applyAlignment="1">
      <alignment horizontal="center" vertical="center" wrapText="1"/>
      <protection/>
    </xf>
    <xf numFmtId="0" fontId="1" fillId="0" borderId="0" xfId="36" applyNumberFormat="1" applyFont="1" applyFill="1" applyBorder="1" applyAlignment="1">
      <alignment horizontal="center" vertical="center" wrapText="1"/>
      <protection/>
    </xf>
    <xf numFmtId="0" fontId="1" fillId="0" borderId="7" xfId="36" applyNumberFormat="1" applyFont="1" applyFill="1" applyBorder="1" applyAlignment="1">
      <alignment horizontal="center" vertical="center" wrapText="1"/>
      <protection/>
    </xf>
    <xf numFmtId="0" fontId="1" fillId="0" borderId="15" xfId="36" applyNumberFormat="1" applyFont="1" applyFill="1" applyBorder="1" applyAlignment="1">
      <alignment horizontal="center" vertical="center" wrapText="1"/>
      <protection/>
    </xf>
    <xf numFmtId="0" fontId="1" fillId="0" borderId="5" xfId="36" applyNumberFormat="1" applyFont="1" applyFill="1" applyBorder="1" applyAlignment="1">
      <alignment horizontal="center" vertical="center" wrapText="1"/>
      <protection/>
    </xf>
    <xf numFmtId="0" fontId="1" fillId="0" borderId="25" xfId="36" applyFont="1" applyFill="1" applyBorder="1" applyAlignment="1">
      <alignment horizontal="distributed" vertical="center"/>
      <protection/>
    </xf>
    <xf numFmtId="0" fontId="1" fillId="0" borderId="30" xfId="36" applyFont="1" applyFill="1" applyBorder="1" applyAlignment="1">
      <alignment horizontal="distributed" vertical="center"/>
      <protection/>
    </xf>
    <xf numFmtId="0" fontId="1" fillId="0" borderId="34" xfId="36" applyFont="1" applyFill="1" applyBorder="1" applyAlignment="1">
      <alignment horizontal="distributed" vertical="center"/>
      <protection/>
    </xf>
    <xf numFmtId="0" fontId="1" fillId="0" borderId="14" xfId="36" applyNumberFormat="1" applyFont="1" applyFill="1" applyBorder="1" applyAlignment="1">
      <alignment horizontal="distributed" vertical="center"/>
      <protection/>
    </xf>
    <xf numFmtId="0" fontId="1" fillId="0" borderId="9" xfId="36" applyNumberFormat="1" applyFont="1" applyFill="1" applyBorder="1" applyAlignment="1">
      <alignment horizontal="distributed" vertical="center"/>
      <protection/>
    </xf>
    <xf numFmtId="0" fontId="1" fillId="0" borderId="8" xfId="36" applyNumberFormat="1" applyFont="1" applyFill="1" applyBorder="1" applyAlignment="1">
      <alignment horizontal="distributed" vertical="center"/>
      <protection/>
    </xf>
    <xf numFmtId="0" fontId="1" fillId="0" borderId="4" xfId="36" applyNumberFormat="1" applyFont="1" applyFill="1" applyBorder="1" applyAlignment="1">
      <alignment horizontal="distributed" vertical="center"/>
      <protection/>
    </xf>
    <xf numFmtId="0" fontId="1" fillId="0" borderId="15" xfId="36" applyNumberFormat="1" applyFont="1" applyFill="1" applyBorder="1" applyAlignment="1">
      <alignment horizontal="distributed" vertical="center"/>
      <protection/>
    </xf>
    <xf numFmtId="0" fontId="1" fillId="0" borderId="5" xfId="36" applyNumberFormat="1" applyFont="1" applyFill="1" applyBorder="1" applyAlignment="1">
      <alignment horizontal="distributed" vertical="center"/>
      <protection/>
    </xf>
    <xf numFmtId="0" fontId="1" fillId="0" borderId="10" xfId="36" applyNumberFormat="1" applyFont="1" applyFill="1" applyBorder="1" applyAlignment="1">
      <alignment horizontal="center" vertical="center" wrapText="1"/>
      <protection/>
    </xf>
    <xf numFmtId="0" fontId="1" fillId="0" borderId="13" xfId="36" applyNumberFormat="1" applyFont="1" applyFill="1" applyBorder="1" applyAlignment="1">
      <alignment horizontal="center" vertical="center" wrapText="1"/>
      <protection/>
    </xf>
    <xf numFmtId="0" fontId="1" fillId="0" borderId="6" xfId="36" applyNumberFormat="1" applyFont="1" applyFill="1" applyBorder="1" applyAlignment="1">
      <alignment horizontal="center" vertical="center" wrapText="1"/>
      <protection/>
    </xf>
    <xf numFmtId="0" fontId="1" fillId="0" borderId="30" xfId="36" applyFont="1" applyFill="1" applyBorder="1" applyAlignment="1">
      <alignment horizontal="center" vertical="center"/>
      <protection/>
    </xf>
    <xf numFmtId="0" fontId="1" fillId="0" borderId="24" xfId="36" applyFont="1" applyFill="1" applyBorder="1" applyAlignment="1">
      <alignment horizontal="center" vertical="center"/>
      <protection/>
    </xf>
    <xf numFmtId="0" fontId="1" fillId="0" borderId="25" xfId="36" applyFont="1" applyFill="1" applyBorder="1" applyAlignment="1">
      <alignment horizontal="center" vertical="center"/>
      <protection/>
    </xf>
    <xf numFmtId="0" fontId="1" fillId="0" borderId="17" xfId="36" applyFont="1" applyFill="1" applyBorder="1" applyAlignment="1">
      <alignment horizontal="left" vertical="center" wrapText="1" indent="1"/>
      <protection/>
    </xf>
    <xf numFmtId="0" fontId="1" fillId="0" borderId="13" xfId="36" applyFont="1" applyFill="1" applyBorder="1" applyAlignment="1">
      <alignment horizontal="left" vertical="center" indent="1"/>
      <protection/>
    </xf>
    <xf numFmtId="0" fontId="1" fillId="0" borderId="6" xfId="36" applyFont="1" applyFill="1" applyBorder="1" applyAlignment="1">
      <alignment horizontal="left" vertical="center" indent="1"/>
      <protection/>
    </xf>
    <xf numFmtId="0" fontId="1" fillId="0" borderId="9" xfId="36" applyFont="1" applyFill="1" applyBorder="1" applyAlignment="1">
      <alignment horizontal="center" vertical="center" wrapText="1"/>
      <protection/>
    </xf>
    <xf numFmtId="0" fontId="1" fillId="0" borderId="0" xfId="36" applyFont="1" applyFill="1" applyBorder="1" applyAlignment="1">
      <alignment horizontal="center" vertical="center" wrapText="1"/>
      <protection/>
    </xf>
    <xf numFmtId="0" fontId="1" fillId="0" borderId="15" xfId="36" applyFont="1" applyFill="1" applyBorder="1" applyAlignment="1">
      <alignment horizontal="center" vertical="center" wrapText="1"/>
      <protection/>
    </xf>
    <xf numFmtId="0" fontId="1" fillId="0" borderId="14" xfId="36" applyFont="1" applyFill="1" applyBorder="1" applyAlignment="1">
      <alignment horizontal="center" vertical="center" wrapText="1"/>
      <protection/>
    </xf>
    <xf numFmtId="0" fontId="1" fillId="0" borderId="8" xfId="36" applyFont="1" applyFill="1" applyBorder="1" applyAlignment="1">
      <alignment horizontal="center" vertical="center" wrapText="1"/>
      <protection/>
    </xf>
    <xf numFmtId="0" fontId="1" fillId="0" borderId="1" xfId="36" applyFont="1" applyFill="1" applyBorder="1" applyAlignment="1">
      <alignment horizontal="center" vertical="center" wrapText="1"/>
      <protection/>
    </xf>
    <xf numFmtId="0" fontId="1" fillId="0" borderId="7" xfId="36" applyFont="1" applyFill="1" applyBorder="1" applyAlignment="1">
      <alignment horizontal="center" vertical="center" wrapText="1"/>
      <protection/>
    </xf>
    <xf numFmtId="0" fontId="1" fillId="0" borderId="4" xfId="36" applyFont="1" applyFill="1" applyBorder="1" applyAlignment="1">
      <alignment horizontal="center" vertical="center" wrapText="1"/>
      <protection/>
    </xf>
    <xf numFmtId="0" fontId="1" fillId="0" borderId="5" xfId="36" applyFont="1" applyFill="1" applyBorder="1" applyAlignment="1">
      <alignment horizontal="center" vertical="center" wrapText="1"/>
      <protection/>
    </xf>
    <xf numFmtId="0" fontId="1" fillId="0" borderId="11" xfId="36" applyFont="1" applyFill="1" applyBorder="1" applyAlignment="1">
      <alignment horizontal="left" vertical="center" wrapText="1" indent="1"/>
      <protection/>
    </xf>
    <xf numFmtId="0" fontId="1" fillId="0" borderId="36" xfId="36" applyFont="1" applyFill="1" applyBorder="1" applyAlignment="1">
      <alignment horizontal="left" vertical="center" indent="1"/>
      <protection/>
    </xf>
    <xf numFmtId="0" fontId="1" fillId="0" borderId="26" xfId="36" applyFont="1" applyFill="1" applyBorder="1" applyAlignment="1">
      <alignment horizontal="left" vertical="center" indent="1"/>
      <protection/>
    </xf>
    <xf numFmtId="0" fontId="1" fillId="0" borderId="14" xfId="36" applyNumberFormat="1" applyFont="1" applyFill="1" applyBorder="1" applyAlignment="1">
      <alignment horizontal="left" vertical="center" wrapText="1" indent="1"/>
      <protection/>
    </xf>
    <xf numFmtId="0" fontId="1" fillId="0" borderId="8" xfId="36" applyNumberFormat="1" applyFont="1" applyFill="1" applyBorder="1" applyAlignment="1">
      <alignment horizontal="left" vertical="center" indent="1"/>
      <protection/>
    </xf>
    <xf numFmtId="0" fontId="1" fillId="0" borderId="1" xfId="36" applyNumberFormat="1" applyFont="1" applyFill="1" applyBorder="1" applyAlignment="1">
      <alignment horizontal="left" vertical="center" indent="1"/>
      <protection/>
    </xf>
    <xf numFmtId="0" fontId="1" fillId="0" borderId="7" xfId="36" applyNumberFormat="1" applyFont="1" applyFill="1" applyBorder="1" applyAlignment="1">
      <alignment horizontal="left" vertical="center" indent="1"/>
      <protection/>
    </xf>
    <xf numFmtId="0" fontId="1" fillId="0" borderId="4" xfId="36" applyNumberFormat="1" applyFont="1" applyFill="1" applyBorder="1" applyAlignment="1">
      <alignment horizontal="left" vertical="center" indent="1"/>
      <protection/>
    </xf>
    <xf numFmtId="0" fontId="1" fillId="0" borderId="5" xfId="36" applyNumberFormat="1" applyFont="1" applyFill="1" applyBorder="1" applyAlignment="1">
      <alignment horizontal="left" vertical="center" indent="1"/>
      <protection/>
    </xf>
    <xf numFmtId="0" fontId="1" fillId="0" borderId="14" xfId="36" applyFont="1" applyFill="1" applyBorder="1" applyAlignment="1">
      <alignment horizontal="left" indent="1"/>
      <protection/>
    </xf>
    <xf numFmtId="0" fontId="1" fillId="0" borderId="8" xfId="36" applyFont="1" applyFill="1" applyBorder="1" applyAlignment="1">
      <alignment horizontal="left" indent="1"/>
      <protection/>
    </xf>
    <xf numFmtId="0" fontId="0" fillId="0" borderId="1" xfId="36" applyFill="1" applyBorder="1" applyAlignment="1">
      <alignment horizontal="left" indent="1"/>
      <protection/>
    </xf>
    <xf numFmtId="0" fontId="0" fillId="0" borderId="7" xfId="36" applyFill="1" applyBorder="1" applyAlignment="1">
      <alignment horizontal="left" indent="1"/>
      <protection/>
    </xf>
    <xf numFmtId="0" fontId="1" fillId="0" borderId="14" xfId="36" applyFont="1" applyFill="1" applyBorder="1" applyAlignment="1">
      <alignment horizontal="distributed"/>
      <protection/>
    </xf>
    <xf numFmtId="0" fontId="1" fillId="0" borderId="8" xfId="36" applyFont="1" applyFill="1" applyBorder="1" applyAlignment="1">
      <alignment horizontal="distributed"/>
      <protection/>
    </xf>
    <xf numFmtId="0" fontId="1" fillId="0" borderId="14" xfId="36" applyFont="1" applyFill="1" applyBorder="1" applyAlignment="1">
      <alignment horizontal="distributed" vertical="center" wrapText="1"/>
      <protection/>
    </xf>
    <xf numFmtId="0" fontId="1" fillId="0" borderId="8"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1" fillId="0" borderId="7" xfId="36" applyFont="1" applyFill="1" applyBorder="1" applyAlignment="1">
      <alignment horizontal="distributed" vertical="center"/>
      <protection/>
    </xf>
    <xf numFmtId="0" fontId="1" fillId="0" borderId="4" xfId="36" applyFont="1" applyFill="1" applyBorder="1" applyAlignment="1">
      <alignment horizontal="distributed" vertical="center"/>
      <protection/>
    </xf>
    <xf numFmtId="0" fontId="1" fillId="0" borderId="5" xfId="36" applyFont="1" applyFill="1" applyBorder="1" applyAlignment="1">
      <alignment horizontal="distributed" vertical="center"/>
      <protection/>
    </xf>
    <xf numFmtId="0" fontId="1" fillId="0" borderId="14" xfId="36" applyNumberFormat="1" applyFont="1" applyFill="1" applyBorder="1" applyAlignment="1">
      <alignment horizontal="distributed" vertical="center"/>
      <protection/>
    </xf>
    <xf numFmtId="0" fontId="1" fillId="0" borderId="9" xfId="36" applyNumberFormat="1" applyFont="1" applyFill="1" applyBorder="1" applyAlignment="1">
      <alignment horizontal="distributed" vertical="center"/>
      <protection/>
    </xf>
    <xf numFmtId="0" fontId="1" fillId="0" borderId="1" xfId="36" applyNumberFormat="1" applyFont="1" applyFill="1" applyBorder="1" applyAlignment="1">
      <alignment horizontal="distributed" vertical="center"/>
      <protection/>
    </xf>
    <xf numFmtId="0" fontId="1" fillId="0" borderId="0" xfId="36" applyNumberFormat="1" applyFont="1" applyFill="1" applyBorder="1" applyAlignment="1">
      <alignment horizontal="distributed" vertical="center"/>
      <protection/>
    </xf>
    <xf numFmtId="0" fontId="1" fillId="0" borderId="4" xfId="36" applyNumberFormat="1" applyFont="1" applyFill="1" applyBorder="1" applyAlignment="1">
      <alignment horizontal="distributed" vertical="center"/>
      <protection/>
    </xf>
    <xf numFmtId="0" fontId="1" fillId="0" borderId="15" xfId="36" applyNumberFormat="1" applyFont="1" applyFill="1" applyBorder="1" applyAlignment="1">
      <alignment horizontal="distributed" vertical="center"/>
      <protection/>
    </xf>
    <xf numFmtId="0" fontId="0" fillId="0" borderId="9" xfId="36" applyFill="1" applyBorder="1">
      <alignment/>
      <protection/>
    </xf>
    <xf numFmtId="0" fontId="0" fillId="0" borderId="43" xfId="36" applyFill="1" applyBorder="1">
      <alignment/>
      <protection/>
    </xf>
    <xf numFmtId="0" fontId="0" fillId="0" borderId="4" xfId="36" applyFill="1" applyBorder="1">
      <alignment/>
      <protection/>
    </xf>
    <xf numFmtId="0" fontId="0" fillId="0" borderId="15" xfId="36" applyFill="1" applyBorder="1">
      <alignment/>
      <protection/>
    </xf>
    <xf numFmtId="0" fontId="0" fillId="0" borderId="28" xfId="36" applyFill="1" applyBorder="1">
      <alignment/>
      <protection/>
    </xf>
    <xf numFmtId="0" fontId="1" fillId="0" borderId="18" xfId="36" applyNumberFormat="1" applyFont="1" applyFill="1" applyBorder="1" applyAlignment="1">
      <alignment horizontal="center" vertical="center"/>
      <protection/>
    </xf>
    <xf numFmtId="0" fontId="1" fillId="0" borderId="12" xfId="36" applyNumberFormat="1" applyFont="1" applyFill="1" applyBorder="1" applyAlignment="1">
      <alignment horizontal="center" vertical="center"/>
      <protection/>
    </xf>
    <xf numFmtId="0" fontId="1" fillId="0" borderId="8" xfId="36" applyFont="1" applyFill="1" applyBorder="1" applyAlignment="1">
      <alignment horizontal="center" vertical="center"/>
      <protection/>
    </xf>
    <xf numFmtId="0" fontId="1" fillId="0" borderId="10" xfId="36" applyFont="1" applyFill="1" applyBorder="1" applyAlignment="1">
      <alignment horizontal="center" vertical="center"/>
      <protection/>
    </xf>
    <xf numFmtId="0" fontId="1" fillId="0" borderId="5" xfId="36" applyFont="1" applyFill="1" applyBorder="1" applyAlignment="1">
      <alignment horizontal="center" vertical="center"/>
      <protection/>
    </xf>
    <xf numFmtId="0" fontId="1" fillId="0" borderId="6" xfId="36" applyFont="1" applyFill="1" applyBorder="1" applyAlignment="1">
      <alignment horizontal="center" vertical="center"/>
      <protection/>
    </xf>
    <xf numFmtId="0" fontId="1" fillId="0" borderId="10" xfId="36" applyFont="1" applyFill="1" applyBorder="1" applyAlignment="1">
      <alignment horizontal="center" vertical="center"/>
      <protection/>
    </xf>
    <xf numFmtId="0" fontId="1" fillId="0" borderId="6" xfId="36" applyFont="1" applyFill="1" applyBorder="1" applyAlignment="1">
      <alignment horizontal="center" vertical="center"/>
      <protection/>
    </xf>
    <xf numFmtId="0" fontId="1" fillId="0" borderId="8" xfId="36" applyFont="1" applyFill="1" applyBorder="1">
      <alignment/>
      <protection/>
    </xf>
    <xf numFmtId="0" fontId="1" fillId="0" borderId="5" xfId="36" applyFont="1" applyFill="1" applyBorder="1">
      <alignment/>
      <protection/>
    </xf>
    <xf numFmtId="0" fontId="1" fillId="0" borderId="12" xfId="36" applyNumberFormat="1" applyFont="1" applyFill="1" applyBorder="1" applyAlignment="1">
      <alignment horizontal="distributed" vertical="center"/>
      <protection/>
    </xf>
    <xf numFmtId="0" fontId="1" fillId="0" borderId="4" xfId="36" applyFont="1" applyFill="1" applyBorder="1" applyAlignment="1">
      <alignment horizontal="left" vertical="top" indent="1"/>
      <protection/>
    </xf>
    <xf numFmtId="0" fontId="1" fillId="0" borderId="5" xfId="36" applyFont="1" applyFill="1" applyBorder="1" applyAlignment="1">
      <alignment horizontal="left" vertical="top" indent="1"/>
      <protection/>
    </xf>
    <xf numFmtId="0" fontId="1" fillId="0" borderId="4" xfId="36" applyFont="1" applyFill="1" applyBorder="1" applyAlignment="1">
      <alignment horizontal="distributed" vertical="top"/>
      <protection/>
    </xf>
    <xf numFmtId="0" fontId="1" fillId="0" borderId="5" xfId="36" applyFont="1" applyFill="1" applyBorder="1" applyAlignment="1">
      <alignment horizontal="distributed" vertical="top"/>
      <protection/>
    </xf>
    <xf numFmtId="0" fontId="1" fillId="0" borderId="14" xfId="36" applyFont="1" applyFill="1" applyBorder="1" applyAlignment="1">
      <alignment horizontal="left"/>
      <protection/>
    </xf>
    <xf numFmtId="0" fontId="1" fillId="0" borderId="8" xfId="36" applyFont="1" applyFill="1" applyBorder="1" applyAlignment="1">
      <alignment horizontal="left"/>
      <protection/>
    </xf>
    <xf numFmtId="0" fontId="0" fillId="0" borderId="1" xfId="36" applyFill="1" applyBorder="1" applyAlignment="1">
      <alignment/>
      <protection/>
    </xf>
    <xf numFmtId="0" fontId="0" fillId="0" borderId="7" xfId="36" applyFill="1" applyBorder="1" applyAlignment="1">
      <alignment/>
      <protection/>
    </xf>
    <xf numFmtId="0" fontId="1" fillId="0" borderId="1" xfId="36" applyFont="1" applyFill="1" applyBorder="1" applyAlignment="1">
      <alignment horizontal="distributed" vertical="center"/>
      <protection/>
    </xf>
    <xf numFmtId="0" fontId="1" fillId="0" borderId="7" xfId="36" applyFont="1" applyFill="1" applyBorder="1" applyAlignment="1">
      <alignment horizontal="distributed" vertical="center"/>
      <protection/>
    </xf>
    <xf numFmtId="0" fontId="1" fillId="0" borderId="4" xfId="36" applyFont="1" applyFill="1" applyBorder="1" applyAlignment="1">
      <alignment horizontal="distributed" vertical="center"/>
      <protection/>
    </xf>
    <xf numFmtId="0" fontId="1" fillId="0" borderId="5" xfId="36" applyFont="1" applyFill="1" applyBorder="1" applyAlignment="1">
      <alignment horizontal="distributed" vertical="center"/>
      <protection/>
    </xf>
    <xf numFmtId="0" fontId="1" fillId="0" borderId="44" xfId="36" applyFont="1" applyFill="1" applyBorder="1" applyAlignment="1">
      <alignment horizontal="center" vertical="distributed" textRotation="255" wrapText="1"/>
      <protection/>
    </xf>
    <xf numFmtId="0" fontId="1" fillId="0" borderId="45" xfId="36" applyFont="1" applyFill="1" applyBorder="1" applyAlignment="1">
      <alignment vertical="distributed" textRotation="255"/>
      <protection/>
    </xf>
    <xf numFmtId="0" fontId="1" fillId="0" borderId="16" xfId="36" applyFont="1" applyFill="1" applyBorder="1" applyAlignment="1">
      <alignment vertical="distributed" textRotation="255"/>
      <protection/>
    </xf>
    <xf numFmtId="0" fontId="1" fillId="0" borderId="11" xfId="36" applyFont="1" applyFill="1" applyBorder="1" applyAlignment="1">
      <alignment horizontal="distributed" vertical="center" wrapText="1"/>
      <protection/>
    </xf>
    <xf numFmtId="0" fontId="1" fillId="0" borderId="36" xfId="36" applyFont="1" applyFill="1" applyBorder="1" applyAlignment="1">
      <alignment horizontal="distributed" vertical="center" wrapText="1"/>
      <protection/>
    </xf>
    <xf numFmtId="0" fontId="1" fillId="0" borderId="26" xfId="36" applyFont="1" applyFill="1" applyBorder="1" applyAlignment="1">
      <alignment horizontal="distributed" vertical="center" wrapText="1"/>
      <protection/>
    </xf>
    <xf numFmtId="0" fontId="1" fillId="0" borderId="8" xfId="36" applyNumberFormat="1" applyFont="1" applyFill="1" applyBorder="1" applyAlignment="1">
      <alignment horizontal="distributed" vertical="center"/>
      <protection/>
    </xf>
    <xf numFmtId="0" fontId="1" fillId="0" borderId="14" xfId="36" applyFont="1" applyFill="1" applyBorder="1" applyAlignment="1">
      <alignment horizontal="left" vertical="center" wrapText="1" indent="1"/>
      <protection/>
    </xf>
    <xf numFmtId="0" fontId="1" fillId="0" borderId="8" xfId="36" applyFont="1" applyFill="1" applyBorder="1" applyAlignment="1">
      <alignment horizontal="left" vertical="center" wrapText="1" indent="1"/>
      <protection/>
    </xf>
    <xf numFmtId="0" fontId="1" fillId="0" borderId="1" xfId="36" applyFont="1" applyFill="1" applyBorder="1" applyAlignment="1">
      <alignment horizontal="left" vertical="center" wrapText="1" indent="1"/>
      <protection/>
    </xf>
    <xf numFmtId="0" fontId="1" fillId="0" borderId="7" xfId="36" applyFont="1" applyFill="1" applyBorder="1" applyAlignment="1">
      <alignment horizontal="left" vertical="center" wrapText="1" indent="1"/>
      <protection/>
    </xf>
    <xf numFmtId="0" fontId="1" fillId="0" borderId="4" xfId="36" applyFont="1" applyFill="1" applyBorder="1" applyAlignment="1">
      <alignment horizontal="left" vertical="center" wrapText="1" indent="1"/>
      <protection/>
    </xf>
    <xf numFmtId="0" fontId="1" fillId="0" borderId="5" xfId="36" applyFont="1" applyFill="1" applyBorder="1" applyAlignment="1">
      <alignment horizontal="left" vertical="center" wrapText="1" indent="1"/>
      <protection/>
    </xf>
    <xf numFmtId="0" fontId="1" fillId="0" borderId="2" xfId="36" applyFont="1" applyFill="1" applyBorder="1" applyAlignment="1">
      <alignment horizontal="center" vertical="center" wrapText="1"/>
      <protection/>
    </xf>
    <xf numFmtId="0" fontId="0" fillId="0" borderId="3" xfId="36" applyBorder="1" applyAlignment="1">
      <alignment horizontal="center" vertical="center" wrapText="1"/>
      <protection/>
    </xf>
    <xf numFmtId="0" fontId="0" fillId="0" borderId="1" xfId="36" applyBorder="1" applyAlignment="1">
      <alignment horizontal="center" vertical="center" wrapText="1"/>
      <protection/>
    </xf>
    <xf numFmtId="0" fontId="0" fillId="0" borderId="7" xfId="36" applyBorder="1" applyAlignment="1">
      <alignment horizontal="center" vertical="center" wrapText="1"/>
      <protection/>
    </xf>
    <xf numFmtId="0" fontId="0" fillId="0" borderId="4" xfId="36" applyBorder="1" applyAlignment="1">
      <alignment horizontal="center" vertical="center" wrapText="1"/>
      <protection/>
    </xf>
    <xf numFmtId="0" fontId="0" fillId="0" borderId="5" xfId="36" applyBorder="1" applyAlignment="1">
      <alignment horizontal="center" vertical="center" wrapText="1"/>
      <protection/>
    </xf>
    <xf numFmtId="0" fontId="1" fillId="0" borderId="2" xfId="36" applyFont="1" applyFill="1" applyBorder="1" applyAlignment="1">
      <alignment horizontal="distributed" vertical="center"/>
      <protection/>
    </xf>
    <xf numFmtId="0" fontId="0" fillId="0" borderId="3" xfId="36" applyFill="1" applyBorder="1" applyAlignment="1">
      <alignment horizontal="distributed" vertical="center"/>
      <protection/>
    </xf>
    <xf numFmtId="0" fontId="0" fillId="0" borderId="1" xfId="36" applyFill="1" applyBorder="1" applyAlignment="1">
      <alignment horizontal="distributed" vertical="center"/>
      <protection/>
    </xf>
    <xf numFmtId="0" fontId="0" fillId="0" borderId="7" xfId="36" applyFill="1" applyBorder="1" applyAlignment="1">
      <alignment horizontal="distributed" vertical="center"/>
      <protection/>
    </xf>
    <xf numFmtId="0" fontId="0" fillId="0" borderId="4" xfId="36" applyFill="1" applyBorder="1" applyAlignment="1">
      <alignment horizontal="distributed" vertical="center"/>
      <protection/>
    </xf>
    <xf numFmtId="0" fontId="0" fillId="0" borderId="5" xfId="36" applyFill="1" applyBorder="1" applyAlignment="1">
      <alignment horizontal="distributed" vertical="center"/>
      <protection/>
    </xf>
    <xf numFmtId="0" fontId="1" fillId="0" borderId="20" xfId="36" applyFont="1" applyFill="1" applyBorder="1" applyAlignment="1">
      <alignment horizontal="distributed" vertical="center"/>
      <protection/>
    </xf>
    <xf numFmtId="0" fontId="0" fillId="0" borderId="36" xfId="36" applyFill="1" applyBorder="1" applyAlignment="1">
      <alignment horizontal="distributed" vertical="center"/>
      <protection/>
    </xf>
    <xf numFmtId="0" fontId="0" fillId="0" borderId="26" xfId="36" applyFill="1" applyBorder="1" applyAlignment="1">
      <alignment horizontal="distributed" vertical="center"/>
      <protection/>
    </xf>
    <xf numFmtId="0" fontId="1" fillId="0" borderId="3" xfId="36" applyFont="1" applyFill="1" applyBorder="1" applyAlignment="1">
      <alignment horizontal="center" vertical="center" wrapText="1"/>
      <protection/>
    </xf>
    <xf numFmtId="0" fontId="1" fillId="0" borderId="7" xfId="36" applyFont="1" applyFill="1" applyBorder="1" applyAlignment="1">
      <alignment horizontal="center" vertical="center"/>
      <protection/>
    </xf>
    <xf numFmtId="0" fontId="1" fillId="0" borderId="5" xfId="36" applyFont="1" applyFill="1" applyBorder="1" applyAlignment="1">
      <alignment horizontal="center" vertical="center"/>
      <protection/>
    </xf>
    <xf numFmtId="41" fontId="1" fillId="0" borderId="0" xfId="18" applyNumberFormat="1" applyFont="1" applyFill="1" applyBorder="1" applyAlignment="1">
      <alignment horizontal="center" vertical="center"/>
    </xf>
    <xf numFmtId="181" fontId="1" fillId="0" borderId="0" xfId="18" applyNumberFormat="1" applyFont="1" applyFill="1" applyBorder="1" applyAlignment="1">
      <alignment horizontal="right" vertical="center"/>
    </xf>
    <xf numFmtId="38" fontId="1" fillId="0" borderId="12" xfId="18" applyFont="1" applyFill="1" applyBorder="1" applyAlignment="1">
      <alignment horizontal="distributed" vertical="center" indent="1"/>
    </xf>
    <xf numFmtId="38" fontId="1" fillId="0" borderId="23" xfId="18" applyFont="1" applyFill="1" applyBorder="1" applyAlignment="1">
      <alignment horizontal="distributed" vertical="center" indent="1"/>
    </xf>
    <xf numFmtId="0" fontId="1" fillId="0" borderId="23" xfId="18" applyNumberFormat="1" applyFont="1" applyFill="1" applyBorder="1" applyAlignment="1">
      <alignment horizontal="center" vertical="center"/>
    </xf>
    <xf numFmtId="0" fontId="1" fillId="0" borderId="12" xfId="18" applyNumberFormat="1" applyFont="1" applyFill="1" applyBorder="1" applyAlignment="1">
      <alignment horizontal="center" vertical="center"/>
    </xf>
    <xf numFmtId="0" fontId="1" fillId="0" borderId="12" xfId="18" applyNumberFormat="1" applyFont="1" applyFill="1" applyBorder="1" applyAlignment="1">
      <alignment horizontal="distributed" vertical="center"/>
    </xf>
    <xf numFmtId="0" fontId="1" fillId="0" borderId="23" xfId="18" applyNumberFormat="1" applyFont="1" applyFill="1" applyBorder="1" applyAlignment="1">
      <alignment horizontal="distributed" vertical="center" indent="1"/>
    </xf>
    <xf numFmtId="0" fontId="1" fillId="0" borderId="23" xfId="18" applyNumberFormat="1" applyFont="1" applyFill="1" applyBorder="1" applyAlignment="1">
      <alignment horizontal="distributed" vertical="center"/>
    </xf>
    <xf numFmtId="38" fontId="1" fillId="0" borderId="17" xfId="18" applyFont="1" applyFill="1" applyBorder="1" applyAlignment="1">
      <alignment horizontal="distributed" vertical="center" indent="1"/>
    </xf>
    <xf numFmtId="38" fontId="1" fillId="0" borderId="6" xfId="18" applyFont="1" applyFill="1" applyBorder="1" applyAlignment="1">
      <alignment horizontal="distributed" vertical="center" indent="1"/>
    </xf>
    <xf numFmtId="38" fontId="1" fillId="0" borderId="2"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5" xfId="18" applyFont="1" applyFill="1" applyBorder="1" applyAlignment="1">
      <alignment horizontal="center" vertical="center"/>
    </xf>
    <xf numFmtId="41" fontId="1" fillId="0" borderId="1" xfId="18" applyNumberFormat="1" applyFont="1" applyFill="1" applyBorder="1" applyAlignment="1">
      <alignment horizontal="distributed" vertical="distributed" indent="1"/>
    </xf>
    <xf numFmtId="41" fontId="1" fillId="0" borderId="7" xfId="18" applyNumberFormat="1" applyFont="1" applyFill="1" applyBorder="1" applyAlignment="1">
      <alignment horizontal="distributed" vertical="distributed" indent="1"/>
    </xf>
    <xf numFmtId="41" fontId="1" fillId="0" borderId="1" xfId="18" applyNumberFormat="1" applyFont="1" applyFill="1" applyBorder="1" applyAlignment="1">
      <alignment horizontal="distributed" vertical="distributed" indent="2"/>
    </xf>
    <xf numFmtId="41" fontId="1" fillId="0" borderId="7" xfId="18" applyNumberFormat="1" applyFont="1" applyFill="1" applyBorder="1" applyAlignment="1">
      <alignment horizontal="distributed" vertical="distributed" indent="2"/>
    </xf>
    <xf numFmtId="0" fontId="1" fillId="0" borderId="2" xfId="37" applyFont="1" applyFill="1" applyBorder="1" applyAlignment="1">
      <alignment horizontal="distributed" vertical="center"/>
      <protection/>
    </xf>
    <xf numFmtId="0" fontId="1" fillId="0" borderId="3" xfId="37" applyFont="1" applyFill="1" applyBorder="1" applyAlignment="1">
      <alignment horizontal="distributed" vertical="center"/>
      <protection/>
    </xf>
    <xf numFmtId="0" fontId="1" fillId="0" borderId="4" xfId="37" applyFont="1" applyFill="1" applyBorder="1" applyAlignment="1">
      <alignment horizontal="distributed" vertical="center"/>
      <protection/>
    </xf>
    <xf numFmtId="0" fontId="1" fillId="0" borderId="5" xfId="37" applyFont="1" applyFill="1" applyBorder="1" applyAlignment="1">
      <alignment horizontal="distributed" vertical="center"/>
      <protection/>
    </xf>
    <xf numFmtId="38" fontId="1" fillId="0" borderId="3" xfId="18" applyFont="1" applyFill="1" applyBorder="1" applyAlignment="1">
      <alignment horizontal="center" vertical="center" wrapText="1"/>
    </xf>
    <xf numFmtId="0" fontId="1" fillId="0" borderId="7" xfId="37" applyFont="1" applyFill="1" applyBorder="1" applyAlignment="1">
      <alignment horizontal="center" vertical="center" wrapText="1"/>
      <protection/>
    </xf>
    <xf numFmtId="38" fontId="1" fillId="0" borderId="17" xfId="18" applyFont="1" applyFill="1" applyBorder="1" applyAlignment="1">
      <alignment horizontal="center" vertical="center" wrapText="1"/>
    </xf>
    <xf numFmtId="0" fontId="1" fillId="0" borderId="13" xfId="37" applyFont="1" applyFill="1" applyBorder="1" applyAlignment="1">
      <alignment horizontal="center" vertical="center" wrapText="1"/>
      <protection/>
    </xf>
    <xf numFmtId="38" fontId="1" fillId="0" borderId="1" xfId="18" applyFont="1" applyFill="1" applyBorder="1" applyAlignment="1">
      <alignment horizontal="distributed" vertical="center"/>
    </xf>
    <xf numFmtId="38" fontId="1" fillId="0" borderId="7" xfId="18" applyFont="1" applyFill="1" applyBorder="1" applyAlignment="1">
      <alignment horizontal="distributed" vertical="center"/>
    </xf>
    <xf numFmtId="0" fontId="1" fillId="0" borderId="2" xfId="37" applyFont="1" applyFill="1" applyBorder="1" applyAlignment="1">
      <alignment horizontal="center" vertical="center"/>
      <protection/>
    </xf>
    <xf numFmtId="0" fontId="0" fillId="0" borderId="35" xfId="37" applyFill="1" applyBorder="1" applyAlignment="1">
      <alignment horizontal="center" vertical="center"/>
      <protection/>
    </xf>
    <xf numFmtId="0" fontId="0" fillId="0" borderId="3" xfId="37" applyFill="1" applyBorder="1" applyAlignment="1">
      <alignment horizontal="center" vertical="center"/>
      <protection/>
    </xf>
    <xf numFmtId="0" fontId="0" fillId="0" borderId="4" xfId="37" applyFill="1" applyBorder="1" applyAlignment="1">
      <alignment horizontal="center" vertical="center"/>
      <protection/>
    </xf>
    <xf numFmtId="0" fontId="0" fillId="0" borderId="15" xfId="37" applyFill="1" applyBorder="1" applyAlignment="1">
      <alignment horizontal="center" vertical="center"/>
      <protection/>
    </xf>
    <xf numFmtId="0" fontId="0" fillId="0" borderId="5" xfId="37" applyFill="1" applyBorder="1" applyAlignment="1">
      <alignment horizontal="center" vertical="center"/>
      <protection/>
    </xf>
    <xf numFmtId="38" fontId="1" fillId="0" borderId="2" xfId="18" applyFont="1" applyFill="1" applyBorder="1" applyAlignment="1">
      <alignment horizontal="distributed" vertical="center" wrapText="1"/>
    </xf>
    <xf numFmtId="38" fontId="1" fillId="0" borderId="3" xfId="18" applyFont="1" applyFill="1" applyBorder="1" applyAlignment="1">
      <alignment horizontal="distributed" vertical="center" wrapText="1"/>
    </xf>
    <xf numFmtId="38" fontId="1" fillId="0" borderId="1" xfId="18" applyFont="1" applyFill="1" applyBorder="1" applyAlignment="1">
      <alignment horizontal="distributed" vertical="center" wrapText="1"/>
    </xf>
    <xf numFmtId="38" fontId="1" fillId="0" borderId="7" xfId="18" applyFont="1" applyFill="1" applyBorder="1" applyAlignment="1">
      <alignment horizontal="distributed" vertical="center" wrapText="1"/>
    </xf>
    <xf numFmtId="38" fontId="1" fillId="0" borderId="4" xfId="18" applyFont="1" applyFill="1" applyBorder="1" applyAlignment="1">
      <alignment horizontal="distributed" vertical="center" wrapText="1"/>
    </xf>
    <xf numFmtId="38" fontId="1" fillId="0" borderId="5" xfId="18" applyFont="1" applyFill="1" applyBorder="1" applyAlignment="1">
      <alignment horizontal="distributed" vertical="center" wrapText="1"/>
    </xf>
    <xf numFmtId="40" fontId="1" fillId="0" borderId="17" xfId="18" applyNumberFormat="1" applyFont="1" applyFill="1" applyBorder="1" applyAlignment="1">
      <alignment horizontal="center" vertical="center" wrapText="1"/>
    </xf>
    <xf numFmtId="40" fontId="1" fillId="0" borderId="13" xfId="18" applyNumberFormat="1" applyFont="1" applyFill="1" applyBorder="1" applyAlignment="1">
      <alignment horizontal="center" vertical="center" wrapText="1"/>
    </xf>
    <xf numFmtId="38" fontId="1" fillId="0" borderId="13" xfId="18" applyFont="1" applyFill="1" applyBorder="1" applyAlignment="1">
      <alignment horizontal="center" vertical="center" wrapText="1"/>
    </xf>
    <xf numFmtId="38" fontId="1" fillId="0" borderId="2" xfId="18" applyFont="1" applyFill="1" applyBorder="1" applyAlignment="1">
      <alignment horizontal="center" vertical="center" wrapText="1"/>
    </xf>
    <xf numFmtId="0" fontId="1" fillId="0" borderId="1" xfId="37" applyFont="1" applyFill="1" applyBorder="1" applyAlignment="1">
      <alignment vertical="center" wrapText="1"/>
      <protection/>
    </xf>
    <xf numFmtId="0" fontId="1" fillId="0" borderId="11" xfId="37" applyFont="1" applyFill="1" applyBorder="1" applyAlignment="1">
      <alignment horizontal="center" vertical="center"/>
      <protection/>
    </xf>
    <xf numFmtId="0" fontId="1" fillId="0" borderId="26" xfId="37" applyFont="1" applyFill="1" applyBorder="1" applyAlignment="1">
      <alignment horizontal="center" vertical="center"/>
      <protection/>
    </xf>
    <xf numFmtId="0" fontId="1" fillId="0" borderId="35" xfId="37" applyFont="1" applyFill="1" applyBorder="1" applyAlignment="1">
      <alignment horizontal="distributed" vertical="center"/>
      <protection/>
    </xf>
    <xf numFmtId="0" fontId="1" fillId="0" borderId="15" xfId="37" applyFont="1" applyFill="1" applyBorder="1" applyAlignment="1">
      <alignment horizontal="distributed" vertical="center"/>
      <protection/>
    </xf>
    <xf numFmtId="58" fontId="1" fillId="0" borderId="22" xfId="37" applyNumberFormat="1" applyFont="1" applyFill="1" applyBorder="1" applyAlignment="1">
      <alignment horizontal="center"/>
      <protection/>
    </xf>
    <xf numFmtId="0" fontId="9" fillId="0" borderId="1" xfId="37" applyFont="1" applyFill="1" applyBorder="1" applyAlignment="1">
      <alignment horizontal="distributed"/>
      <protection/>
    </xf>
    <xf numFmtId="0" fontId="9" fillId="0" borderId="7" xfId="37" applyFont="1" applyFill="1" applyBorder="1" applyAlignment="1">
      <alignment horizontal="distributed"/>
      <protection/>
    </xf>
    <xf numFmtId="0" fontId="1" fillId="0" borderId="1" xfId="37" applyFont="1" applyFill="1" applyBorder="1" applyAlignment="1">
      <alignment horizontal="distributed" vertical="center"/>
      <protection/>
    </xf>
    <xf numFmtId="0" fontId="1" fillId="0" borderId="7" xfId="37" applyFont="1" applyFill="1" applyBorder="1" applyAlignment="1">
      <alignment horizontal="distributed" vertical="center"/>
      <protection/>
    </xf>
    <xf numFmtId="0" fontId="1" fillId="0" borderId="17" xfId="38" applyNumberFormat="1" applyFont="1" applyFill="1" applyBorder="1" applyAlignment="1">
      <alignment horizontal="center" vertical="center" wrapText="1"/>
      <protection/>
    </xf>
    <xf numFmtId="0" fontId="1" fillId="0" borderId="13" xfId="38" applyNumberFormat="1" applyFont="1" applyFill="1" applyBorder="1" applyAlignment="1">
      <alignment horizontal="center" vertical="center" wrapText="1"/>
      <protection/>
    </xf>
    <xf numFmtId="0" fontId="1" fillId="0" borderId="6" xfId="38" applyNumberFormat="1" applyFont="1" applyFill="1" applyBorder="1" applyAlignment="1">
      <alignment horizontal="center" vertical="center" wrapText="1"/>
      <protection/>
    </xf>
    <xf numFmtId="0" fontId="1" fillId="0" borderId="17" xfId="38" applyFont="1" applyFill="1" applyBorder="1" applyAlignment="1">
      <alignment horizontal="center" vertical="center" wrapText="1"/>
      <protection/>
    </xf>
    <xf numFmtId="0" fontId="1" fillId="0" borderId="13" xfId="38" applyFont="1" applyFill="1" applyBorder="1" applyAlignment="1">
      <alignment horizontal="center" vertical="center" wrapText="1"/>
      <protection/>
    </xf>
    <xf numFmtId="0" fontId="1" fillId="0" borderId="6" xfId="38" applyFont="1" applyFill="1" applyBorder="1" applyAlignment="1">
      <alignment horizontal="center" vertical="center" wrapText="1"/>
      <protection/>
    </xf>
    <xf numFmtId="0" fontId="1" fillId="0" borderId="17" xfId="38" applyFont="1" applyFill="1" applyBorder="1" applyAlignment="1">
      <alignment horizontal="center" vertical="center"/>
      <protection/>
    </xf>
    <xf numFmtId="0" fontId="1" fillId="0" borderId="13" xfId="38" applyFont="1" applyFill="1" applyBorder="1" applyAlignment="1">
      <alignment horizontal="center" vertical="center"/>
      <protection/>
    </xf>
    <xf numFmtId="0" fontId="1" fillId="0" borderId="6" xfId="38" applyFont="1" applyFill="1" applyBorder="1" applyAlignment="1">
      <alignment horizontal="center" vertical="center"/>
      <protection/>
    </xf>
    <xf numFmtId="0" fontId="1" fillId="0" borderId="25"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25" xfId="38" applyFont="1" applyFill="1" applyBorder="1" applyAlignment="1">
      <alignment horizontal="center" vertical="center" wrapText="1"/>
      <protection/>
    </xf>
    <xf numFmtId="0" fontId="1" fillId="0" borderId="30"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10" xfId="38" applyFont="1" applyFill="1" applyBorder="1" applyAlignment="1">
      <alignment horizontal="center" vertical="center" wrapText="1"/>
      <protection/>
    </xf>
    <xf numFmtId="0" fontId="1" fillId="0" borderId="10" xfId="38" applyFont="1" applyFill="1" applyBorder="1" applyAlignment="1">
      <alignment horizontal="center" vertical="center" wrapText="1"/>
      <protection/>
    </xf>
    <xf numFmtId="0" fontId="1" fillId="0" borderId="6" xfId="38" applyFont="1" applyFill="1" applyBorder="1" applyAlignment="1">
      <alignment horizontal="center" vertical="center" wrapText="1"/>
      <protection/>
    </xf>
    <xf numFmtId="0" fontId="1" fillId="0" borderId="11" xfId="38" applyFont="1" applyFill="1" applyBorder="1" applyAlignment="1">
      <alignment horizontal="center" vertical="center" wrapText="1"/>
      <protection/>
    </xf>
    <xf numFmtId="0" fontId="1" fillId="0" borderId="26" xfId="38" applyFont="1" applyFill="1" applyBorder="1" applyAlignment="1">
      <alignment horizontal="center" vertical="center" wrapText="1"/>
      <protection/>
    </xf>
    <xf numFmtId="0" fontId="1" fillId="0" borderId="15" xfId="38" applyFont="1" applyFill="1" applyBorder="1" applyAlignment="1">
      <alignment horizontal="center" vertical="center" wrapText="1"/>
      <protection/>
    </xf>
    <xf numFmtId="0" fontId="1" fillId="0" borderId="5" xfId="38" applyFont="1" applyFill="1" applyBorder="1" applyAlignment="1">
      <alignment horizontal="center" vertical="center" wrapText="1"/>
      <protection/>
    </xf>
    <xf numFmtId="49" fontId="9" fillId="0" borderId="4" xfId="39" applyNumberFormat="1" applyFont="1" applyFill="1" applyBorder="1" applyAlignment="1">
      <alignment horizontal="distributed" vertical="center"/>
      <protection/>
    </xf>
    <xf numFmtId="49" fontId="9" fillId="0" borderId="5" xfId="39" applyNumberFormat="1" applyFont="1" applyFill="1" applyBorder="1" applyAlignment="1">
      <alignment horizontal="distributed" vertical="center"/>
      <protection/>
    </xf>
    <xf numFmtId="49" fontId="1" fillId="0" borderId="7" xfId="39" applyNumberFormat="1" applyFont="1" applyFill="1" applyBorder="1" applyAlignment="1">
      <alignment horizontal="distributed" vertical="center"/>
      <protection/>
    </xf>
    <xf numFmtId="49" fontId="1" fillId="0" borderId="1" xfId="39" applyNumberFormat="1" applyFont="1" applyFill="1" applyBorder="1" applyAlignment="1">
      <alignment horizontal="center" vertical="distributed" textRotation="255"/>
      <protection/>
    </xf>
    <xf numFmtId="49" fontId="1" fillId="0" borderId="1" xfId="39" applyNumberFormat="1" applyFont="1" applyFill="1" applyBorder="1" applyAlignment="1">
      <alignment horizontal="left" vertical="center" textRotation="255"/>
      <protection/>
    </xf>
    <xf numFmtId="0" fontId="1" fillId="0" borderId="25" xfId="39" applyFont="1" applyFill="1" applyBorder="1" applyAlignment="1">
      <alignment horizontal="center" vertical="center"/>
      <protection/>
    </xf>
    <xf numFmtId="0" fontId="1" fillId="0" borderId="30" xfId="39" applyFont="1" applyFill="1" applyBorder="1" applyAlignment="1">
      <alignment horizontal="center" vertical="center"/>
      <protection/>
    </xf>
    <xf numFmtId="0" fontId="1" fillId="0" borderId="24" xfId="39" applyFont="1" applyFill="1" applyBorder="1" applyAlignment="1">
      <alignment horizontal="center" vertical="center"/>
      <protection/>
    </xf>
    <xf numFmtId="49" fontId="1" fillId="0" borderId="1" xfId="39" applyNumberFormat="1" applyFont="1" applyFill="1" applyBorder="1" applyAlignment="1">
      <alignment horizontal="left" vertical="distributed" textRotation="255"/>
      <protection/>
    </xf>
    <xf numFmtId="49" fontId="1" fillId="0" borderId="1" xfId="39" applyNumberFormat="1" applyFont="1" applyFill="1" applyBorder="1" applyAlignment="1">
      <alignment horizontal="left" vertical="center" textRotation="255" wrapText="1"/>
      <protection/>
    </xf>
    <xf numFmtId="49" fontId="1" fillId="0" borderId="2" xfId="39" applyNumberFormat="1" applyFont="1" applyFill="1" applyBorder="1" applyAlignment="1">
      <alignment horizontal="distributed" vertical="center"/>
      <protection/>
    </xf>
    <xf numFmtId="49" fontId="27" fillId="0" borderId="3" xfId="39" applyNumberFormat="1" applyFont="1" applyFill="1" applyBorder="1" applyAlignment="1">
      <alignment horizontal="distributed" vertical="center"/>
      <protection/>
    </xf>
    <xf numFmtId="49" fontId="27" fillId="0" borderId="4" xfId="39" applyNumberFormat="1" applyFont="1" applyFill="1" applyBorder="1" applyAlignment="1">
      <alignment horizontal="distributed" vertical="center"/>
      <protection/>
    </xf>
    <xf numFmtId="49" fontId="27" fillId="0" borderId="5" xfId="39" applyNumberFormat="1" applyFont="1" applyFill="1" applyBorder="1" applyAlignment="1">
      <alignment horizontal="distributed" vertical="center"/>
      <protection/>
    </xf>
    <xf numFmtId="0" fontId="1" fillId="0" borderId="17" xfId="39" applyFont="1" applyFill="1" applyBorder="1" applyAlignment="1">
      <alignment horizontal="center" vertical="center"/>
      <protection/>
    </xf>
    <xf numFmtId="0" fontId="1" fillId="0" borderId="6" xfId="39" applyFont="1" applyFill="1" applyBorder="1" applyAlignment="1">
      <alignment horizontal="center" vertical="center"/>
      <protection/>
    </xf>
    <xf numFmtId="0" fontId="1" fillId="0" borderId="2" xfId="40" applyFont="1" applyFill="1" applyBorder="1" applyAlignment="1">
      <alignment horizontal="distributed" vertical="center"/>
      <protection/>
    </xf>
    <xf numFmtId="0" fontId="1" fillId="0" borderId="1" xfId="40" applyFont="1" applyFill="1" applyBorder="1" applyAlignment="1">
      <alignment horizontal="distributed" vertical="center"/>
      <protection/>
    </xf>
    <xf numFmtId="0" fontId="1" fillId="0" borderId="46" xfId="40" applyFont="1" applyFill="1" applyBorder="1" applyAlignment="1">
      <alignment horizontal="center" vertical="center"/>
      <protection/>
    </xf>
    <xf numFmtId="0" fontId="1" fillId="0" borderId="21" xfId="40" applyFont="1" applyFill="1" applyBorder="1" applyAlignment="1">
      <alignment horizontal="center" vertical="center"/>
      <protection/>
    </xf>
    <xf numFmtId="0" fontId="1" fillId="0" borderId="17" xfId="40" applyFont="1" applyFill="1" applyBorder="1" applyAlignment="1">
      <alignment horizontal="center" vertical="center"/>
      <protection/>
    </xf>
    <xf numFmtId="0" fontId="0" fillId="0" borderId="6" xfId="40" applyFill="1" applyBorder="1" applyAlignment="1">
      <alignment horizontal="center" vertical="center"/>
      <protection/>
    </xf>
    <xf numFmtId="0" fontId="1" fillId="0" borderId="17" xfId="40" applyFont="1" applyFill="1" applyBorder="1" applyAlignment="1">
      <alignment horizontal="center" vertical="center" wrapText="1"/>
      <protection/>
    </xf>
    <xf numFmtId="0" fontId="1" fillId="0" borderId="4" xfId="40" applyFont="1" applyFill="1" applyBorder="1" applyAlignment="1">
      <alignment horizontal="distributed" vertical="center"/>
      <protection/>
    </xf>
    <xf numFmtId="0" fontId="1" fillId="0" borderId="23" xfId="40" applyFont="1" applyFill="1" applyBorder="1" applyAlignment="1">
      <alignment horizontal="center" vertical="center"/>
      <protection/>
    </xf>
    <xf numFmtId="0" fontId="1" fillId="0" borderId="12" xfId="40" applyFont="1" applyFill="1" applyBorder="1" applyAlignment="1">
      <alignment horizontal="center" vertical="center"/>
      <protection/>
    </xf>
    <xf numFmtId="38" fontId="1" fillId="0" borderId="0" xfId="18" applyFont="1" applyFill="1" applyBorder="1" applyAlignment="1">
      <alignment vertical="center" wrapText="1"/>
    </xf>
    <xf numFmtId="38" fontId="1" fillId="0" borderId="0" xfId="18" applyFont="1" applyFill="1" applyBorder="1" applyAlignment="1">
      <alignment horizontal="distributed" vertical="center"/>
    </xf>
    <xf numFmtId="38" fontId="1" fillId="0" borderId="7" xfId="18" applyFont="1" applyFill="1" applyBorder="1" applyAlignment="1">
      <alignment horizontal="distributed" vertical="center"/>
    </xf>
    <xf numFmtId="38" fontId="10" fillId="0" borderId="33" xfId="18" applyFont="1" applyFill="1" applyBorder="1" applyAlignment="1">
      <alignment horizontal="distributed" vertical="center"/>
    </xf>
    <xf numFmtId="38" fontId="10" fillId="0" borderId="5" xfId="18" applyFont="1" applyFill="1" applyBorder="1" applyAlignment="1">
      <alignment horizontal="distributed" vertical="center"/>
    </xf>
    <xf numFmtId="38" fontId="1" fillId="0" borderId="24" xfId="18" applyFont="1" applyFill="1" applyBorder="1" applyAlignment="1">
      <alignment horizontal="distributed" vertical="center"/>
    </xf>
    <xf numFmtId="38" fontId="1" fillId="0" borderId="29" xfId="18" applyFont="1" applyFill="1" applyBorder="1" applyAlignment="1">
      <alignment horizontal="distributed" vertical="center"/>
    </xf>
    <xf numFmtId="0" fontId="1" fillId="0" borderId="7" xfId="41" applyFont="1"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41" xfId="18" applyFont="1" applyFill="1" applyBorder="1" applyAlignment="1">
      <alignment horizontal="distributed" vertical="center"/>
    </xf>
    <xf numFmtId="0" fontId="1" fillId="0" borderId="1" xfId="41" applyFont="1" applyFill="1" applyBorder="1" applyAlignment="1">
      <alignment vertical="center"/>
      <protection/>
    </xf>
    <xf numFmtId="0" fontId="1" fillId="0" borderId="7" xfId="41" applyFont="1" applyFill="1" applyBorder="1" applyAlignment="1">
      <alignment vertical="center"/>
      <protection/>
    </xf>
    <xf numFmtId="38" fontId="9" fillId="0" borderId="29" xfId="18" applyFont="1" applyFill="1" applyBorder="1" applyAlignment="1">
      <alignment horizontal="distributed" vertical="center"/>
    </xf>
    <xf numFmtId="0" fontId="8" fillId="0" borderId="7" xfId="41" applyFont="1" applyFill="1" applyBorder="1" applyAlignment="1">
      <alignment horizontal="distributed" vertical="center"/>
      <protection/>
    </xf>
    <xf numFmtId="0" fontId="1" fillId="0" borderId="2" xfId="42" applyFont="1" applyFill="1" applyBorder="1" applyAlignment="1">
      <alignment horizontal="distributed" vertical="center"/>
      <protection/>
    </xf>
    <xf numFmtId="0" fontId="0" fillId="0" borderId="1" xfId="42" applyFill="1" applyBorder="1" applyAlignment="1">
      <alignment horizontal="distributed" vertical="center"/>
      <protection/>
    </xf>
    <xf numFmtId="0" fontId="0" fillId="0" borderId="4" xfId="42" applyFill="1" applyBorder="1" applyAlignment="1">
      <alignment horizontal="distributed" vertical="center"/>
      <protection/>
    </xf>
    <xf numFmtId="38" fontId="1" fillId="0" borderId="17" xfId="18" applyFont="1" applyFill="1" applyBorder="1" applyAlignment="1">
      <alignment horizontal="distributed" vertical="center" wrapText="1"/>
    </xf>
    <xf numFmtId="0" fontId="0" fillId="0" borderId="13" xfId="42" applyFill="1" applyBorder="1" applyAlignment="1">
      <alignment horizontal="distributed" vertical="center"/>
      <protection/>
    </xf>
    <xf numFmtId="38" fontId="1" fillId="0" borderId="6" xfId="18" applyFont="1" applyFill="1" applyBorder="1" applyAlignment="1">
      <alignment horizontal="center" vertical="center" wrapText="1"/>
    </xf>
    <xf numFmtId="0" fontId="0" fillId="0" borderId="6" xfId="42" applyFill="1" applyBorder="1" applyAlignment="1">
      <alignment horizontal="distributed" vertical="center"/>
      <protection/>
    </xf>
    <xf numFmtId="38" fontId="1" fillId="0" borderId="3" xfId="18" applyFont="1" applyFill="1" applyBorder="1" applyAlignment="1">
      <alignment horizontal="distributed" vertical="center"/>
    </xf>
    <xf numFmtId="0" fontId="0" fillId="0" borderId="5" xfId="42" applyFill="1" applyBorder="1" applyAlignment="1">
      <alignment horizontal="distributed" vertical="center"/>
      <protection/>
    </xf>
    <xf numFmtId="38" fontId="1" fillId="0" borderId="17" xfId="18" applyFont="1" applyFill="1" applyBorder="1" applyAlignment="1">
      <alignment horizontal="center" vertical="center"/>
    </xf>
    <xf numFmtId="38" fontId="1" fillId="0" borderId="13" xfId="18" applyFont="1" applyFill="1" applyBorder="1" applyAlignment="1">
      <alignment horizontal="center" vertical="center"/>
    </xf>
    <xf numFmtId="38" fontId="1" fillId="0" borderId="6" xfId="18" applyFont="1" applyFill="1" applyBorder="1" applyAlignment="1">
      <alignment horizontal="center" vertical="center"/>
    </xf>
    <xf numFmtId="0" fontId="1" fillId="0" borderId="0"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9" fillId="0" borderId="1"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0" fontId="9" fillId="0" borderId="7" xfId="43" applyFont="1" applyFill="1" applyBorder="1" applyAlignment="1">
      <alignment horizontal="distributed" vertical="center"/>
      <protection/>
    </xf>
    <xf numFmtId="0" fontId="1" fillId="0" borderId="17" xfId="43" applyFont="1" applyFill="1" applyBorder="1" applyAlignment="1">
      <alignment horizontal="center" vertical="center"/>
      <protection/>
    </xf>
    <xf numFmtId="0" fontId="1" fillId="0" borderId="6" xfId="43" applyFont="1" applyFill="1" applyBorder="1" applyAlignment="1">
      <alignment horizontal="center" vertical="center"/>
      <protection/>
    </xf>
    <xf numFmtId="0" fontId="1" fillId="0" borderId="23" xfId="43" applyFont="1" applyFill="1" applyBorder="1" applyAlignment="1">
      <alignment horizontal="center" vertical="center" wrapText="1"/>
      <protection/>
    </xf>
    <xf numFmtId="0" fontId="1" fillId="0" borderId="12" xfId="43" applyFont="1" applyFill="1" applyBorder="1" applyAlignment="1">
      <alignment horizontal="center" vertical="center" wrapText="1"/>
      <protection/>
    </xf>
    <xf numFmtId="0" fontId="1" fillId="0" borderId="1" xfId="43" applyFont="1" applyFill="1" applyBorder="1" applyAlignment="1">
      <alignment horizontal="distributed" vertical="center"/>
      <protection/>
    </xf>
    <xf numFmtId="0" fontId="1" fillId="0" borderId="4" xfId="43" applyFont="1" applyFill="1" applyBorder="1" applyAlignment="1">
      <alignment horizontal="distributed" vertical="center"/>
      <protection/>
    </xf>
    <xf numFmtId="0" fontId="1" fillId="0" borderId="15" xfId="43" applyFont="1" applyFill="1" applyBorder="1" applyAlignment="1">
      <alignment horizontal="distributed" vertical="center"/>
      <protection/>
    </xf>
    <xf numFmtId="0" fontId="1" fillId="0" borderId="5" xfId="43" applyFont="1" applyFill="1" applyBorder="1" applyAlignment="1">
      <alignment horizontal="distributed" vertical="center"/>
      <protection/>
    </xf>
    <xf numFmtId="0" fontId="9" fillId="0" borderId="4" xfId="43" applyFont="1" applyFill="1" applyBorder="1" applyAlignment="1">
      <alignment horizontal="distributed" vertical="center"/>
      <protection/>
    </xf>
    <xf numFmtId="0" fontId="9" fillId="0" borderId="15" xfId="43" applyFont="1" applyFill="1" applyBorder="1" applyAlignment="1">
      <alignment horizontal="distributed" vertical="center"/>
      <protection/>
    </xf>
    <xf numFmtId="0" fontId="9" fillId="0" borderId="5" xfId="43" applyFont="1" applyFill="1" applyBorder="1" applyAlignment="1">
      <alignment horizontal="distributed" vertical="center"/>
      <protection/>
    </xf>
    <xf numFmtId="0" fontId="1" fillId="0" borderId="2" xfId="43" applyFont="1" applyFill="1" applyBorder="1" applyAlignment="1">
      <alignment horizontal="distributed" vertical="center"/>
      <protection/>
    </xf>
    <xf numFmtId="0" fontId="1" fillId="0" borderId="35" xfId="43" applyFont="1" applyFill="1" applyBorder="1" applyAlignment="1">
      <alignment horizontal="distributed" vertical="center"/>
      <protection/>
    </xf>
    <xf numFmtId="0" fontId="1" fillId="0" borderId="3" xfId="43" applyFont="1" applyFill="1" applyBorder="1" applyAlignment="1">
      <alignment horizontal="distributed" vertical="center"/>
      <protection/>
    </xf>
    <xf numFmtId="0" fontId="1" fillId="0" borderId="1" xfId="44" applyFont="1" applyFill="1" applyBorder="1" applyAlignment="1">
      <alignment horizontal="distributed" vertical="center"/>
      <protection/>
    </xf>
    <xf numFmtId="0" fontId="0" fillId="0" borderId="0" xfId="44" applyFill="1" applyAlignment="1">
      <alignment horizontal="distributed" vertical="center"/>
      <protection/>
    </xf>
    <xf numFmtId="0" fontId="1" fillId="0" borderId="2" xfId="44" applyFont="1" applyFill="1" applyBorder="1" applyAlignment="1">
      <alignment horizontal="distributed" vertical="center"/>
      <protection/>
    </xf>
    <xf numFmtId="0" fontId="0" fillId="0" borderId="35" xfId="44" applyFill="1" applyBorder="1" applyAlignment="1">
      <alignment horizontal="distributed" vertical="center"/>
      <protection/>
    </xf>
    <xf numFmtId="0" fontId="0" fillId="0" borderId="3" xfId="44" applyFill="1" applyBorder="1" applyAlignment="1">
      <alignment horizontal="distributed" vertical="center"/>
      <protection/>
    </xf>
    <xf numFmtId="0" fontId="0" fillId="0" borderId="4" xfId="44" applyFill="1" applyBorder="1" applyAlignment="1">
      <alignment horizontal="distributed" vertical="center"/>
      <protection/>
    </xf>
    <xf numFmtId="0" fontId="0" fillId="0" borderId="15" xfId="44" applyFill="1" applyBorder="1" applyAlignment="1">
      <alignment horizontal="distributed" vertical="center"/>
      <protection/>
    </xf>
    <xf numFmtId="0" fontId="0" fillId="0" borderId="5" xfId="44" applyFill="1" applyBorder="1" applyAlignment="1">
      <alignment horizontal="distributed" vertical="center"/>
      <protection/>
    </xf>
    <xf numFmtId="0" fontId="9" fillId="0" borderId="1" xfId="44" applyFont="1" applyFill="1" applyBorder="1" applyAlignment="1">
      <alignment horizontal="distributed" vertical="center"/>
      <protection/>
    </xf>
    <xf numFmtId="0" fontId="0" fillId="0" borderId="0" xfId="44" applyFill="1" applyAlignment="1">
      <alignment horizontal="distributed" vertical="center"/>
      <protection/>
    </xf>
    <xf numFmtId="0" fontId="0" fillId="0" borderId="7" xfId="44" applyFill="1" applyBorder="1" applyAlignment="1">
      <alignment horizontal="distributed" vertical="center"/>
      <protection/>
    </xf>
    <xf numFmtId="0" fontId="1" fillId="0" borderId="23" xfId="45" applyFont="1" applyFill="1" applyBorder="1" applyAlignment="1">
      <alignment horizontal="distributed" vertical="center"/>
      <protection/>
    </xf>
    <xf numFmtId="0" fontId="1" fillId="0" borderId="12" xfId="45" applyFont="1" applyFill="1" applyBorder="1" applyAlignment="1">
      <alignment horizontal="distributed" vertical="center"/>
      <protection/>
    </xf>
    <xf numFmtId="41" fontId="1" fillId="0" borderId="1" xfId="45" applyNumberFormat="1" applyFont="1" applyFill="1" applyBorder="1" applyAlignment="1">
      <alignment horizontal="distributed" vertical="center"/>
      <protection/>
    </xf>
    <xf numFmtId="0" fontId="0" fillId="0" borderId="0" xfId="45" applyFill="1" applyAlignment="1">
      <alignment horizontal="distributed" vertical="center"/>
      <protection/>
    </xf>
    <xf numFmtId="0" fontId="0" fillId="0" borderId="7" xfId="45" applyFill="1" applyBorder="1" applyAlignment="1">
      <alignment horizontal="distributed" vertical="center"/>
      <protection/>
    </xf>
    <xf numFmtId="0" fontId="1" fillId="0" borderId="23" xfId="45" applyFont="1" applyFill="1" applyBorder="1" applyAlignment="1">
      <alignment horizontal="distributed" vertical="center" wrapText="1"/>
      <protection/>
    </xf>
    <xf numFmtId="0" fontId="0" fillId="0" borderId="12" xfId="45" applyFill="1" applyBorder="1" applyAlignment="1">
      <alignment horizontal="distributed" vertical="center"/>
      <protection/>
    </xf>
    <xf numFmtId="0" fontId="1" fillId="0" borderId="24" xfId="45" applyFont="1" applyFill="1" applyBorder="1" applyAlignment="1">
      <alignment horizontal="distributed" vertical="center" wrapText="1"/>
      <protection/>
    </xf>
    <xf numFmtId="0" fontId="0" fillId="0" borderId="26" xfId="45" applyFill="1" applyBorder="1" applyAlignment="1">
      <alignment horizontal="distributed" vertical="center"/>
      <protection/>
    </xf>
    <xf numFmtId="0" fontId="1" fillId="0" borderId="46" xfId="45" applyFont="1" applyFill="1" applyBorder="1" applyAlignment="1">
      <alignment horizontal="center" vertical="center" wrapText="1"/>
      <protection/>
    </xf>
    <xf numFmtId="0" fontId="0" fillId="0" borderId="21" xfId="45" applyFill="1" applyBorder="1" applyAlignment="1">
      <alignment horizontal="center" vertical="center"/>
      <protection/>
    </xf>
    <xf numFmtId="0" fontId="1" fillId="0" borderId="0" xfId="45" applyFont="1" applyFill="1" applyBorder="1" applyAlignment="1">
      <alignment horizontal="center" vertical="center"/>
      <protection/>
    </xf>
    <xf numFmtId="0" fontId="1" fillId="0" borderId="1" xfId="45" applyFont="1" applyFill="1" applyBorder="1" applyAlignment="1">
      <alignment horizontal="distributed" vertical="center"/>
      <protection/>
    </xf>
    <xf numFmtId="0" fontId="1" fillId="0" borderId="1" xfId="45" applyFont="1" applyFill="1" applyBorder="1" applyAlignment="1">
      <alignment horizontal="center" vertical="center"/>
      <protection/>
    </xf>
    <xf numFmtId="0" fontId="9" fillId="0" borderId="1" xfId="45" applyFont="1" applyFill="1" applyBorder="1" applyAlignment="1">
      <alignment horizontal="center" vertical="center"/>
      <protection/>
    </xf>
    <xf numFmtId="0" fontId="29" fillId="0" borderId="23" xfId="45" applyFont="1" applyFill="1" applyBorder="1" applyAlignment="1">
      <alignment horizontal="distributed" vertical="center"/>
      <protection/>
    </xf>
    <xf numFmtId="38" fontId="1" fillId="0" borderId="22" xfId="18" applyFont="1" applyFill="1" applyBorder="1" applyAlignment="1">
      <alignment horizontal="right" vertical="center"/>
    </xf>
    <xf numFmtId="0" fontId="0" fillId="0" borderId="22" xfId="46" applyFill="1" applyBorder="1" applyAlignment="1">
      <alignment horizontal="right" vertical="center"/>
      <protection/>
    </xf>
    <xf numFmtId="38" fontId="1" fillId="0" borderId="17" xfId="18" applyFont="1" applyFill="1" applyBorder="1" applyAlignment="1">
      <alignment horizontal="center" vertical="center"/>
    </xf>
    <xf numFmtId="38" fontId="1" fillId="0" borderId="13" xfId="18" applyFont="1" applyFill="1" applyBorder="1" applyAlignment="1">
      <alignment horizontal="center" vertical="center"/>
    </xf>
    <xf numFmtId="38" fontId="1" fillId="0" borderId="6" xfId="18" applyFont="1" applyFill="1" applyBorder="1" applyAlignment="1">
      <alignment horizontal="center" vertical="center"/>
    </xf>
    <xf numFmtId="38" fontId="1" fillId="0" borderId="2" xfId="18" applyFont="1" applyFill="1" applyBorder="1" applyAlignment="1">
      <alignment horizontal="center" vertical="center"/>
    </xf>
    <xf numFmtId="0" fontId="0" fillId="0" borderId="35" xfId="46" applyFill="1" applyBorder="1" applyAlignment="1">
      <alignment horizontal="center" vertical="center"/>
      <protection/>
    </xf>
    <xf numFmtId="0" fontId="0" fillId="0" borderId="3" xfId="46" applyFill="1" applyBorder="1" applyAlignment="1">
      <alignment horizontal="center" vertical="center"/>
      <protection/>
    </xf>
    <xf numFmtId="0" fontId="0" fillId="0" borderId="4" xfId="46" applyFill="1" applyBorder="1" applyAlignment="1">
      <alignment horizontal="center" vertical="center"/>
      <protection/>
    </xf>
    <xf numFmtId="0" fontId="0" fillId="0" borderId="15" xfId="46" applyFill="1" applyBorder="1" applyAlignment="1">
      <alignment horizontal="center" vertical="center"/>
      <protection/>
    </xf>
    <xf numFmtId="0" fontId="0" fillId="0" borderId="5" xfId="46" applyFill="1" applyBorder="1" applyAlignment="1">
      <alignment horizontal="center" vertical="center"/>
      <protection/>
    </xf>
    <xf numFmtId="38" fontId="1" fillId="0" borderId="3" xfId="18" applyFont="1" applyFill="1" applyBorder="1" applyAlignment="1">
      <alignment horizontal="center" vertical="center"/>
    </xf>
    <xf numFmtId="0" fontId="0" fillId="0" borderId="22" xfId="47" applyFill="1" applyBorder="1" applyAlignment="1">
      <alignment horizontal="right" vertical="center"/>
      <protection/>
    </xf>
    <xf numFmtId="0" fontId="0" fillId="0" borderId="35" xfId="47" applyFill="1" applyBorder="1" applyAlignment="1">
      <alignment horizontal="center" vertical="center"/>
      <protection/>
    </xf>
    <xf numFmtId="0" fontId="0" fillId="0" borderId="3" xfId="47" applyFill="1" applyBorder="1" applyAlignment="1">
      <alignment horizontal="center" vertical="center"/>
      <protection/>
    </xf>
    <xf numFmtId="0" fontId="0" fillId="0" borderId="4" xfId="47" applyFill="1" applyBorder="1" applyAlignment="1">
      <alignment horizontal="center" vertical="center"/>
      <protection/>
    </xf>
    <xf numFmtId="0" fontId="0" fillId="0" borderId="15" xfId="47" applyFill="1" applyBorder="1" applyAlignment="1">
      <alignment horizontal="center" vertical="center"/>
      <protection/>
    </xf>
    <xf numFmtId="0" fontId="0" fillId="0" borderId="5" xfId="47" applyFill="1" applyBorder="1" applyAlignment="1">
      <alignment horizontal="center" vertical="center"/>
      <protection/>
    </xf>
    <xf numFmtId="0" fontId="1" fillId="0" borderId="17" xfId="48" applyFont="1" applyFill="1" applyBorder="1" applyAlignment="1">
      <alignment horizontal="distributed" vertical="center" wrapText="1"/>
      <protection/>
    </xf>
    <xf numFmtId="0" fontId="0" fillId="0" borderId="6" xfId="48" applyFill="1" applyBorder="1" applyAlignment="1">
      <alignment horizontal="distributed" vertical="center"/>
      <protection/>
    </xf>
    <xf numFmtId="0" fontId="1" fillId="0" borderId="17" xfId="48" applyFont="1" applyFill="1" applyBorder="1" applyAlignment="1">
      <alignment horizontal="distributed" vertical="center"/>
      <protection/>
    </xf>
    <xf numFmtId="0" fontId="1" fillId="0" borderId="17" xfId="48" applyFont="1" applyFill="1" applyBorder="1" applyAlignment="1">
      <alignment horizontal="center" vertical="center"/>
      <protection/>
    </xf>
    <xf numFmtId="0" fontId="1" fillId="0" borderId="6" xfId="48" applyFont="1" applyFill="1" applyBorder="1" applyAlignment="1">
      <alignment horizontal="center" vertical="center"/>
      <protection/>
    </xf>
    <xf numFmtId="0" fontId="1" fillId="0" borderId="1" xfId="49" applyFont="1" applyFill="1" applyBorder="1" applyAlignment="1">
      <alignment horizontal="center" vertical="center"/>
      <protection/>
    </xf>
    <xf numFmtId="0" fontId="1" fillId="0" borderId="4" xfId="49" applyFont="1" applyFill="1" applyBorder="1" applyAlignment="1">
      <alignment horizontal="center" vertical="center"/>
      <protection/>
    </xf>
    <xf numFmtId="0" fontId="1" fillId="0" borderId="13" xfId="49" applyFont="1" applyFill="1" applyBorder="1" applyAlignment="1">
      <alignment horizontal="center" vertical="center"/>
      <protection/>
    </xf>
    <xf numFmtId="0" fontId="1" fillId="0" borderId="6" xfId="49" applyFont="1" applyFill="1" applyBorder="1" applyAlignment="1">
      <alignment horizontal="center" vertical="center"/>
      <protection/>
    </xf>
    <xf numFmtId="0" fontId="1" fillId="0" borderId="25" xfId="49" applyFont="1" applyFill="1" applyBorder="1" applyAlignment="1">
      <alignment horizontal="center" vertical="center"/>
      <protection/>
    </xf>
    <xf numFmtId="0" fontId="1" fillId="0" borderId="30" xfId="49" applyFont="1" applyFill="1" applyBorder="1" applyAlignment="1">
      <alignment horizontal="center" vertical="center"/>
      <protection/>
    </xf>
    <xf numFmtId="0" fontId="1" fillId="0" borderId="24" xfId="49" applyFont="1" applyFill="1" applyBorder="1" applyAlignment="1">
      <alignment horizontal="center" vertical="center"/>
      <protection/>
    </xf>
    <xf numFmtId="0" fontId="1" fillId="0" borderId="10" xfId="49" applyFont="1" applyFill="1" applyBorder="1" applyAlignment="1">
      <alignment horizontal="center" vertical="center" wrapText="1"/>
      <protection/>
    </xf>
    <xf numFmtId="0" fontId="1" fillId="0" borderId="6" xfId="49" applyFont="1" applyFill="1" applyBorder="1" applyAlignment="1">
      <alignment horizontal="center" vertical="center" wrapText="1"/>
      <protection/>
    </xf>
    <xf numFmtId="0" fontId="1" fillId="0" borderId="15" xfId="49" applyFont="1" applyFill="1" applyBorder="1" applyAlignment="1">
      <alignment horizontal="center" vertical="center"/>
      <protection/>
    </xf>
    <xf numFmtId="0" fontId="1" fillId="0" borderId="5" xfId="49" applyFont="1" applyFill="1" applyBorder="1" applyAlignment="1">
      <alignment horizontal="center" vertical="center"/>
      <protection/>
    </xf>
    <xf numFmtId="0" fontId="1" fillId="0" borderId="7" xfId="49" applyFont="1" applyFill="1" applyBorder="1" applyAlignment="1">
      <alignment horizontal="center" vertical="center"/>
      <protection/>
    </xf>
    <xf numFmtId="0" fontId="1" fillId="0" borderId="17" xfId="49" applyFont="1" applyFill="1" applyBorder="1" applyAlignment="1">
      <alignment horizontal="center" vertical="center"/>
      <protection/>
    </xf>
    <xf numFmtId="0" fontId="1" fillId="0" borderId="2" xfId="49" applyFont="1" applyFill="1" applyBorder="1" applyAlignment="1">
      <alignment horizontal="center" vertical="center"/>
      <protection/>
    </xf>
    <xf numFmtId="0" fontId="1" fillId="0" borderId="35" xfId="49" applyFont="1" applyFill="1" applyBorder="1" applyAlignment="1">
      <alignment horizontal="center" vertical="center"/>
      <protection/>
    </xf>
    <xf numFmtId="0" fontId="1" fillId="0" borderId="3" xfId="49" applyFont="1" applyFill="1" applyBorder="1" applyAlignment="1">
      <alignment horizontal="center" vertical="center"/>
      <protection/>
    </xf>
    <xf numFmtId="0" fontId="27" fillId="0" borderId="3" xfId="49" applyFont="1" applyFill="1" applyBorder="1" applyAlignment="1">
      <alignment horizontal="center" vertical="center"/>
      <protection/>
    </xf>
    <xf numFmtId="0" fontId="27" fillId="0" borderId="4" xfId="49" applyFont="1" applyFill="1" applyBorder="1" applyAlignment="1">
      <alignment horizontal="center" vertical="center"/>
      <protection/>
    </xf>
    <xf numFmtId="0" fontId="27" fillId="0" borderId="5" xfId="49" applyFont="1" applyFill="1" applyBorder="1" applyAlignment="1">
      <alignment horizontal="center" vertical="center"/>
      <protection/>
    </xf>
    <xf numFmtId="0" fontId="1" fillId="0" borderId="17" xfId="49" applyFont="1" applyFill="1" applyBorder="1" applyAlignment="1">
      <alignment horizontal="center" vertical="center" wrapText="1"/>
      <protection/>
    </xf>
    <xf numFmtId="0" fontId="27" fillId="0" borderId="6" xfId="49" applyFont="1" applyFill="1" applyBorder="1" applyAlignment="1">
      <alignment horizontal="center" vertical="center" wrapText="1"/>
      <protection/>
    </xf>
    <xf numFmtId="0" fontId="1" fillId="0" borderId="4" xfId="50" applyFont="1" applyFill="1" applyBorder="1" applyAlignment="1">
      <alignment horizontal="distributed" vertical="distributed"/>
      <protection/>
    </xf>
    <xf numFmtId="0" fontId="0" fillId="0" borderId="5" xfId="50" applyBorder="1" applyAlignment="1">
      <alignment horizontal="distributed"/>
      <protection/>
    </xf>
    <xf numFmtId="0" fontId="1" fillId="0" borderId="23" xfId="50" applyFont="1" applyFill="1" applyBorder="1" applyAlignment="1">
      <alignment horizontal="center" vertical="distributed" textRotation="255"/>
      <protection/>
    </xf>
    <xf numFmtId="0" fontId="1" fillId="0" borderId="12" xfId="50" applyFont="1" applyFill="1" applyBorder="1" applyAlignment="1">
      <alignment horizontal="center" vertical="distributed" textRotation="255"/>
      <protection/>
    </xf>
    <xf numFmtId="0" fontId="1" fillId="0" borderId="14" xfId="50" applyFont="1" applyBorder="1" applyAlignment="1">
      <alignment horizontal="center"/>
      <protection/>
    </xf>
    <xf numFmtId="0" fontId="1" fillId="0" borderId="9" xfId="50" applyFont="1" applyBorder="1" applyAlignment="1">
      <alignment horizontal="center"/>
      <protection/>
    </xf>
    <xf numFmtId="0" fontId="1" fillId="0" borderId="8" xfId="50" applyFont="1" applyBorder="1" applyAlignment="1">
      <alignment horizontal="center"/>
      <protection/>
    </xf>
    <xf numFmtId="0" fontId="1" fillId="0" borderId="1" xfId="50" applyFont="1" applyBorder="1" applyAlignment="1">
      <alignment horizontal="center"/>
      <protection/>
    </xf>
    <xf numFmtId="0" fontId="1" fillId="0" borderId="0" xfId="50" applyFont="1" applyBorder="1" applyAlignment="1">
      <alignment horizontal="center"/>
      <protection/>
    </xf>
    <xf numFmtId="0" fontId="1" fillId="0" borderId="7" xfId="50" applyFont="1" applyBorder="1" applyAlignment="1">
      <alignment horizontal="center"/>
      <protection/>
    </xf>
    <xf numFmtId="0" fontId="1" fillId="0" borderId="14" xfId="50" applyFont="1" applyFill="1" applyBorder="1" applyAlignment="1">
      <alignment horizontal="distributed" vertical="distributed"/>
      <protection/>
    </xf>
    <xf numFmtId="0" fontId="0" fillId="0" borderId="8" xfId="50" applyBorder="1" applyAlignment="1">
      <alignment horizontal="distributed"/>
      <protection/>
    </xf>
    <xf numFmtId="0" fontId="1" fillId="0" borderId="1" xfId="50" applyFont="1" applyFill="1" applyBorder="1" applyAlignment="1">
      <alignment horizontal="distributed" vertical="distributed"/>
      <protection/>
    </xf>
    <xf numFmtId="0" fontId="0" fillId="0" borderId="7" xfId="50" applyBorder="1" applyAlignment="1">
      <alignment horizontal="distributed"/>
      <protection/>
    </xf>
    <xf numFmtId="0" fontId="8" fillId="0" borderId="12" xfId="50" applyFont="1" applyBorder="1" applyAlignment="1">
      <alignment horizontal="center" vertical="center" textRotation="255"/>
      <protection/>
    </xf>
    <xf numFmtId="0" fontId="8" fillId="0" borderId="12" xfId="50" applyFont="1" applyBorder="1" applyAlignment="1">
      <alignment horizontal="center"/>
      <protection/>
    </xf>
    <xf numFmtId="0" fontId="1" fillId="0" borderId="12" xfId="50" applyFont="1" applyFill="1" applyBorder="1" applyAlignment="1">
      <alignment horizontal="center" vertical="center" textRotation="255" wrapText="1"/>
      <protection/>
    </xf>
    <xf numFmtId="0" fontId="1" fillId="0" borderId="23" xfId="50" applyFont="1" applyFill="1" applyBorder="1" applyAlignment="1">
      <alignment horizontal="center" vertical="distributed" wrapText="1"/>
      <protection/>
    </xf>
    <xf numFmtId="0" fontId="0" fillId="0" borderId="23" xfId="50" applyBorder="1" applyAlignment="1">
      <alignment horizontal="center"/>
      <protection/>
    </xf>
    <xf numFmtId="0" fontId="1" fillId="0" borderId="23" xfId="50" applyFont="1" applyFill="1" applyBorder="1" applyAlignment="1">
      <alignment horizontal="center" vertical="center" textRotation="255"/>
      <protection/>
    </xf>
    <xf numFmtId="0" fontId="1" fillId="0" borderId="12" xfId="50" applyFont="1" applyFill="1" applyBorder="1" applyAlignment="1">
      <alignment horizontal="center" vertical="center" textRotation="255"/>
      <protection/>
    </xf>
    <xf numFmtId="0" fontId="1" fillId="0" borderId="23" xfId="50" applyFont="1" applyFill="1" applyBorder="1" applyAlignment="1">
      <alignment horizontal="center" vertical="center"/>
      <protection/>
    </xf>
    <xf numFmtId="0" fontId="1" fillId="0" borderId="12" xfId="50" applyFont="1" applyFill="1" applyBorder="1" applyAlignment="1">
      <alignment horizontal="center" vertical="center"/>
      <protection/>
    </xf>
    <xf numFmtId="0" fontId="1" fillId="0" borderId="23" xfId="50" applyFont="1" applyFill="1" applyBorder="1" applyAlignment="1">
      <alignment horizontal="center" vertical="center" textRotation="255" wrapText="1"/>
      <protection/>
    </xf>
    <xf numFmtId="0" fontId="0" fillId="0" borderId="12" xfId="50" applyBorder="1" applyAlignment="1">
      <alignment horizontal="center" vertical="center" textRotation="255"/>
      <protection/>
    </xf>
    <xf numFmtId="0" fontId="1" fillId="0" borderId="23" xfId="50" applyFont="1" applyFill="1" applyBorder="1" applyAlignment="1">
      <alignment horizontal="center" vertical="center" wrapText="1"/>
      <protection/>
    </xf>
    <xf numFmtId="0" fontId="0" fillId="0" borderId="23" xfId="50" applyBorder="1" applyAlignment="1">
      <alignment horizontal="center" vertical="center"/>
      <protection/>
    </xf>
  </cellXfs>
  <cellStyles count="41">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1-s34" xfId="25"/>
    <cellStyle name="標準_03-01-s34" xfId="26"/>
    <cellStyle name="標準_04-09-s34" xfId="27"/>
    <cellStyle name="標準_05-01-s34" xfId="28"/>
    <cellStyle name="標準_05-03-s34" xfId="29"/>
    <cellStyle name="標準_05-11-s34" xfId="30"/>
    <cellStyle name="標準_06-01-s34" xfId="31"/>
    <cellStyle name="標準_06-04-s34" xfId="32"/>
    <cellStyle name="標準_07-01-s34" xfId="33"/>
    <cellStyle name="標準_07-05-s34" xfId="34"/>
    <cellStyle name="標準_08-05-s34" xfId="35"/>
    <cellStyle name="標準_08-06-s34" xfId="36"/>
    <cellStyle name="標準_09-09-s34" xfId="37"/>
    <cellStyle name="標準_11-01-s34" xfId="38"/>
    <cellStyle name="標準_12-01-s34" xfId="39"/>
    <cellStyle name="標準_13-01-s34" xfId="40"/>
    <cellStyle name="標準_13-15-s34" xfId="41"/>
    <cellStyle name="標準_14-01-s34" xfId="42"/>
    <cellStyle name="標準_15-03-s34" xfId="43"/>
    <cellStyle name="標準_16-01-s34" xfId="44"/>
    <cellStyle name="標準_17-16-s34" xfId="45"/>
    <cellStyle name="標準_18-01-s34" xfId="46"/>
    <cellStyle name="標準_18-02-s34" xfId="47"/>
    <cellStyle name="標準_19-01-s34" xfId="48"/>
    <cellStyle name="標準_20-03-s34" xfId="49"/>
    <cellStyle name="標準_20-04-s34" xfId="50"/>
    <cellStyle name="標準_nenkan-S23-000" xfId="51"/>
    <cellStyle name="標準_nenkan-S23-000_s34(抜粋まだ）" xfId="52"/>
    <cellStyle name="標準_企画班（K.syusa）"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21</xdr:row>
      <xdr:rowOff>104775</xdr:rowOff>
    </xdr:from>
    <xdr:ext cx="76200" cy="209550"/>
    <xdr:sp>
      <xdr:nvSpPr>
        <xdr:cNvPr id="1" name="TextBox 1"/>
        <xdr:cNvSpPr txBox="1">
          <a:spLocks noChangeArrowheads="1"/>
        </xdr:cNvSpPr>
      </xdr:nvSpPr>
      <xdr:spPr>
        <a:xfrm>
          <a:off x="1504950" y="40671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24</xdr:row>
      <xdr:rowOff>0</xdr:rowOff>
    </xdr:from>
    <xdr:ext cx="76200" cy="209550"/>
    <xdr:sp>
      <xdr:nvSpPr>
        <xdr:cNvPr id="2" name="TextBox 2"/>
        <xdr:cNvSpPr txBox="1">
          <a:spLocks noChangeArrowheads="1"/>
        </xdr:cNvSpPr>
      </xdr:nvSpPr>
      <xdr:spPr>
        <a:xfrm>
          <a:off x="1428750" y="4533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228600</xdr:colOff>
      <xdr:row>43</xdr:row>
      <xdr:rowOff>104775</xdr:rowOff>
    </xdr:from>
    <xdr:ext cx="76200" cy="209550"/>
    <xdr:sp>
      <xdr:nvSpPr>
        <xdr:cNvPr id="3" name="TextBox 3"/>
        <xdr:cNvSpPr txBox="1">
          <a:spLocks noChangeArrowheads="1"/>
        </xdr:cNvSpPr>
      </xdr:nvSpPr>
      <xdr:spPr>
        <a:xfrm>
          <a:off x="1504950" y="8105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45</xdr:row>
      <xdr:rowOff>0</xdr:rowOff>
    </xdr:from>
    <xdr:ext cx="76200" cy="209550"/>
    <xdr:sp>
      <xdr:nvSpPr>
        <xdr:cNvPr id="4" name="TextBox 4"/>
        <xdr:cNvSpPr txBox="1">
          <a:spLocks noChangeArrowheads="1"/>
        </xdr:cNvSpPr>
      </xdr:nvSpPr>
      <xdr:spPr>
        <a:xfrm>
          <a:off x="1428750" y="83058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228600</xdr:colOff>
      <xdr:row>56</xdr:row>
      <xdr:rowOff>104775</xdr:rowOff>
    </xdr:from>
    <xdr:ext cx="76200" cy="209550"/>
    <xdr:sp>
      <xdr:nvSpPr>
        <xdr:cNvPr id="5" name="TextBox 5"/>
        <xdr:cNvSpPr txBox="1">
          <a:spLocks noChangeArrowheads="1"/>
        </xdr:cNvSpPr>
      </xdr:nvSpPr>
      <xdr:spPr>
        <a:xfrm>
          <a:off x="1504950" y="10086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59</xdr:row>
      <xdr:rowOff>0</xdr:rowOff>
    </xdr:from>
    <xdr:ext cx="76200" cy="209550"/>
    <xdr:sp>
      <xdr:nvSpPr>
        <xdr:cNvPr id="6" name="TextBox 6"/>
        <xdr:cNvSpPr txBox="1">
          <a:spLocks noChangeArrowheads="1"/>
        </xdr:cNvSpPr>
      </xdr:nvSpPr>
      <xdr:spPr>
        <a:xfrm>
          <a:off x="1428750" y="10439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59</xdr:row>
      <xdr:rowOff>0</xdr:rowOff>
    </xdr:from>
    <xdr:ext cx="76200" cy="209550"/>
    <xdr:sp>
      <xdr:nvSpPr>
        <xdr:cNvPr id="7" name="TextBox 7"/>
        <xdr:cNvSpPr txBox="1">
          <a:spLocks noChangeArrowheads="1"/>
        </xdr:cNvSpPr>
      </xdr:nvSpPr>
      <xdr:spPr>
        <a:xfrm>
          <a:off x="1428750" y="10439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228600</xdr:colOff>
      <xdr:row>56</xdr:row>
      <xdr:rowOff>104775</xdr:rowOff>
    </xdr:from>
    <xdr:ext cx="76200" cy="209550"/>
    <xdr:sp>
      <xdr:nvSpPr>
        <xdr:cNvPr id="8" name="TextBox 8"/>
        <xdr:cNvSpPr txBox="1">
          <a:spLocks noChangeArrowheads="1"/>
        </xdr:cNvSpPr>
      </xdr:nvSpPr>
      <xdr:spPr>
        <a:xfrm>
          <a:off x="1504950" y="10086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59</xdr:row>
      <xdr:rowOff>0</xdr:rowOff>
    </xdr:from>
    <xdr:ext cx="76200" cy="209550"/>
    <xdr:sp>
      <xdr:nvSpPr>
        <xdr:cNvPr id="9" name="TextBox 9"/>
        <xdr:cNvSpPr txBox="1">
          <a:spLocks noChangeArrowheads="1"/>
        </xdr:cNvSpPr>
      </xdr:nvSpPr>
      <xdr:spPr>
        <a:xfrm>
          <a:off x="1428750" y="10439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228600</xdr:colOff>
      <xdr:row>56</xdr:row>
      <xdr:rowOff>104775</xdr:rowOff>
    </xdr:from>
    <xdr:ext cx="76200" cy="209550"/>
    <xdr:sp>
      <xdr:nvSpPr>
        <xdr:cNvPr id="10" name="TextBox 10"/>
        <xdr:cNvSpPr txBox="1">
          <a:spLocks noChangeArrowheads="1"/>
        </xdr:cNvSpPr>
      </xdr:nvSpPr>
      <xdr:spPr>
        <a:xfrm>
          <a:off x="1504950" y="10086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152400</xdr:colOff>
      <xdr:row>59</xdr:row>
      <xdr:rowOff>0</xdr:rowOff>
    </xdr:from>
    <xdr:ext cx="76200" cy="209550"/>
    <xdr:sp>
      <xdr:nvSpPr>
        <xdr:cNvPr id="11" name="TextBox 11"/>
        <xdr:cNvSpPr txBox="1">
          <a:spLocks noChangeArrowheads="1"/>
        </xdr:cNvSpPr>
      </xdr:nvSpPr>
      <xdr:spPr>
        <a:xfrm>
          <a:off x="1428750" y="10439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22</xdr:row>
      <xdr:rowOff>104775</xdr:rowOff>
    </xdr:from>
    <xdr:ext cx="76200" cy="209550"/>
    <xdr:sp>
      <xdr:nvSpPr>
        <xdr:cNvPr id="1" name="TextBox 1"/>
        <xdr:cNvSpPr txBox="1">
          <a:spLocks noChangeArrowheads="1"/>
        </xdr:cNvSpPr>
      </xdr:nvSpPr>
      <xdr:spPr>
        <a:xfrm>
          <a:off x="4048125"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52</xdr:row>
      <xdr:rowOff>0</xdr:rowOff>
    </xdr:from>
    <xdr:ext cx="76200" cy="209550"/>
    <xdr:sp>
      <xdr:nvSpPr>
        <xdr:cNvPr id="2" name="TextBox 2"/>
        <xdr:cNvSpPr txBox="1">
          <a:spLocks noChangeArrowheads="1"/>
        </xdr:cNvSpPr>
      </xdr:nvSpPr>
      <xdr:spPr>
        <a:xfrm>
          <a:off x="3971925" y="9839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228600</xdr:colOff>
      <xdr:row>69</xdr:row>
      <xdr:rowOff>0</xdr:rowOff>
    </xdr:from>
    <xdr:ext cx="76200" cy="238125"/>
    <xdr:sp>
      <xdr:nvSpPr>
        <xdr:cNvPr id="3" name="TextBox 3"/>
        <xdr:cNvSpPr txBox="1">
          <a:spLocks noChangeArrowheads="1"/>
        </xdr:cNvSpPr>
      </xdr:nvSpPr>
      <xdr:spPr>
        <a:xfrm>
          <a:off x="4048125" y="127920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69</xdr:row>
      <xdr:rowOff>0</xdr:rowOff>
    </xdr:from>
    <xdr:ext cx="76200" cy="238125"/>
    <xdr:sp>
      <xdr:nvSpPr>
        <xdr:cNvPr id="4" name="TextBox 4"/>
        <xdr:cNvSpPr txBox="1">
          <a:spLocks noChangeArrowheads="1"/>
        </xdr:cNvSpPr>
      </xdr:nvSpPr>
      <xdr:spPr>
        <a:xfrm>
          <a:off x="3971925" y="12792075"/>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0</xdr:colOff>
      <xdr:row>69</xdr:row>
      <xdr:rowOff>0</xdr:rowOff>
    </xdr:from>
    <xdr:to>
      <xdr:col>11</xdr:col>
      <xdr:colOff>0</xdr:colOff>
      <xdr:row>69</xdr:row>
      <xdr:rowOff>0</xdr:rowOff>
    </xdr:to>
    <xdr:sp>
      <xdr:nvSpPr>
        <xdr:cNvPr id="5" name="AutoShape 5"/>
        <xdr:cNvSpPr>
          <a:spLocks/>
        </xdr:cNvSpPr>
      </xdr:nvSpPr>
      <xdr:spPr>
        <a:xfrm>
          <a:off x="7639050" y="12792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0</xdr:rowOff>
    </xdr:from>
    <xdr:to>
      <xdr:col>11</xdr:col>
      <xdr:colOff>0</xdr:colOff>
      <xdr:row>69</xdr:row>
      <xdr:rowOff>0</xdr:rowOff>
    </xdr:to>
    <xdr:sp>
      <xdr:nvSpPr>
        <xdr:cNvPr id="6" name="AutoShape 6"/>
        <xdr:cNvSpPr>
          <a:spLocks/>
        </xdr:cNvSpPr>
      </xdr:nvSpPr>
      <xdr:spPr>
        <a:xfrm>
          <a:off x="7639050" y="12792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0</xdr:rowOff>
    </xdr:from>
    <xdr:to>
      <xdr:col>11</xdr:col>
      <xdr:colOff>0</xdr:colOff>
      <xdr:row>69</xdr:row>
      <xdr:rowOff>0</xdr:rowOff>
    </xdr:to>
    <xdr:sp>
      <xdr:nvSpPr>
        <xdr:cNvPr id="7" name="AutoShape 7"/>
        <xdr:cNvSpPr>
          <a:spLocks/>
        </xdr:cNvSpPr>
      </xdr:nvSpPr>
      <xdr:spPr>
        <a:xfrm>
          <a:off x="7639050" y="12792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69</xdr:row>
      <xdr:rowOff>0</xdr:rowOff>
    </xdr:from>
    <xdr:to>
      <xdr:col>11</xdr:col>
      <xdr:colOff>0</xdr:colOff>
      <xdr:row>69</xdr:row>
      <xdr:rowOff>0</xdr:rowOff>
    </xdr:to>
    <xdr:sp>
      <xdr:nvSpPr>
        <xdr:cNvPr id="8" name="AutoShape 8"/>
        <xdr:cNvSpPr>
          <a:spLocks/>
        </xdr:cNvSpPr>
      </xdr:nvSpPr>
      <xdr:spPr>
        <a:xfrm>
          <a:off x="7639050" y="12792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69</xdr:row>
      <xdr:rowOff>0</xdr:rowOff>
    </xdr:from>
    <xdr:to>
      <xdr:col>11</xdr:col>
      <xdr:colOff>95250</xdr:colOff>
      <xdr:row>69</xdr:row>
      <xdr:rowOff>0</xdr:rowOff>
    </xdr:to>
    <xdr:sp>
      <xdr:nvSpPr>
        <xdr:cNvPr id="9" name="AutoShape 9"/>
        <xdr:cNvSpPr>
          <a:spLocks/>
        </xdr:cNvSpPr>
      </xdr:nvSpPr>
      <xdr:spPr>
        <a:xfrm>
          <a:off x="7677150" y="1279207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22</xdr:row>
      <xdr:rowOff>104775</xdr:rowOff>
    </xdr:from>
    <xdr:ext cx="76200" cy="209550"/>
    <xdr:sp>
      <xdr:nvSpPr>
        <xdr:cNvPr id="10" name="TextBox 10"/>
        <xdr:cNvSpPr txBox="1">
          <a:spLocks noChangeArrowheads="1"/>
        </xdr:cNvSpPr>
      </xdr:nvSpPr>
      <xdr:spPr>
        <a:xfrm>
          <a:off x="10687050"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52</xdr:row>
      <xdr:rowOff>0</xdr:rowOff>
    </xdr:from>
    <xdr:ext cx="76200" cy="209550"/>
    <xdr:sp>
      <xdr:nvSpPr>
        <xdr:cNvPr id="11" name="TextBox 11"/>
        <xdr:cNvSpPr txBox="1">
          <a:spLocks noChangeArrowheads="1"/>
        </xdr:cNvSpPr>
      </xdr:nvSpPr>
      <xdr:spPr>
        <a:xfrm>
          <a:off x="10687050" y="9839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22</xdr:row>
      <xdr:rowOff>104775</xdr:rowOff>
    </xdr:from>
    <xdr:ext cx="76200" cy="209550"/>
    <xdr:sp>
      <xdr:nvSpPr>
        <xdr:cNvPr id="12" name="TextBox 12"/>
        <xdr:cNvSpPr txBox="1">
          <a:spLocks noChangeArrowheads="1"/>
        </xdr:cNvSpPr>
      </xdr:nvSpPr>
      <xdr:spPr>
        <a:xfrm>
          <a:off x="981075"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13" name="TextBox 13"/>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48</xdr:row>
      <xdr:rowOff>0</xdr:rowOff>
    </xdr:from>
    <xdr:ext cx="76200" cy="209550"/>
    <xdr:sp>
      <xdr:nvSpPr>
        <xdr:cNvPr id="14" name="TextBox 14"/>
        <xdr:cNvSpPr txBox="1">
          <a:spLocks noChangeArrowheads="1"/>
        </xdr:cNvSpPr>
      </xdr:nvSpPr>
      <xdr:spPr>
        <a:xfrm>
          <a:off x="981075" y="9191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48</xdr:row>
      <xdr:rowOff>0</xdr:rowOff>
    </xdr:from>
    <xdr:ext cx="76200" cy="209550"/>
    <xdr:sp>
      <xdr:nvSpPr>
        <xdr:cNvPr id="15" name="TextBox 15"/>
        <xdr:cNvSpPr txBox="1">
          <a:spLocks noChangeArrowheads="1"/>
        </xdr:cNvSpPr>
      </xdr:nvSpPr>
      <xdr:spPr>
        <a:xfrm>
          <a:off x="904875" y="9191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48</xdr:row>
      <xdr:rowOff>0</xdr:rowOff>
    </xdr:from>
    <xdr:to>
      <xdr:col>7</xdr:col>
      <xdr:colOff>0</xdr:colOff>
      <xdr:row>48</xdr:row>
      <xdr:rowOff>0</xdr:rowOff>
    </xdr:to>
    <xdr:sp>
      <xdr:nvSpPr>
        <xdr:cNvPr id="16" name="AutoShape 16"/>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17" name="AutoShape 17"/>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18" name="AutoShape 18"/>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19" name="AutoShape 19"/>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48</xdr:row>
      <xdr:rowOff>0</xdr:rowOff>
    </xdr:from>
    <xdr:to>
      <xdr:col>7</xdr:col>
      <xdr:colOff>95250</xdr:colOff>
      <xdr:row>48</xdr:row>
      <xdr:rowOff>0</xdr:rowOff>
    </xdr:to>
    <xdr:sp>
      <xdr:nvSpPr>
        <xdr:cNvPr id="20" name="AutoShape 20"/>
        <xdr:cNvSpPr>
          <a:spLocks/>
        </xdr:cNvSpPr>
      </xdr:nvSpPr>
      <xdr:spPr>
        <a:xfrm>
          <a:off x="4686300" y="91916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22</xdr:row>
      <xdr:rowOff>104775</xdr:rowOff>
    </xdr:from>
    <xdr:ext cx="76200" cy="209550"/>
    <xdr:sp>
      <xdr:nvSpPr>
        <xdr:cNvPr id="21" name="TextBox 21"/>
        <xdr:cNvSpPr txBox="1">
          <a:spLocks noChangeArrowheads="1"/>
        </xdr:cNvSpPr>
      </xdr:nvSpPr>
      <xdr:spPr>
        <a:xfrm>
          <a:off x="7639050"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22" name="TextBox 22"/>
        <xdr:cNvSpPr txBox="1">
          <a:spLocks noChangeArrowheads="1"/>
        </xdr:cNvSpPr>
      </xdr:nvSpPr>
      <xdr:spPr>
        <a:xfrm>
          <a:off x="7639050"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22</xdr:row>
      <xdr:rowOff>104775</xdr:rowOff>
    </xdr:from>
    <xdr:ext cx="76200" cy="209550"/>
    <xdr:sp>
      <xdr:nvSpPr>
        <xdr:cNvPr id="23" name="TextBox 23"/>
        <xdr:cNvSpPr txBox="1">
          <a:spLocks noChangeArrowheads="1"/>
        </xdr:cNvSpPr>
      </xdr:nvSpPr>
      <xdr:spPr>
        <a:xfrm>
          <a:off x="981075"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25</xdr:row>
      <xdr:rowOff>0</xdr:rowOff>
    </xdr:from>
    <xdr:ext cx="76200" cy="209550"/>
    <xdr:sp>
      <xdr:nvSpPr>
        <xdr:cNvPr id="24" name="TextBox 24"/>
        <xdr:cNvSpPr txBox="1">
          <a:spLocks noChangeArrowheads="1"/>
        </xdr:cNvSpPr>
      </xdr:nvSpPr>
      <xdr:spPr>
        <a:xfrm>
          <a:off x="904875"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48</xdr:row>
      <xdr:rowOff>0</xdr:rowOff>
    </xdr:from>
    <xdr:ext cx="76200" cy="209550"/>
    <xdr:sp>
      <xdr:nvSpPr>
        <xdr:cNvPr id="25" name="TextBox 25"/>
        <xdr:cNvSpPr txBox="1">
          <a:spLocks noChangeArrowheads="1"/>
        </xdr:cNvSpPr>
      </xdr:nvSpPr>
      <xdr:spPr>
        <a:xfrm>
          <a:off x="981075" y="9191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48</xdr:row>
      <xdr:rowOff>0</xdr:rowOff>
    </xdr:from>
    <xdr:ext cx="76200" cy="209550"/>
    <xdr:sp>
      <xdr:nvSpPr>
        <xdr:cNvPr id="26" name="TextBox 26"/>
        <xdr:cNvSpPr txBox="1">
          <a:spLocks noChangeArrowheads="1"/>
        </xdr:cNvSpPr>
      </xdr:nvSpPr>
      <xdr:spPr>
        <a:xfrm>
          <a:off x="904875" y="9191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48</xdr:row>
      <xdr:rowOff>0</xdr:rowOff>
    </xdr:from>
    <xdr:to>
      <xdr:col>7</xdr:col>
      <xdr:colOff>0</xdr:colOff>
      <xdr:row>48</xdr:row>
      <xdr:rowOff>0</xdr:rowOff>
    </xdr:to>
    <xdr:sp>
      <xdr:nvSpPr>
        <xdr:cNvPr id="27" name="AutoShape 27"/>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28" name="AutoShape 28"/>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29" name="AutoShape 29"/>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0</xdr:rowOff>
    </xdr:from>
    <xdr:to>
      <xdr:col>7</xdr:col>
      <xdr:colOff>0</xdr:colOff>
      <xdr:row>48</xdr:row>
      <xdr:rowOff>0</xdr:rowOff>
    </xdr:to>
    <xdr:sp>
      <xdr:nvSpPr>
        <xdr:cNvPr id="30" name="AutoShape 30"/>
        <xdr:cNvSpPr>
          <a:spLocks/>
        </xdr:cNvSpPr>
      </xdr:nvSpPr>
      <xdr:spPr>
        <a:xfrm>
          <a:off x="4648200" y="9191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48</xdr:row>
      <xdr:rowOff>0</xdr:rowOff>
    </xdr:from>
    <xdr:to>
      <xdr:col>7</xdr:col>
      <xdr:colOff>95250</xdr:colOff>
      <xdr:row>48</xdr:row>
      <xdr:rowOff>0</xdr:rowOff>
    </xdr:to>
    <xdr:sp>
      <xdr:nvSpPr>
        <xdr:cNvPr id="31" name="AutoShape 31"/>
        <xdr:cNvSpPr>
          <a:spLocks/>
        </xdr:cNvSpPr>
      </xdr:nvSpPr>
      <xdr:spPr>
        <a:xfrm>
          <a:off x="4686300" y="9191625"/>
          <a:ext cx="571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22</xdr:row>
      <xdr:rowOff>104775</xdr:rowOff>
    </xdr:from>
    <xdr:ext cx="76200" cy="209550"/>
    <xdr:sp>
      <xdr:nvSpPr>
        <xdr:cNvPr id="32" name="TextBox 32"/>
        <xdr:cNvSpPr txBox="1">
          <a:spLocks noChangeArrowheads="1"/>
        </xdr:cNvSpPr>
      </xdr:nvSpPr>
      <xdr:spPr>
        <a:xfrm>
          <a:off x="7639050" y="434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25</xdr:row>
      <xdr:rowOff>0</xdr:rowOff>
    </xdr:from>
    <xdr:ext cx="76200" cy="209550"/>
    <xdr:sp>
      <xdr:nvSpPr>
        <xdr:cNvPr id="33" name="TextBox 33"/>
        <xdr:cNvSpPr txBox="1">
          <a:spLocks noChangeArrowheads="1"/>
        </xdr:cNvSpPr>
      </xdr:nvSpPr>
      <xdr:spPr>
        <a:xfrm>
          <a:off x="7639050" y="481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34" name="TextBox 34"/>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35" name="TextBox 35"/>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38</xdr:row>
      <xdr:rowOff>0</xdr:rowOff>
    </xdr:from>
    <xdr:ext cx="76200" cy="209550"/>
    <xdr:sp>
      <xdr:nvSpPr>
        <xdr:cNvPr id="36" name="TextBox 36"/>
        <xdr:cNvSpPr txBox="1">
          <a:spLocks noChangeArrowheads="1"/>
        </xdr:cNvSpPr>
      </xdr:nvSpPr>
      <xdr:spPr>
        <a:xfrm>
          <a:off x="904875" y="7286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38</xdr:row>
      <xdr:rowOff>0</xdr:rowOff>
    </xdr:from>
    <xdr:ext cx="76200" cy="209550"/>
    <xdr:sp>
      <xdr:nvSpPr>
        <xdr:cNvPr id="37" name="TextBox 37"/>
        <xdr:cNvSpPr txBox="1">
          <a:spLocks noChangeArrowheads="1"/>
        </xdr:cNvSpPr>
      </xdr:nvSpPr>
      <xdr:spPr>
        <a:xfrm>
          <a:off x="904875" y="7286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45</xdr:row>
      <xdr:rowOff>0</xdr:rowOff>
    </xdr:from>
    <xdr:ext cx="76200" cy="209550"/>
    <xdr:sp>
      <xdr:nvSpPr>
        <xdr:cNvPr id="38" name="TextBox 38"/>
        <xdr:cNvSpPr txBox="1">
          <a:spLocks noChangeArrowheads="1"/>
        </xdr:cNvSpPr>
      </xdr:nvSpPr>
      <xdr:spPr>
        <a:xfrm>
          <a:off x="904875" y="862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45</xdr:row>
      <xdr:rowOff>0</xdr:rowOff>
    </xdr:from>
    <xdr:ext cx="76200" cy="209550"/>
    <xdr:sp>
      <xdr:nvSpPr>
        <xdr:cNvPr id="39" name="TextBox 39"/>
        <xdr:cNvSpPr txBox="1">
          <a:spLocks noChangeArrowheads="1"/>
        </xdr:cNvSpPr>
      </xdr:nvSpPr>
      <xdr:spPr>
        <a:xfrm>
          <a:off x="904875" y="862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40" name="TextBox 40"/>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30</xdr:row>
      <xdr:rowOff>0</xdr:rowOff>
    </xdr:from>
    <xdr:ext cx="76200" cy="209550"/>
    <xdr:sp>
      <xdr:nvSpPr>
        <xdr:cNvPr id="41" name="TextBox 41"/>
        <xdr:cNvSpPr txBox="1">
          <a:spLocks noChangeArrowheads="1"/>
        </xdr:cNvSpPr>
      </xdr:nvSpPr>
      <xdr:spPr>
        <a:xfrm>
          <a:off x="904875" y="576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38</xdr:row>
      <xdr:rowOff>0</xdr:rowOff>
    </xdr:from>
    <xdr:ext cx="76200" cy="209550"/>
    <xdr:sp>
      <xdr:nvSpPr>
        <xdr:cNvPr id="42" name="TextBox 42"/>
        <xdr:cNvSpPr txBox="1">
          <a:spLocks noChangeArrowheads="1"/>
        </xdr:cNvSpPr>
      </xdr:nvSpPr>
      <xdr:spPr>
        <a:xfrm>
          <a:off x="904875" y="7286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38</xdr:row>
      <xdr:rowOff>0</xdr:rowOff>
    </xdr:from>
    <xdr:ext cx="76200" cy="209550"/>
    <xdr:sp>
      <xdr:nvSpPr>
        <xdr:cNvPr id="43" name="TextBox 43"/>
        <xdr:cNvSpPr txBox="1">
          <a:spLocks noChangeArrowheads="1"/>
        </xdr:cNvSpPr>
      </xdr:nvSpPr>
      <xdr:spPr>
        <a:xfrm>
          <a:off x="904875" y="7286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45</xdr:row>
      <xdr:rowOff>0</xdr:rowOff>
    </xdr:from>
    <xdr:ext cx="76200" cy="209550"/>
    <xdr:sp>
      <xdr:nvSpPr>
        <xdr:cNvPr id="44" name="TextBox 44"/>
        <xdr:cNvSpPr txBox="1">
          <a:spLocks noChangeArrowheads="1"/>
        </xdr:cNvSpPr>
      </xdr:nvSpPr>
      <xdr:spPr>
        <a:xfrm>
          <a:off x="904875" y="862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45</xdr:row>
      <xdr:rowOff>0</xdr:rowOff>
    </xdr:from>
    <xdr:ext cx="76200" cy="209550"/>
    <xdr:sp>
      <xdr:nvSpPr>
        <xdr:cNvPr id="45" name="TextBox 45"/>
        <xdr:cNvSpPr txBox="1">
          <a:spLocks noChangeArrowheads="1"/>
        </xdr:cNvSpPr>
      </xdr:nvSpPr>
      <xdr:spPr>
        <a:xfrm>
          <a:off x="904875" y="8620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133350</xdr:colOff>
      <xdr:row>7</xdr:row>
      <xdr:rowOff>28575</xdr:rowOff>
    </xdr:from>
    <xdr:to>
      <xdr:col>2</xdr:col>
      <xdr:colOff>295275</xdr:colOff>
      <xdr:row>27</xdr:row>
      <xdr:rowOff>19050</xdr:rowOff>
    </xdr:to>
    <xdr:sp>
      <xdr:nvSpPr>
        <xdr:cNvPr id="46" name="AutoShape 46"/>
        <xdr:cNvSpPr>
          <a:spLocks/>
        </xdr:cNvSpPr>
      </xdr:nvSpPr>
      <xdr:spPr>
        <a:xfrm>
          <a:off x="533400" y="1409700"/>
          <a:ext cx="161925" cy="3800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28</xdr:row>
      <xdr:rowOff>28575</xdr:rowOff>
    </xdr:from>
    <xdr:to>
      <xdr:col>2</xdr:col>
      <xdr:colOff>314325</xdr:colOff>
      <xdr:row>31</xdr:row>
      <xdr:rowOff>152400</xdr:rowOff>
    </xdr:to>
    <xdr:sp>
      <xdr:nvSpPr>
        <xdr:cNvPr id="47" name="AutoShape 47"/>
        <xdr:cNvSpPr>
          <a:spLocks/>
        </xdr:cNvSpPr>
      </xdr:nvSpPr>
      <xdr:spPr>
        <a:xfrm>
          <a:off x="609600" y="5410200"/>
          <a:ext cx="1047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33</xdr:row>
      <xdr:rowOff>66675</xdr:rowOff>
    </xdr:from>
    <xdr:to>
      <xdr:col>2</xdr:col>
      <xdr:colOff>295275</xdr:colOff>
      <xdr:row>39</xdr:row>
      <xdr:rowOff>161925</xdr:rowOff>
    </xdr:to>
    <xdr:sp>
      <xdr:nvSpPr>
        <xdr:cNvPr id="48" name="AutoShape 48"/>
        <xdr:cNvSpPr>
          <a:spLocks/>
        </xdr:cNvSpPr>
      </xdr:nvSpPr>
      <xdr:spPr>
        <a:xfrm>
          <a:off x="609600" y="6400800"/>
          <a:ext cx="85725" cy="1238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41</xdr:row>
      <xdr:rowOff>57150</xdr:rowOff>
    </xdr:from>
    <xdr:to>
      <xdr:col>2</xdr:col>
      <xdr:colOff>323850</xdr:colOff>
      <xdr:row>46</xdr:row>
      <xdr:rowOff>142875</xdr:rowOff>
    </xdr:to>
    <xdr:sp>
      <xdr:nvSpPr>
        <xdr:cNvPr id="49" name="AutoShape 49"/>
        <xdr:cNvSpPr>
          <a:spLocks/>
        </xdr:cNvSpPr>
      </xdr:nvSpPr>
      <xdr:spPr>
        <a:xfrm>
          <a:off x="609600" y="7915275"/>
          <a:ext cx="114300"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テキスト 16"/>
        <xdr:cNvSpPr txBox="1">
          <a:spLocks noChangeArrowheads="1"/>
        </xdr:cNvSpPr>
      </xdr:nvSpPr>
      <xdr:spPr>
        <a:xfrm>
          <a:off x="803910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0</xdr:row>
      <xdr:rowOff>0</xdr:rowOff>
    </xdr:from>
    <xdr:to>
      <xdr:col>13</xdr:col>
      <xdr:colOff>0</xdr:colOff>
      <xdr:row>0</xdr:row>
      <xdr:rowOff>0</xdr:rowOff>
    </xdr:to>
    <xdr:sp>
      <xdr:nvSpPr>
        <xdr:cNvPr id="2" name="テキスト 17"/>
        <xdr:cNvSpPr txBox="1">
          <a:spLocks noChangeArrowheads="1"/>
        </xdr:cNvSpPr>
      </xdr:nvSpPr>
      <xdr:spPr>
        <a:xfrm>
          <a:off x="803910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16"/>
        <xdr:cNvSpPr txBox="1">
          <a:spLocks noChangeArrowheads="1"/>
        </xdr:cNvSpPr>
      </xdr:nvSpPr>
      <xdr:spPr>
        <a:xfrm>
          <a:off x="1051560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7"/>
        <xdr:cNvSpPr txBox="1">
          <a:spLocks noChangeArrowheads="1"/>
        </xdr:cNvSpPr>
      </xdr:nvSpPr>
      <xdr:spPr>
        <a:xfrm>
          <a:off x="1051560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107</xdr:col>
      <xdr:colOff>0</xdr:colOff>
      <xdr:row>0</xdr:row>
      <xdr:rowOff>0</xdr:rowOff>
    </xdr:from>
    <xdr:to>
      <xdr:col>107</xdr:col>
      <xdr:colOff>0</xdr:colOff>
      <xdr:row>0</xdr:row>
      <xdr:rowOff>0</xdr:rowOff>
    </xdr:to>
    <xdr:sp>
      <xdr:nvSpPr>
        <xdr:cNvPr id="5" name="AutoShape 5"/>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0</xdr:row>
      <xdr:rowOff>0</xdr:rowOff>
    </xdr:from>
    <xdr:to>
      <xdr:col>107</xdr:col>
      <xdr:colOff>0</xdr:colOff>
      <xdr:row>0</xdr:row>
      <xdr:rowOff>0</xdr:rowOff>
    </xdr:to>
    <xdr:sp>
      <xdr:nvSpPr>
        <xdr:cNvPr id="6" name="AutoShape 6"/>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0</xdr:row>
      <xdr:rowOff>0</xdr:rowOff>
    </xdr:from>
    <xdr:to>
      <xdr:col>107</xdr:col>
      <xdr:colOff>0</xdr:colOff>
      <xdr:row>0</xdr:row>
      <xdr:rowOff>0</xdr:rowOff>
    </xdr:to>
    <xdr:sp>
      <xdr:nvSpPr>
        <xdr:cNvPr id="7" name="AutoShape 7"/>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0</xdr:row>
      <xdr:rowOff>0</xdr:rowOff>
    </xdr:from>
    <xdr:to>
      <xdr:col>107</xdr:col>
      <xdr:colOff>0</xdr:colOff>
      <xdr:row>0</xdr:row>
      <xdr:rowOff>0</xdr:rowOff>
    </xdr:to>
    <xdr:sp>
      <xdr:nvSpPr>
        <xdr:cNvPr id="8" name="AutoShape 8"/>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0</xdr:row>
      <xdr:rowOff>0</xdr:rowOff>
    </xdr:from>
    <xdr:to>
      <xdr:col>107</xdr:col>
      <xdr:colOff>0</xdr:colOff>
      <xdr:row>0</xdr:row>
      <xdr:rowOff>0</xdr:rowOff>
    </xdr:to>
    <xdr:sp>
      <xdr:nvSpPr>
        <xdr:cNvPr id="9" name="AutoShape 9"/>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0</xdr:row>
      <xdr:rowOff>0</xdr:rowOff>
    </xdr:from>
    <xdr:to>
      <xdr:col>107</xdr:col>
      <xdr:colOff>0</xdr:colOff>
      <xdr:row>0</xdr:row>
      <xdr:rowOff>0</xdr:rowOff>
    </xdr:to>
    <xdr:sp>
      <xdr:nvSpPr>
        <xdr:cNvPr id="10" name="AutoShape 10"/>
        <xdr:cNvSpPr>
          <a:spLocks/>
        </xdr:cNvSpPr>
      </xdr:nvSpPr>
      <xdr:spPr>
        <a:xfrm>
          <a:off x="692562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13</xdr:col>
      <xdr:colOff>0</xdr:colOff>
      <xdr:row>26</xdr:row>
      <xdr:rowOff>0</xdr:rowOff>
    </xdr:to>
    <xdr:sp>
      <xdr:nvSpPr>
        <xdr:cNvPr id="11" name="テキスト 16"/>
        <xdr:cNvSpPr txBox="1">
          <a:spLocks noChangeArrowheads="1"/>
        </xdr:cNvSpPr>
      </xdr:nvSpPr>
      <xdr:spPr>
        <a:xfrm>
          <a:off x="8039100" y="52768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26</xdr:row>
      <xdr:rowOff>0</xdr:rowOff>
    </xdr:from>
    <xdr:to>
      <xdr:col>13</xdr:col>
      <xdr:colOff>0</xdr:colOff>
      <xdr:row>26</xdr:row>
      <xdr:rowOff>0</xdr:rowOff>
    </xdr:to>
    <xdr:sp>
      <xdr:nvSpPr>
        <xdr:cNvPr id="12" name="テキスト 17"/>
        <xdr:cNvSpPr txBox="1">
          <a:spLocks noChangeArrowheads="1"/>
        </xdr:cNvSpPr>
      </xdr:nvSpPr>
      <xdr:spPr>
        <a:xfrm>
          <a:off x="8039100" y="52768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19</xdr:col>
      <xdr:colOff>0</xdr:colOff>
      <xdr:row>26</xdr:row>
      <xdr:rowOff>0</xdr:rowOff>
    </xdr:from>
    <xdr:to>
      <xdr:col>19</xdr:col>
      <xdr:colOff>0</xdr:colOff>
      <xdr:row>26</xdr:row>
      <xdr:rowOff>0</xdr:rowOff>
    </xdr:to>
    <xdr:sp>
      <xdr:nvSpPr>
        <xdr:cNvPr id="13" name="テキスト 16"/>
        <xdr:cNvSpPr txBox="1">
          <a:spLocks noChangeArrowheads="1"/>
        </xdr:cNvSpPr>
      </xdr:nvSpPr>
      <xdr:spPr>
        <a:xfrm>
          <a:off x="10515600" y="52768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19</xdr:col>
      <xdr:colOff>0</xdr:colOff>
      <xdr:row>26</xdr:row>
      <xdr:rowOff>0</xdr:rowOff>
    </xdr:from>
    <xdr:to>
      <xdr:col>19</xdr:col>
      <xdr:colOff>0</xdr:colOff>
      <xdr:row>26</xdr:row>
      <xdr:rowOff>0</xdr:rowOff>
    </xdr:to>
    <xdr:sp>
      <xdr:nvSpPr>
        <xdr:cNvPr id="14" name="テキスト 17"/>
        <xdr:cNvSpPr txBox="1">
          <a:spLocks noChangeArrowheads="1"/>
        </xdr:cNvSpPr>
      </xdr:nvSpPr>
      <xdr:spPr>
        <a:xfrm>
          <a:off x="10515600" y="52768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1143000" y="3181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19</xdr:row>
      <xdr:rowOff>47625</xdr:rowOff>
    </xdr:from>
    <xdr:to>
      <xdr:col>2</xdr:col>
      <xdr:colOff>9525</xdr:colOff>
      <xdr:row>48</xdr:row>
      <xdr:rowOff>57150</xdr:rowOff>
    </xdr:to>
    <xdr:sp>
      <xdr:nvSpPr>
        <xdr:cNvPr id="1" name="AutoShape 1"/>
        <xdr:cNvSpPr>
          <a:spLocks/>
        </xdr:cNvSpPr>
      </xdr:nvSpPr>
      <xdr:spPr>
        <a:xfrm>
          <a:off x="371475" y="3000375"/>
          <a:ext cx="171450" cy="442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50</xdr:row>
      <xdr:rowOff>66675</xdr:rowOff>
    </xdr:from>
    <xdr:to>
      <xdr:col>1</xdr:col>
      <xdr:colOff>314325</xdr:colOff>
      <xdr:row>55</xdr:row>
      <xdr:rowOff>104775</xdr:rowOff>
    </xdr:to>
    <xdr:sp>
      <xdr:nvSpPr>
        <xdr:cNvPr id="2" name="AutoShape 2"/>
        <xdr:cNvSpPr>
          <a:spLocks/>
        </xdr:cNvSpPr>
      </xdr:nvSpPr>
      <xdr:spPr>
        <a:xfrm>
          <a:off x="438150" y="7743825"/>
          <a:ext cx="76200" cy="80010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57</xdr:row>
      <xdr:rowOff>57150</xdr:rowOff>
    </xdr:from>
    <xdr:to>
      <xdr:col>1</xdr:col>
      <xdr:colOff>333375</xdr:colOff>
      <xdr:row>74</xdr:row>
      <xdr:rowOff>123825</xdr:rowOff>
    </xdr:to>
    <xdr:sp>
      <xdr:nvSpPr>
        <xdr:cNvPr id="3" name="AutoShape 3"/>
        <xdr:cNvSpPr>
          <a:spLocks/>
        </xdr:cNvSpPr>
      </xdr:nvSpPr>
      <xdr:spPr>
        <a:xfrm>
          <a:off x="476250" y="8801100"/>
          <a:ext cx="57150" cy="2657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76</xdr:row>
      <xdr:rowOff>66675</xdr:rowOff>
    </xdr:from>
    <xdr:to>
      <xdr:col>1</xdr:col>
      <xdr:colOff>295275</xdr:colOff>
      <xdr:row>101</xdr:row>
      <xdr:rowOff>57150</xdr:rowOff>
    </xdr:to>
    <xdr:sp>
      <xdr:nvSpPr>
        <xdr:cNvPr id="4" name="AutoShape 4"/>
        <xdr:cNvSpPr>
          <a:spLocks/>
        </xdr:cNvSpPr>
      </xdr:nvSpPr>
      <xdr:spPr>
        <a:xfrm>
          <a:off x="466725" y="11706225"/>
          <a:ext cx="28575" cy="3800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103</xdr:row>
      <xdr:rowOff>9525</xdr:rowOff>
    </xdr:from>
    <xdr:to>
      <xdr:col>1</xdr:col>
      <xdr:colOff>333375</xdr:colOff>
      <xdr:row>119</xdr:row>
      <xdr:rowOff>38100</xdr:rowOff>
    </xdr:to>
    <xdr:sp>
      <xdr:nvSpPr>
        <xdr:cNvPr id="5" name="AutoShape 5"/>
        <xdr:cNvSpPr>
          <a:spLocks/>
        </xdr:cNvSpPr>
      </xdr:nvSpPr>
      <xdr:spPr>
        <a:xfrm>
          <a:off x="447675" y="15754350"/>
          <a:ext cx="85725" cy="2466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57150</xdr:rowOff>
    </xdr:from>
    <xdr:to>
      <xdr:col>1</xdr:col>
      <xdr:colOff>333375</xdr:colOff>
      <xdr:row>17</xdr:row>
      <xdr:rowOff>133350</xdr:rowOff>
    </xdr:to>
    <xdr:sp>
      <xdr:nvSpPr>
        <xdr:cNvPr id="6" name="AutoShape 6"/>
        <xdr:cNvSpPr>
          <a:spLocks/>
        </xdr:cNvSpPr>
      </xdr:nvSpPr>
      <xdr:spPr>
        <a:xfrm>
          <a:off x="504825" y="1333500"/>
          <a:ext cx="28575" cy="14478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19</xdr:row>
      <xdr:rowOff>38100</xdr:rowOff>
    </xdr:from>
    <xdr:to>
      <xdr:col>5</xdr:col>
      <xdr:colOff>95250</xdr:colOff>
      <xdr:row>21</xdr:row>
      <xdr:rowOff>133350</xdr:rowOff>
    </xdr:to>
    <xdr:sp>
      <xdr:nvSpPr>
        <xdr:cNvPr id="7" name="AutoShape 7"/>
        <xdr:cNvSpPr>
          <a:spLocks/>
        </xdr:cNvSpPr>
      </xdr:nvSpPr>
      <xdr:spPr>
        <a:xfrm>
          <a:off x="4181475" y="2990850"/>
          <a:ext cx="762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22</xdr:row>
      <xdr:rowOff>19050</xdr:rowOff>
    </xdr:from>
    <xdr:to>
      <xdr:col>5</xdr:col>
      <xdr:colOff>95250</xdr:colOff>
      <xdr:row>24</xdr:row>
      <xdr:rowOff>142875</xdr:rowOff>
    </xdr:to>
    <xdr:sp>
      <xdr:nvSpPr>
        <xdr:cNvPr id="8" name="AutoShape 8"/>
        <xdr:cNvSpPr>
          <a:spLocks/>
        </xdr:cNvSpPr>
      </xdr:nvSpPr>
      <xdr:spPr>
        <a:xfrm>
          <a:off x="4181475" y="342900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25</xdr:row>
      <xdr:rowOff>38100</xdr:rowOff>
    </xdr:from>
    <xdr:to>
      <xdr:col>5</xdr:col>
      <xdr:colOff>95250</xdr:colOff>
      <xdr:row>27</xdr:row>
      <xdr:rowOff>133350</xdr:rowOff>
    </xdr:to>
    <xdr:sp>
      <xdr:nvSpPr>
        <xdr:cNvPr id="9" name="AutoShape 9"/>
        <xdr:cNvSpPr>
          <a:spLocks/>
        </xdr:cNvSpPr>
      </xdr:nvSpPr>
      <xdr:spPr>
        <a:xfrm>
          <a:off x="4181475" y="3905250"/>
          <a:ext cx="762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12</xdr:row>
      <xdr:rowOff>28575</xdr:rowOff>
    </xdr:from>
    <xdr:to>
      <xdr:col>7</xdr:col>
      <xdr:colOff>95250</xdr:colOff>
      <xdr:row>15</xdr:row>
      <xdr:rowOff>0</xdr:rowOff>
    </xdr:to>
    <xdr:sp>
      <xdr:nvSpPr>
        <xdr:cNvPr id="10" name="AutoShape 10"/>
        <xdr:cNvSpPr>
          <a:spLocks/>
        </xdr:cNvSpPr>
      </xdr:nvSpPr>
      <xdr:spPr>
        <a:xfrm>
          <a:off x="6038850" y="1914525"/>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19</xdr:row>
      <xdr:rowOff>19050</xdr:rowOff>
    </xdr:from>
    <xdr:to>
      <xdr:col>8</xdr:col>
      <xdr:colOff>114300</xdr:colOff>
      <xdr:row>21</xdr:row>
      <xdr:rowOff>114300</xdr:rowOff>
    </xdr:to>
    <xdr:sp>
      <xdr:nvSpPr>
        <xdr:cNvPr id="11" name="AutoShape 11"/>
        <xdr:cNvSpPr>
          <a:spLocks/>
        </xdr:cNvSpPr>
      </xdr:nvSpPr>
      <xdr:spPr>
        <a:xfrm>
          <a:off x="7019925" y="2971800"/>
          <a:ext cx="66675"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22</xdr:row>
      <xdr:rowOff>19050</xdr:rowOff>
    </xdr:from>
    <xdr:to>
      <xdr:col>8</xdr:col>
      <xdr:colOff>114300</xdr:colOff>
      <xdr:row>24</xdr:row>
      <xdr:rowOff>114300</xdr:rowOff>
    </xdr:to>
    <xdr:sp>
      <xdr:nvSpPr>
        <xdr:cNvPr id="12" name="AutoShape 12"/>
        <xdr:cNvSpPr>
          <a:spLocks/>
        </xdr:cNvSpPr>
      </xdr:nvSpPr>
      <xdr:spPr>
        <a:xfrm>
          <a:off x="7019925" y="3429000"/>
          <a:ext cx="66675"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25</xdr:row>
      <xdr:rowOff>19050</xdr:rowOff>
    </xdr:from>
    <xdr:to>
      <xdr:col>8</xdr:col>
      <xdr:colOff>114300</xdr:colOff>
      <xdr:row>27</xdr:row>
      <xdr:rowOff>114300</xdr:rowOff>
    </xdr:to>
    <xdr:sp>
      <xdr:nvSpPr>
        <xdr:cNvPr id="13" name="AutoShape 13"/>
        <xdr:cNvSpPr>
          <a:spLocks/>
        </xdr:cNvSpPr>
      </xdr:nvSpPr>
      <xdr:spPr>
        <a:xfrm>
          <a:off x="7019925" y="3886200"/>
          <a:ext cx="66675"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38100</xdr:rowOff>
    </xdr:from>
    <xdr:to>
      <xdr:col>3</xdr:col>
      <xdr:colOff>9525</xdr:colOff>
      <xdr:row>9</xdr:row>
      <xdr:rowOff>114300</xdr:rowOff>
    </xdr:to>
    <xdr:sp>
      <xdr:nvSpPr>
        <xdr:cNvPr id="1" name="AutoShape 1"/>
        <xdr:cNvSpPr>
          <a:spLocks/>
        </xdr:cNvSpPr>
      </xdr:nvSpPr>
      <xdr:spPr>
        <a:xfrm>
          <a:off x="561975" y="1381125"/>
          <a:ext cx="2952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11</xdr:row>
      <xdr:rowOff>38100</xdr:rowOff>
    </xdr:from>
    <xdr:to>
      <xdr:col>2</xdr:col>
      <xdr:colOff>123825</xdr:colOff>
      <xdr:row>12</xdr:row>
      <xdr:rowOff>114300</xdr:rowOff>
    </xdr:to>
    <xdr:sp>
      <xdr:nvSpPr>
        <xdr:cNvPr id="2" name="AutoShape 2"/>
        <xdr:cNvSpPr>
          <a:spLocks/>
        </xdr:cNvSpPr>
      </xdr:nvSpPr>
      <xdr:spPr>
        <a:xfrm>
          <a:off x="733425" y="1962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38100</xdr:rowOff>
    </xdr:from>
    <xdr:to>
      <xdr:col>2</xdr:col>
      <xdr:colOff>123825</xdr:colOff>
      <xdr:row>14</xdr:row>
      <xdr:rowOff>114300</xdr:rowOff>
    </xdr:to>
    <xdr:sp>
      <xdr:nvSpPr>
        <xdr:cNvPr id="3" name="AutoShape 3"/>
        <xdr:cNvSpPr>
          <a:spLocks/>
        </xdr:cNvSpPr>
      </xdr:nvSpPr>
      <xdr:spPr>
        <a:xfrm>
          <a:off x="733425" y="2266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15</xdr:row>
      <xdr:rowOff>38100</xdr:rowOff>
    </xdr:from>
    <xdr:to>
      <xdr:col>2</xdr:col>
      <xdr:colOff>123825</xdr:colOff>
      <xdr:row>16</xdr:row>
      <xdr:rowOff>114300</xdr:rowOff>
    </xdr:to>
    <xdr:sp>
      <xdr:nvSpPr>
        <xdr:cNvPr id="4" name="AutoShape 4"/>
        <xdr:cNvSpPr>
          <a:spLocks/>
        </xdr:cNvSpPr>
      </xdr:nvSpPr>
      <xdr:spPr>
        <a:xfrm>
          <a:off x="733425" y="25717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17</xdr:row>
      <xdr:rowOff>38100</xdr:rowOff>
    </xdr:from>
    <xdr:to>
      <xdr:col>2</xdr:col>
      <xdr:colOff>123825</xdr:colOff>
      <xdr:row>18</xdr:row>
      <xdr:rowOff>114300</xdr:rowOff>
    </xdr:to>
    <xdr:sp>
      <xdr:nvSpPr>
        <xdr:cNvPr id="5" name="AutoShape 5"/>
        <xdr:cNvSpPr>
          <a:spLocks/>
        </xdr:cNvSpPr>
      </xdr:nvSpPr>
      <xdr:spPr>
        <a:xfrm>
          <a:off x="733425" y="2876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38100</xdr:rowOff>
    </xdr:from>
    <xdr:to>
      <xdr:col>2</xdr:col>
      <xdr:colOff>123825</xdr:colOff>
      <xdr:row>20</xdr:row>
      <xdr:rowOff>114300</xdr:rowOff>
    </xdr:to>
    <xdr:sp>
      <xdr:nvSpPr>
        <xdr:cNvPr id="6" name="AutoShape 6"/>
        <xdr:cNvSpPr>
          <a:spLocks/>
        </xdr:cNvSpPr>
      </xdr:nvSpPr>
      <xdr:spPr>
        <a:xfrm>
          <a:off x="733425" y="3181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21</xdr:row>
      <xdr:rowOff>38100</xdr:rowOff>
    </xdr:from>
    <xdr:to>
      <xdr:col>2</xdr:col>
      <xdr:colOff>123825</xdr:colOff>
      <xdr:row>22</xdr:row>
      <xdr:rowOff>114300</xdr:rowOff>
    </xdr:to>
    <xdr:sp>
      <xdr:nvSpPr>
        <xdr:cNvPr id="7" name="AutoShape 7"/>
        <xdr:cNvSpPr>
          <a:spLocks/>
        </xdr:cNvSpPr>
      </xdr:nvSpPr>
      <xdr:spPr>
        <a:xfrm>
          <a:off x="733425" y="3486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23</xdr:row>
      <xdr:rowOff>38100</xdr:rowOff>
    </xdr:from>
    <xdr:to>
      <xdr:col>2</xdr:col>
      <xdr:colOff>123825</xdr:colOff>
      <xdr:row>24</xdr:row>
      <xdr:rowOff>114300</xdr:rowOff>
    </xdr:to>
    <xdr:sp>
      <xdr:nvSpPr>
        <xdr:cNvPr id="8" name="AutoShape 8"/>
        <xdr:cNvSpPr>
          <a:spLocks/>
        </xdr:cNvSpPr>
      </xdr:nvSpPr>
      <xdr:spPr>
        <a:xfrm>
          <a:off x="733425" y="3790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38100</xdr:rowOff>
    </xdr:from>
    <xdr:to>
      <xdr:col>2</xdr:col>
      <xdr:colOff>123825</xdr:colOff>
      <xdr:row>26</xdr:row>
      <xdr:rowOff>114300</xdr:rowOff>
    </xdr:to>
    <xdr:sp>
      <xdr:nvSpPr>
        <xdr:cNvPr id="9" name="AutoShape 9"/>
        <xdr:cNvSpPr>
          <a:spLocks/>
        </xdr:cNvSpPr>
      </xdr:nvSpPr>
      <xdr:spPr>
        <a:xfrm>
          <a:off x="733425" y="40957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27</xdr:row>
      <xdr:rowOff>38100</xdr:rowOff>
    </xdr:from>
    <xdr:to>
      <xdr:col>2</xdr:col>
      <xdr:colOff>123825</xdr:colOff>
      <xdr:row>28</xdr:row>
      <xdr:rowOff>114300</xdr:rowOff>
    </xdr:to>
    <xdr:sp>
      <xdr:nvSpPr>
        <xdr:cNvPr id="10" name="AutoShape 10"/>
        <xdr:cNvSpPr>
          <a:spLocks/>
        </xdr:cNvSpPr>
      </xdr:nvSpPr>
      <xdr:spPr>
        <a:xfrm>
          <a:off x="733425" y="4400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29</xdr:row>
      <xdr:rowOff>38100</xdr:rowOff>
    </xdr:from>
    <xdr:to>
      <xdr:col>2</xdr:col>
      <xdr:colOff>123825</xdr:colOff>
      <xdr:row>30</xdr:row>
      <xdr:rowOff>114300</xdr:rowOff>
    </xdr:to>
    <xdr:sp>
      <xdr:nvSpPr>
        <xdr:cNvPr id="11" name="AutoShape 11"/>
        <xdr:cNvSpPr>
          <a:spLocks/>
        </xdr:cNvSpPr>
      </xdr:nvSpPr>
      <xdr:spPr>
        <a:xfrm>
          <a:off x="733425" y="4705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38100</xdr:rowOff>
    </xdr:from>
    <xdr:to>
      <xdr:col>2</xdr:col>
      <xdr:colOff>123825</xdr:colOff>
      <xdr:row>32</xdr:row>
      <xdr:rowOff>114300</xdr:rowOff>
    </xdr:to>
    <xdr:sp>
      <xdr:nvSpPr>
        <xdr:cNvPr id="12" name="AutoShape 12"/>
        <xdr:cNvSpPr>
          <a:spLocks/>
        </xdr:cNvSpPr>
      </xdr:nvSpPr>
      <xdr:spPr>
        <a:xfrm>
          <a:off x="733425" y="5010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33</xdr:row>
      <xdr:rowOff>38100</xdr:rowOff>
    </xdr:from>
    <xdr:to>
      <xdr:col>2</xdr:col>
      <xdr:colOff>123825</xdr:colOff>
      <xdr:row>34</xdr:row>
      <xdr:rowOff>114300</xdr:rowOff>
    </xdr:to>
    <xdr:sp>
      <xdr:nvSpPr>
        <xdr:cNvPr id="13" name="AutoShape 13"/>
        <xdr:cNvSpPr>
          <a:spLocks/>
        </xdr:cNvSpPr>
      </xdr:nvSpPr>
      <xdr:spPr>
        <a:xfrm>
          <a:off x="733425" y="5314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36</xdr:row>
      <xdr:rowOff>38100</xdr:rowOff>
    </xdr:from>
    <xdr:to>
      <xdr:col>2</xdr:col>
      <xdr:colOff>123825</xdr:colOff>
      <xdr:row>37</xdr:row>
      <xdr:rowOff>114300</xdr:rowOff>
    </xdr:to>
    <xdr:sp>
      <xdr:nvSpPr>
        <xdr:cNvPr id="14" name="AutoShape 14"/>
        <xdr:cNvSpPr>
          <a:spLocks/>
        </xdr:cNvSpPr>
      </xdr:nvSpPr>
      <xdr:spPr>
        <a:xfrm>
          <a:off x="733425" y="5924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38</xdr:row>
      <xdr:rowOff>38100</xdr:rowOff>
    </xdr:from>
    <xdr:to>
      <xdr:col>2</xdr:col>
      <xdr:colOff>123825</xdr:colOff>
      <xdr:row>39</xdr:row>
      <xdr:rowOff>114300</xdr:rowOff>
    </xdr:to>
    <xdr:sp>
      <xdr:nvSpPr>
        <xdr:cNvPr id="15" name="AutoShape 15"/>
        <xdr:cNvSpPr>
          <a:spLocks/>
        </xdr:cNvSpPr>
      </xdr:nvSpPr>
      <xdr:spPr>
        <a:xfrm>
          <a:off x="733425" y="6229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40</xdr:row>
      <xdr:rowOff>38100</xdr:rowOff>
    </xdr:from>
    <xdr:to>
      <xdr:col>2</xdr:col>
      <xdr:colOff>123825</xdr:colOff>
      <xdr:row>41</xdr:row>
      <xdr:rowOff>114300</xdr:rowOff>
    </xdr:to>
    <xdr:sp>
      <xdr:nvSpPr>
        <xdr:cNvPr id="16" name="AutoShape 16"/>
        <xdr:cNvSpPr>
          <a:spLocks/>
        </xdr:cNvSpPr>
      </xdr:nvSpPr>
      <xdr:spPr>
        <a:xfrm>
          <a:off x="733425" y="6534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42</xdr:row>
      <xdr:rowOff>38100</xdr:rowOff>
    </xdr:from>
    <xdr:to>
      <xdr:col>2</xdr:col>
      <xdr:colOff>123825</xdr:colOff>
      <xdr:row>43</xdr:row>
      <xdr:rowOff>114300</xdr:rowOff>
    </xdr:to>
    <xdr:sp>
      <xdr:nvSpPr>
        <xdr:cNvPr id="17" name="AutoShape 17"/>
        <xdr:cNvSpPr>
          <a:spLocks/>
        </xdr:cNvSpPr>
      </xdr:nvSpPr>
      <xdr:spPr>
        <a:xfrm>
          <a:off x="733425" y="6838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44</xdr:row>
      <xdr:rowOff>38100</xdr:rowOff>
    </xdr:from>
    <xdr:to>
      <xdr:col>2</xdr:col>
      <xdr:colOff>123825</xdr:colOff>
      <xdr:row>45</xdr:row>
      <xdr:rowOff>114300</xdr:rowOff>
    </xdr:to>
    <xdr:sp>
      <xdr:nvSpPr>
        <xdr:cNvPr id="18" name="AutoShape 18"/>
        <xdr:cNvSpPr>
          <a:spLocks/>
        </xdr:cNvSpPr>
      </xdr:nvSpPr>
      <xdr:spPr>
        <a:xfrm>
          <a:off x="733425" y="71437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46</xdr:row>
      <xdr:rowOff>38100</xdr:rowOff>
    </xdr:from>
    <xdr:to>
      <xdr:col>2</xdr:col>
      <xdr:colOff>123825</xdr:colOff>
      <xdr:row>47</xdr:row>
      <xdr:rowOff>114300</xdr:rowOff>
    </xdr:to>
    <xdr:sp>
      <xdr:nvSpPr>
        <xdr:cNvPr id="19" name="AutoShape 19"/>
        <xdr:cNvSpPr>
          <a:spLocks/>
        </xdr:cNvSpPr>
      </xdr:nvSpPr>
      <xdr:spPr>
        <a:xfrm>
          <a:off x="733425" y="7448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48</xdr:row>
      <xdr:rowOff>38100</xdr:rowOff>
    </xdr:from>
    <xdr:to>
      <xdr:col>2</xdr:col>
      <xdr:colOff>123825</xdr:colOff>
      <xdr:row>49</xdr:row>
      <xdr:rowOff>114300</xdr:rowOff>
    </xdr:to>
    <xdr:sp>
      <xdr:nvSpPr>
        <xdr:cNvPr id="20" name="AutoShape 20"/>
        <xdr:cNvSpPr>
          <a:spLocks/>
        </xdr:cNvSpPr>
      </xdr:nvSpPr>
      <xdr:spPr>
        <a:xfrm>
          <a:off x="733425" y="7753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50</xdr:row>
      <xdr:rowOff>38100</xdr:rowOff>
    </xdr:from>
    <xdr:to>
      <xdr:col>2</xdr:col>
      <xdr:colOff>123825</xdr:colOff>
      <xdr:row>51</xdr:row>
      <xdr:rowOff>114300</xdr:rowOff>
    </xdr:to>
    <xdr:sp>
      <xdr:nvSpPr>
        <xdr:cNvPr id="21" name="AutoShape 21"/>
        <xdr:cNvSpPr>
          <a:spLocks/>
        </xdr:cNvSpPr>
      </xdr:nvSpPr>
      <xdr:spPr>
        <a:xfrm>
          <a:off x="733425" y="8058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52</xdr:row>
      <xdr:rowOff>38100</xdr:rowOff>
    </xdr:from>
    <xdr:to>
      <xdr:col>2</xdr:col>
      <xdr:colOff>123825</xdr:colOff>
      <xdr:row>53</xdr:row>
      <xdr:rowOff>114300</xdr:rowOff>
    </xdr:to>
    <xdr:sp>
      <xdr:nvSpPr>
        <xdr:cNvPr id="22" name="AutoShape 22"/>
        <xdr:cNvSpPr>
          <a:spLocks/>
        </xdr:cNvSpPr>
      </xdr:nvSpPr>
      <xdr:spPr>
        <a:xfrm>
          <a:off x="733425" y="8362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54</xdr:row>
      <xdr:rowOff>38100</xdr:rowOff>
    </xdr:from>
    <xdr:to>
      <xdr:col>2</xdr:col>
      <xdr:colOff>123825</xdr:colOff>
      <xdr:row>55</xdr:row>
      <xdr:rowOff>114300</xdr:rowOff>
    </xdr:to>
    <xdr:sp>
      <xdr:nvSpPr>
        <xdr:cNvPr id="23" name="AutoShape 23"/>
        <xdr:cNvSpPr>
          <a:spLocks/>
        </xdr:cNvSpPr>
      </xdr:nvSpPr>
      <xdr:spPr>
        <a:xfrm>
          <a:off x="733425" y="86677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56</xdr:row>
      <xdr:rowOff>38100</xdr:rowOff>
    </xdr:from>
    <xdr:to>
      <xdr:col>2</xdr:col>
      <xdr:colOff>123825</xdr:colOff>
      <xdr:row>57</xdr:row>
      <xdr:rowOff>114300</xdr:rowOff>
    </xdr:to>
    <xdr:sp>
      <xdr:nvSpPr>
        <xdr:cNvPr id="24" name="AutoShape 24"/>
        <xdr:cNvSpPr>
          <a:spLocks/>
        </xdr:cNvSpPr>
      </xdr:nvSpPr>
      <xdr:spPr>
        <a:xfrm>
          <a:off x="733425" y="8972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58</xdr:row>
      <xdr:rowOff>38100</xdr:rowOff>
    </xdr:from>
    <xdr:to>
      <xdr:col>2</xdr:col>
      <xdr:colOff>123825</xdr:colOff>
      <xdr:row>59</xdr:row>
      <xdr:rowOff>114300</xdr:rowOff>
    </xdr:to>
    <xdr:sp>
      <xdr:nvSpPr>
        <xdr:cNvPr id="25" name="AutoShape 25"/>
        <xdr:cNvSpPr>
          <a:spLocks/>
        </xdr:cNvSpPr>
      </xdr:nvSpPr>
      <xdr:spPr>
        <a:xfrm>
          <a:off x="733425" y="9277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62</xdr:row>
      <xdr:rowOff>38100</xdr:rowOff>
    </xdr:from>
    <xdr:to>
      <xdr:col>2</xdr:col>
      <xdr:colOff>123825</xdr:colOff>
      <xdr:row>63</xdr:row>
      <xdr:rowOff>114300</xdr:rowOff>
    </xdr:to>
    <xdr:sp>
      <xdr:nvSpPr>
        <xdr:cNvPr id="26" name="AutoShape 26"/>
        <xdr:cNvSpPr>
          <a:spLocks/>
        </xdr:cNvSpPr>
      </xdr:nvSpPr>
      <xdr:spPr>
        <a:xfrm>
          <a:off x="733425" y="98869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64</xdr:row>
      <xdr:rowOff>38100</xdr:rowOff>
    </xdr:from>
    <xdr:to>
      <xdr:col>2</xdr:col>
      <xdr:colOff>123825</xdr:colOff>
      <xdr:row>65</xdr:row>
      <xdr:rowOff>114300</xdr:rowOff>
    </xdr:to>
    <xdr:sp>
      <xdr:nvSpPr>
        <xdr:cNvPr id="27" name="AutoShape 27"/>
        <xdr:cNvSpPr>
          <a:spLocks/>
        </xdr:cNvSpPr>
      </xdr:nvSpPr>
      <xdr:spPr>
        <a:xfrm>
          <a:off x="733425" y="101917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66</xdr:row>
      <xdr:rowOff>38100</xdr:rowOff>
    </xdr:from>
    <xdr:to>
      <xdr:col>2</xdr:col>
      <xdr:colOff>123825</xdr:colOff>
      <xdr:row>67</xdr:row>
      <xdr:rowOff>114300</xdr:rowOff>
    </xdr:to>
    <xdr:sp>
      <xdr:nvSpPr>
        <xdr:cNvPr id="28" name="AutoShape 28"/>
        <xdr:cNvSpPr>
          <a:spLocks/>
        </xdr:cNvSpPr>
      </xdr:nvSpPr>
      <xdr:spPr>
        <a:xfrm>
          <a:off x="733425" y="104965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68</xdr:row>
      <xdr:rowOff>38100</xdr:rowOff>
    </xdr:from>
    <xdr:to>
      <xdr:col>2</xdr:col>
      <xdr:colOff>123825</xdr:colOff>
      <xdr:row>69</xdr:row>
      <xdr:rowOff>114300</xdr:rowOff>
    </xdr:to>
    <xdr:sp>
      <xdr:nvSpPr>
        <xdr:cNvPr id="29" name="AutoShape 29"/>
        <xdr:cNvSpPr>
          <a:spLocks/>
        </xdr:cNvSpPr>
      </xdr:nvSpPr>
      <xdr:spPr>
        <a:xfrm>
          <a:off x="733425" y="108013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60</xdr:row>
      <xdr:rowOff>38100</xdr:rowOff>
    </xdr:from>
    <xdr:to>
      <xdr:col>2</xdr:col>
      <xdr:colOff>123825</xdr:colOff>
      <xdr:row>61</xdr:row>
      <xdr:rowOff>114300</xdr:rowOff>
    </xdr:to>
    <xdr:sp>
      <xdr:nvSpPr>
        <xdr:cNvPr id="30" name="AutoShape 30"/>
        <xdr:cNvSpPr>
          <a:spLocks/>
        </xdr:cNvSpPr>
      </xdr:nvSpPr>
      <xdr:spPr>
        <a:xfrm>
          <a:off x="733425" y="9582150"/>
          <a:ext cx="762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91"/>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1077</v>
      </c>
      <c r="B1" s="1"/>
      <c r="C1" s="1"/>
      <c r="D1" s="1"/>
      <c r="E1" s="1"/>
      <c r="F1" s="1"/>
    </row>
    <row r="2" spans="1:6" ht="12" customHeight="1">
      <c r="A2" s="1"/>
      <c r="B2" s="1"/>
      <c r="C2" s="1"/>
      <c r="D2" s="1"/>
      <c r="E2" s="1"/>
      <c r="F2" s="1"/>
    </row>
    <row r="3" spans="2:6" ht="12" customHeight="1">
      <c r="B3" s="1" t="s">
        <v>911</v>
      </c>
      <c r="C3" s="1"/>
      <c r="E3" s="1"/>
      <c r="F3" s="1"/>
    </row>
    <row r="4" spans="2:6" ht="12" customHeight="1">
      <c r="B4" s="3" t="s">
        <v>1252</v>
      </c>
      <c r="C4" s="1" t="s">
        <v>935</v>
      </c>
      <c r="E4" s="1"/>
      <c r="F4" s="1"/>
    </row>
    <row r="5" spans="2:3" ht="26.25" customHeight="1">
      <c r="B5" s="3" t="s">
        <v>1253</v>
      </c>
      <c r="C5" s="5" t="s">
        <v>1028</v>
      </c>
    </row>
    <row r="6" spans="2:6" ht="36" customHeight="1">
      <c r="B6" s="3" t="s">
        <v>1254</v>
      </c>
      <c r="C6" s="4" t="s">
        <v>1231</v>
      </c>
      <c r="E6" s="1"/>
      <c r="F6" s="1"/>
    </row>
    <row r="7" spans="2:3" ht="24">
      <c r="B7" s="3" t="s">
        <v>1255</v>
      </c>
      <c r="C7" s="5" t="s">
        <v>1076</v>
      </c>
    </row>
    <row r="8" spans="2:3" ht="24.75" customHeight="1">
      <c r="B8" s="3" t="s">
        <v>1256</v>
      </c>
      <c r="C8" s="5" t="s">
        <v>1068</v>
      </c>
    </row>
    <row r="9" spans="2:3" ht="12" customHeight="1">
      <c r="B9" s="1"/>
      <c r="C9" s="5"/>
    </row>
    <row r="10" spans="2:6" ht="12" customHeight="1">
      <c r="B10" s="1"/>
      <c r="C10" s="1" t="s">
        <v>1257</v>
      </c>
      <c r="F10" s="1"/>
    </row>
    <row r="11" spans="2:6" ht="12">
      <c r="B11" s="1"/>
      <c r="C11" s="1" t="s">
        <v>1029</v>
      </c>
      <c r="E11" s="1"/>
      <c r="F11" s="1"/>
    </row>
    <row r="12" spans="1:6" ht="12">
      <c r="A12" s="1"/>
      <c r="B12" s="1"/>
      <c r="C12" s="1"/>
      <c r="D12" s="1"/>
      <c r="E12" s="1"/>
      <c r="F12" s="1"/>
    </row>
    <row r="13" spans="1:4" ht="12">
      <c r="A13" s="1"/>
      <c r="B13" s="1"/>
      <c r="C13" s="1"/>
      <c r="D13" s="1"/>
    </row>
    <row r="14" spans="2:4" ht="12">
      <c r="B14" s="1" t="s">
        <v>912</v>
      </c>
      <c r="C14" s="1" t="s">
        <v>1258</v>
      </c>
      <c r="D14" s="1"/>
    </row>
    <row r="15" ht="12">
      <c r="C15" s="11"/>
    </row>
    <row r="16" ht="12">
      <c r="B16" s="2" t="s">
        <v>941</v>
      </c>
    </row>
    <row r="17" spans="2:3" ht="12">
      <c r="B17" s="2">
        <v>1</v>
      </c>
      <c r="C17" s="11" t="s">
        <v>1083</v>
      </c>
    </row>
    <row r="19" ht="12">
      <c r="B19" s="2" t="s">
        <v>942</v>
      </c>
    </row>
    <row r="20" spans="2:3" ht="12">
      <c r="B20" s="2">
        <v>2</v>
      </c>
      <c r="C20" s="2" t="s">
        <v>1085</v>
      </c>
    </row>
    <row r="22" ht="12">
      <c r="B22" s="2" t="s">
        <v>973</v>
      </c>
    </row>
    <row r="23" spans="2:3" ht="12">
      <c r="B23" s="2">
        <v>3</v>
      </c>
      <c r="C23" s="2" t="s">
        <v>1091</v>
      </c>
    </row>
    <row r="25" ht="12">
      <c r="B25" s="2" t="s">
        <v>974</v>
      </c>
    </row>
    <row r="26" ht="12">
      <c r="C26" s="2" t="s">
        <v>1093</v>
      </c>
    </row>
    <row r="27" spans="2:3" ht="12">
      <c r="B27" s="2">
        <v>4</v>
      </c>
      <c r="C27" s="2" t="s">
        <v>1094</v>
      </c>
    </row>
    <row r="28" ht="12">
      <c r="C28" s="2" t="s">
        <v>1095</v>
      </c>
    </row>
    <row r="29" spans="2:3" ht="12">
      <c r="B29" s="2">
        <v>5</v>
      </c>
      <c r="C29" s="2" t="s">
        <v>1096</v>
      </c>
    </row>
    <row r="30" spans="2:3" ht="12.75" customHeight="1">
      <c r="B30" s="2">
        <v>6</v>
      </c>
      <c r="C30" s="2" t="s">
        <v>1097</v>
      </c>
    </row>
    <row r="31" ht="12">
      <c r="C31" s="2" t="s">
        <v>1112</v>
      </c>
    </row>
    <row r="32" spans="2:3" ht="12">
      <c r="B32" s="2">
        <v>7</v>
      </c>
      <c r="C32" s="2" t="s">
        <v>1113</v>
      </c>
    </row>
    <row r="33" spans="2:3" ht="12">
      <c r="B33" s="2">
        <v>8</v>
      </c>
      <c r="C33" s="2" t="s">
        <v>1141</v>
      </c>
    </row>
    <row r="35" ht="12">
      <c r="B35" s="2" t="s">
        <v>980</v>
      </c>
    </row>
    <row r="36" spans="2:3" ht="12">
      <c r="B36" s="2">
        <v>9</v>
      </c>
      <c r="C36" s="11" t="s">
        <v>1149</v>
      </c>
    </row>
    <row r="37" ht="12">
      <c r="C37" s="2" t="s">
        <v>1150</v>
      </c>
    </row>
    <row r="38" ht="12">
      <c r="C38" s="2" t="s">
        <v>1151</v>
      </c>
    </row>
    <row r="39" spans="2:3" ht="12">
      <c r="B39" s="2">
        <v>10</v>
      </c>
      <c r="C39" s="2" t="s">
        <v>1152</v>
      </c>
    </row>
    <row r="41" ht="12">
      <c r="C41" s="11"/>
    </row>
    <row r="42" ht="12">
      <c r="B42" s="2" t="s">
        <v>981</v>
      </c>
    </row>
    <row r="43" spans="2:3" ht="12">
      <c r="B43" s="2">
        <v>11</v>
      </c>
      <c r="C43" s="2" t="s">
        <v>1168</v>
      </c>
    </row>
    <row r="44" spans="2:3" ht="12">
      <c r="B44" s="2">
        <v>12</v>
      </c>
      <c r="C44" s="2" t="s">
        <v>1246</v>
      </c>
    </row>
    <row r="45" ht="12">
      <c r="C45" s="11"/>
    </row>
    <row r="46" ht="12">
      <c r="B46" s="2" t="s">
        <v>1247</v>
      </c>
    </row>
    <row r="47" spans="2:3" ht="12">
      <c r="B47" s="2">
        <v>13</v>
      </c>
      <c r="C47" s="12" t="s">
        <v>1176</v>
      </c>
    </row>
    <row r="48" spans="2:3" ht="24" customHeight="1">
      <c r="B48" s="10">
        <v>14</v>
      </c>
      <c r="C48" s="13" t="s">
        <v>1177</v>
      </c>
    </row>
    <row r="50" ht="12">
      <c r="B50" s="2" t="s">
        <v>951</v>
      </c>
    </row>
    <row r="51" spans="2:3" ht="12">
      <c r="B51" s="2">
        <v>15</v>
      </c>
      <c r="C51" s="2" t="s">
        <v>1185</v>
      </c>
    </row>
    <row r="52" spans="2:3" ht="12">
      <c r="B52" s="2">
        <v>16</v>
      </c>
      <c r="C52" s="2" t="s">
        <v>1073</v>
      </c>
    </row>
    <row r="55" ht="12">
      <c r="B55" s="2" t="s">
        <v>986</v>
      </c>
    </row>
    <row r="56" ht="12">
      <c r="C56" s="2" t="s">
        <v>922</v>
      </c>
    </row>
    <row r="57" spans="2:3" ht="12">
      <c r="B57" s="2">
        <v>17</v>
      </c>
      <c r="C57" s="2" t="s">
        <v>948</v>
      </c>
    </row>
    <row r="59" ht="12">
      <c r="B59" s="2" t="s">
        <v>1051</v>
      </c>
    </row>
    <row r="60" spans="2:3" ht="12">
      <c r="B60" s="2">
        <v>18</v>
      </c>
      <c r="C60" s="2" t="s">
        <v>961</v>
      </c>
    </row>
    <row r="62" ht="12">
      <c r="B62" s="2" t="s">
        <v>1052</v>
      </c>
    </row>
    <row r="63" spans="2:3" ht="12">
      <c r="B63" s="2">
        <v>19</v>
      </c>
      <c r="C63" s="2" t="s">
        <v>1074</v>
      </c>
    </row>
    <row r="64" spans="2:3" ht="12">
      <c r="B64" s="2">
        <v>20</v>
      </c>
      <c r="C64" s="2" t="s">
        <v>887</v>
      </c>
    </row>
    <row r="66" ht="12">
      <c r="B66" s="2" t="s">
        <v>1053</v>
      </c>
    </row>
    <row r="67" spans="2:3" ht="12">
      <c r="B67" s="2">
        <v>21</v>
      </c>
      <c r="C67" s="2" t="s">
        <v>1203</v>
      </c>
    </row>
    <row r="69" ht="12">
      <c r="B69" s="2" t="s">
        <v>1054</v>
      </c>
    </row>
    <row r="70" ht="12">
      <c r="C70" s="2" t="s">
        <v>872</v>
      </c>
    </row>
    <row r="71" spans="2:3" ht="12">
      <c r="B71" s="2">
        <v>22</v>
      </c>
      <c r="C71" s="2" t="s">
        <v>993</v>
      </c>
    </row>
    <row r="72" spans="2:3" ht="12">
      <c r="B72" s="2">
        <v>23</v>
      </c>
      <c r="C72" s="2" t="s">
        <v>994</v>
      </c>
    </row>
    <row r="74" ht="12">
      <c r="B74" s="2" t="s">
        <v>1056</v>
      </c>
    </row>
    <row r="75" spans="2:3" ht="12">
      <c r="B75" s="2">
        <v>24</v>
      </c>
      <c r="C75" s="2" t="s">
        <v>1209</v>
      </c>
    </row>
    <row r="77" ht="12">
      <c r="B77" s="2" t="s">
        <v>836</v>
      </c>
    </row>
    <row r="78" spans="2:3" ht="12">
      <c r="B78" s="2">
        <v>25</v>
      </c>
      <c r="C78" s="2" t="s">
        <v>896</v>
      </c>
    </row>
    <row r="80" ht="12">
      <c r="B80" s="2" t="s">
        <v>848</v>
      </c>
    </row>
    <row r="81" spans="2:3" ht="12">
      <c r="B81" s="2">
        <v>26</v>
      </c>
      <c r="C81" s="2" t="s">
        <v>905</v>
      </c>
    </row>
    <row r="82" spans="2:3" ht="12">
      <c r="B82" s="2">
        <v>27</v>
      </c>
      <c r="C82" s="2" t="s">
        <v>906</v>
      </c>
    </row>
    <row r="84" ht="12">
      <c r="B84" s="2" t="s">
        <v>1063</v>
      </c>
    </row>
    <row r="85" spans="2:3" ht="12">
      <c r="B85" s="2">
        <v>28</v>
      </c>
      <c r="C85" s="2" t="s">
        <v>904</v>
      </c>
    </row>
    <row r="87" ht="12">
      <c r="B87" s="2" t="s">
        <v>1065</v>
      </c>
    </row>
    <row r="88" ht="12">
      <c r="C88" s="2" t="s">
        <v>1021</v>
      </c>
    </row>
    <row r="89" spans="2:3" ht="12">
      <c r="B89" s="2">
        <v>29</v>
      </c>
      <c r="C89" s="2" t="s">
        <v>1024</v>
      </c>
    </row>
    <row r="90" ht="12">
      <c r="C90" s="2" t="s">
        <v>915</v>
      </c>
    </row>
    <row r="91" spans="2:3" ht="12">
      <c r="B91" s="2">
        <v>30</v>
      </c>
      <c r="C91" s="2" t="s">
        <v>1228</v>
      </c>
    </row>
  </sheetData>
  <printOptions/>
  <pageMargins left="0.75" right="0.75" top="1" bottom="1" header="0.512" footer="0.512"/>
  <pageSetup fitToHeight="5"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B2:N67"/>
  <sheetViews>
    <sheetView workbookViewId="0" topLeftCell="A1">
      <selection activeCell="A1" sqref="A1"/>
    </sheetView>
  </sheetViews>
  <sheetFormatPr defaultColWidth="9.00390625" defaultRowHeight="13.5"/>
  <cols>
    <col min="1" max="1" width="2.625" style="91" customWidth="1"/>
    <col min="2" max="2" width="11.625" style="91" customWidth="1"/>
    <col min="3" max="8" width="9.00390625" style="91" customWidth="1"/>
    <col min="9" max="9" width="9.375" style="91" bestFit="1" customWidth="1"/>
    <col min="10" max="16384" width="9.00390625" style="91" customWidth="1"/>
  </cols>
  <sheetData>
    <row r="2" ht="14.25">
      <c r="B2" s="330" t="s">
        <v>546</v>
      </c>
    </row>
    <row r="3" ht="12.75" thickBot="1">
      <c r="N3" s="111" t="s">
        <v>524</v>
      </c>
    </row>
    <row r="4" spans="2:14" ht="18" customHeight="1" thickTop="1">
      <c r="B4" s="1214" t="s">
        <v>1326</v>
      </c>
      <c r="C4" s="1221" t="s">
        <v>525</v>
      </c>
      <c r="D4" s="1221"/>
      <c r="E4" s="1221"/>
      <c r="F4" s="1221"/>
      <c r="G4" s="1221"/>
      <c r="H4" s="1221"/>
      <c r="I4" s="1221"/>
      <c r="J4" s="1221"/>
      <c r="K4" s="1221"/>
      <c r="L4" s="1211" t="s">
        <v>526</v>
      </c>
      <c r="M4" s="1212"/>
      <c r="N4" s="1213"/>
    </row>
    <row r="5" spans="2:14" ht="18" customHeight="1">
      <c r="B5" s="1215"/>
      <c r="C5" s="1220" t="s">
        <v>478</v>
      </c>
      <c r="D5" s="1220"/>
      <c r="E5" s="1220"/>
      <c r="F5" s="1220"/>
      <c r="G5" s="1220"/>
      <c r="H5" s="1220"/>
      <c r="I5" s="1220"/>
      <c r="J5" s="1220" t="s">
        <v>527</v>
      </c>
      <c r="K5" s="1220" t="s">
        <v>528</v>
      </c>
      <c r="L5" s="74" t="s">
        <v>1330</v>
      </c>
      <c r="M5" s="74" t="s">
        <v>1329</v>
      </c>
      <c r="N5" s="74" t="s">
        <v>529</v>
      </c>
    </row>
    <row r="6" spans="2:14" ht="19.5" customHeight="1">
      <c r="B6" s="1215"/>
      <c r="C6" s="1220" t="s">
        <v>530</v>
      </c>
      <c r="D6" s="1220"/>
      <c r="E6" s="1220"/>
      <c r="F6" s="1220"/>
      <c r="G6" s="1217" t="s">
        <v>531</v>
      </c>
      <c r="H6" s="1218" t="s">
        <v>532</v>
      </c>
      <c r="I6" s="1217" t="s">
        <v>1335</v>
      </c>
      <c r="J6" s="1220"/>
      <c r="K6" s="1220"/>
      <c r="L6" s="1208" t="s">
        <v>533</v>
      </c>
      <c r="M6" s="1208" t="s">
        <v>534</v>
      </c>
      <c r="N6" s="1208" t="s">
        <v>535</v>
      </c>
    </row>
    <row r="7" spans="2:14" ht="30" customHeight="1">
      <c r="B7" s="1216"/>
      <c r="C7" s="332" t="s">
        <v>536</v>
      </c>
      <c r="D7" s="332" t="s">
        <v>537</v>
      </c>
      <c r="E7" s="333" t="s">
        <v>538</v>
      </c>
      <c r="F7" s="331" t="s">
        <v>539</v>
      </c>
      <c r="G7" s="1217"/>
      <c r="H7" s="1219"/>
      <c r="I7" s="1217"/>
      <c r="J7" s="1220"/>
      <c r="K7" s="1220"/>
      <c r="L7" s="1209"/>
      <c r="M7" s="1210"/>
      <c r="N7" s="1210"/>
    </row>
    <row r="8" spans="2:14" ht="13.5" customHeight="1">
      <c r="B8" s="335"/>
      <c r="C8" s="336"/>
      <c r="D8" s="337"/>
      <c r="E8" s="337"/>
      <c r="F8" s="337"/>
      <c r="G8" s="337"/>
      <c r="H8" s="337"/>
      <c r="I8" s="337"/>
      <c r="J8" s="337"/>
      <c r="K8" s="337"/>
      <c r="L8" s="337"/>
      <c r="M8" s="337"/>
      <c r="N8" s="338"/>
    </row>
    <row r="9" spans="2:14" s="92" customFormat="1" ht="11.25">
      <c r="B9" s="82" t="s">
        <v>1267</v>
      </c>
      <c r="C9" s="339">
        <f aca="true" t="shared" si="0" ref="C9:H9">SUM(C11,C28,C40,C55)</f>
        <v>114183</v>
      </c>
      <c r="D9" s="340">
        <f t="shared" si="0"/>
        <v>504571</v>
      </c>
      <c r="E9" s="340">
        <f t="shared" si="0"/>
        <v>11242</v>
      </c>
      <c r="F9" s="340">
        <f t="shared" si="0"/>
        <v>629996</v>
      </c>
      <c r="G9" s="340">
        <f t="shared" si="0"/>
        <v>93</v>
      </c>
      <c r="H9" s="340">
        <f t="shared" si="0"/>
        <v>8148</v>
      </c>
      <c r="I9" s="340">
        <v>638237</v>
      </c>
      <c r="J9" s="340">
        <f>SUM(J11,J28,J40,J55)</f>
        <v>28443</v>
      </c>
      <c r="K9" s="340">
        <f>SUM(K11,K28,K40,K55)</f>
        <v>666680</v>
      </c>
      <c r="L9" s="340">
        <f>SUM(L11,L28,L40,L55)</f>
        <v>344925</v>
      </c>
      <c r="M9" s="340">
        <f>SUM(M11,M28,M40,M55)</f>
        <v>55063</v>
      </c>
      <c r="N9" s="341">
        <f>SUM(N11,N28,N40,N55)</f>
        <v>266692</v>
      </c>
    </row>
    <row r="10" spans="2:14" s="342" customFormat="1" ht="11.25">
      <c r="B10" s="82"/>
      <c r="C10" s="343"/>
      <c r="D10" s="344"/>
      <c r="E10" s="344"/>
      <c r="F10" s="344"/>
      <c r="G10" s="344"/>
      <c r="H10" s="344"/>
      <c r="I10" s="344"/>
      <c r="J10" s="344"/>
      <c r="K10" s="344"/>
      <c r="L10" s="344"/>
      <c r="M10" s="344"/>
      <c r="N10" s="345"/>
    </row>
    <row r="11" spans="2:14" s="92" customFormat="1" ht="15" customHeight="1">
      <c r="B11" s="82" t="s">
        <v>356</v>
      </c>
      <c r="C11" s="339">
        <f aca="true" t="shared" si="1" ref="C11:N11">SUM(C12:C26)</f>
        <v>28640</v>
      </c>
      <c r="D11" s="340">
        <f t="shared" si="1"/>
        <v>116428</v>
      </c>
      <c r="E11" s="340">
        <f t="shared" si="1"/>
        <v>631</v>
      </c>
      <c r="F11" s="340">
        <f t="shared" si="1"/>
        <v>145699</v>
      </c>
      <c r="G11" s="340">
        <f t="shared" si="1"/>
        <v>93</v>
      </c>
      <c r="H11" s="340">
        <f t="shared" si="1"/>
        <v>2455</v>
      </c>
      <c r="I11" s="340">
        <f t="shared" si="1"/>
        <v>148247</v>
      </c>
      <c r="J11" s="340">
        <f t="shared" si="1"/>
        <v>11095</v>
      </c>
      <c r="K11" s="340">
        <f t="shared" si="1"/>
        <v>159342</v>
      </c>
      <c r="L11" s="340">
        <f t="shared" si="1"/>
        <v>94715</v>
      </c>
      <c r="M11" s="340">
        <f t="shared" si="1"/>
        <v>6008</v>
      </c>
      <c r="N11" s="341">
        <f t="shared" si="1"/>
        <v>58619</v>
      </c>
    </row>
    <row r="12" spans="2:14" ht="12">
      <c r="B12" s="77" t="s">
        <v>378</v>
      </c>
      <c r="C12" s="346">
        <v>3939</v>
      </c>
      <c r="D12" s="56">
        <v>5308</v>
      </c>
      <c r="E12" s="56">
        <v>70</v>
      </c>
      <c r="F12" s="56">
        <f aca="true" t="shared" si="2" ref="F12:F26">SUM(C12:E12)</f>
        <v>9317</v>
      </c>
      <c r="G12" s="56">
        <v>19</v>
      </c>
      <c r="H12" s="56">
        <v>98</v>
      </c>
      <c r="I12" s="56">
        <f aca="true" t="shared" si="3" ref="I12:I26">SUM(F12:H12)</f>
        <v>9434</v>
      </c>
      <c r="J12" s="56">
        <v>1214</v>
      </c>
      <c r="K12" s="56">
        <f aca="true" t="shared" si="4" ref="K12:K26">SUM(I12:J12)</f>
        <v>10648</v>
      </c>
      <c r="L12" s="56">
        <v>745</v>
      </c>
      <c r="M12" s="56">
        <v>1659</v>
      </c>
      <c r="N12" s="347">
        <v>8244</v>
      </c>
    </row>
    <row r="13" spans="2:14" ht="12">
      <c r="B13" s="77" t="s">
        <v>1272</v>
      </c>
      <c r="C13" s="346">
        <v>1750</v>
      </c>
      <c r="D13" s="56">
        <v>422</v>
      </c>
      <c r="E13" s="56">
        <v>1</v>
      </c>
      <c r="F13" s="56">
        <f t="shared" si="2"/>
        <v>2173</v>
      </c>
      <c r="G13" s="56">
        <v>3</v>
      </c>
      <c r="H13" s="56">
        <v>185</v>
      </c>
      <c r="I13" s="56">
        <f t="shared" si="3"/>
        <v>2361</v>
      </c>
      <c r="J13" s="56">
        <v>291</v>
      </c>
      <c r="K13" s="56">
        <f t="shared" si="4"/>
        <v>2652</v>
      </c>
      <c r="L13" s="56">
        <v>756</v>
      </c>
      <c r="M13" s="56">
        <v>270</v>
      </c>
      <c r="N13" s="347">
        <v>1626</v>
      </c>
    </row>
    <row r="14" spans="2:14" ht="12">
      <c r="B14" s="77" t="s">
        <v>1283</v>
      </c>
      <c r="C14" s="346">
        <v>3860</v>
      </c>
      <c r="D14" s="56">
        <v>50538</v>
      </c>
      <c r="E14" s="56">
        <v>18</v>
      </c>
      <c r="F14" s="56">
        <f t="shared" si="2"/>
        <v>54416</v>
      </c>
      <c r="G14" s="56">
        <v>0</v>
      </c>
      <c r="H14" s="56">
        <v>382</v>
      </c>
      <c r="I14" s="56">
        <f t="shared" si="3"/>
        <v>54798</v>
      </c>
      <c r="J14" s="56">
        <v>285</v>
      </c>
      <c r="K14" s="56">
        <f t="shared" si="4"/>
        <v>55083</v>
      </c>
      <c r="L14" s="56">
        <v>42450</v>
      </c>
      <c r="M14" s="56">
        <v>2256</v>
      </c>
      <c r="N14" s="347">
        <v>10377</v>
      </c>
    </row>
    <row r="15" spans="2:14" ht="12">
      <c r="B15" s="77" t="s">
        <v>1371</v>
      </c>
      <c r="C15" s="346">
        <v>939</v>
      </c>
      <c r="D15" s="56">
        <v>2602</v>
      </c>
      <c r="E15" s="56">
        <v>131</v>
      </c>
      <c r="F15" s="56">
        <f t="shared" si="2"/>
        <v>3672</v>
      </c>
      <c r="G15" s="56">
        <v>2</v>
      </c>
      <c r="H15" s="56">
        <v>129</v>
      </c>
      <c r="I15" s="56">
        <f t="shared" si="3"/>
        <v>3803</v>
      </c>
      <c r="J15" s="56">
        <v>359</v>
      </c>
      <c r="K15" s="56">
        <f t="shared" si="4"/>
        <v>4162</v>
      </c>
      <c r="L15" s="56">
        <v>1664</v>
      </c>
      <c r="M15" s="56">
        <v>339</v>
      </c>
      <c r="N15" s="347">
        <v>2159</v>
      </c>
    </row>
    <row r="16" spans="2:14" ht="12">
      <c r="B16" s="77" t="s">
        <v>1372</v>
      </c>
      <c r="C16" s="346">
        <v>1254</v>
      </c>
      <c r="D16" s="56">
        <v>2966</v>
      </c>
      <c r="E16" s="56">
        <v>98</v>
      </c>
      <c r="F16" s="56">
        <f t="shared" si="2"/>
        <v>4318</v>
      </c>
      <c r="G16" s="56">
        <v>0</v>
      </c>
      <c r="H16" s="56">
        <v>8</v>
      </c>
      <c r="I16" s="56">
        <f t="shared" si="3"/>
        <v>4326</v>
      </c>
      <c r="J16" s="56">
        <v>50</v>
      </c>
      <c r="K16" s="56">
        <f t="shared" si="4"/>
        <v>4376</v>
      </c>
      <c r="L16" s="56">
        <v>2780</v>
      </c>
      <c r="M16" s="56">
        <v>270</v>
      </c>
      <c r="N16" s="347">
        <v>1326</v>
      </c>
    </row>
    <row r="17" spans="2:14" ht="12">
      <c r="B17" s="77" t="s">
        <v>1286</v>
      </c>
      <c r="C17" s="346">
        <v>0</v>
      </c>
      <c r="D17" s="56">
        <v>0</v>
      </c>
      <c r="E17" s="56">
        <v>0</v>
      </c>
      <c r="F17" s="56">
        <f t="shared" si="2"/>
        <v>0</v>
      </c>
      <c r="G17" s="56">
        <v>0</v>
      </c>
      <c r="H17" s="56">
        <v>0</v>
      </c>
      <c r="I17" s="56">
        <f t="shared" si="3"/>
        <v>0</v>
      </c>
      <c r="J17" s="56">
        <v>65</v>
      </c>
      <c r="K17" s="56">
        <f t="shared" si="4"/>
        <v>65</v>
      </c>
      <c r="L17" s="348">
        <v>0</v>
      </c>
      <c r="M17" s="56">
        <v>0</v>
      </c>
      <c r="N17" s="347">
        <v>65</v>
      </c>
    </row>
    <row r="18" spans="2:14" ht="12">
      <c r="B18" s="77" t="s">
        <v>1374</v>
      </c>
      <c r="C18" s="346">
        <v>300</v>
      </c>
      <c r="D18" s="56">
        <v>559</v>
      </c>
      <c r="E18" s="56">
        <v>18</v>
      </c>
      <c r="F18" s="56">
        <f t="shared" si="2"/>
        <v>877</v>
      </c>
      <c r="G18" s="56">
        <v>0</v>
      </c>
      <c r="H18" s="56">
        <v>51</v>
      </c>
      <c r="I18" s="56">
        <f t="shared" si="3"/>
        <v>928</v>
      </c>
      <c r="J18" s="56">
        <v>147</v>
      </c>
      <c r="K18" s="56">
        <f t="shared" si="4"/>
        <v>1075</v>
      </c>
      <c r="L18" s="56">
        <v>394</v>
      </c>
      <c r="M18" s="56">
        <v>12</v>
      </c>
      <c r="N18" s="347">
        <v>669</v>
      </c>
    </row>
    <row r="19" spans="2:14" ht="12">
      <c r="B19" s="77" t="s">
        <v>1288</v>
      </c>
      <c r="C19" s="346">
        <v>2444</v>
      </c>
      <c r="D19" s="56">
        <v>11137</v>
      </c>
      <c r="E19" s="56">
        <v>108</v>
      </c>
      <c r="F19" s="56">
        <f t="shared" si="2"/>
        <v>13689</v>
      </c>
      <c r="G19" s="56">
        <v>0</v>
      </c>
      <c r="H19" s="56">
        <v>145</v>
      </c>
      <c r="I19" s="56">
        <f t="shared" si="3"/>
        <v>13834</v>
      </c>
      <c r="J19" s="56">
        <v>736</v>
      </c>
      <c r="K19" s="56">
        <f t="shared" si="4"/>
        <v>14570</v>
      </c>
      <c r="L19" s="56">
        <v>11047</v>
      </c>
      <c r="M19" s="56">
        <v>525</v>
      </c>
      <c r="N19" s="347">
        <v>2998</v>
      </c>
    </row>
    <row r="20" spans="2:14" ht="12">
      <c r="B20" s="77" t="s">
        <v>1289</v>
      </c>
      <c r="C20" s="346">
        <v>0</v>
      </c>
      <c r="D20" s="56">
        <v>0</v>
      </c>
      <c r="E20" s="56">
        <v>0</v>
      </c>
      <c r="F20" s="56">
        <f t="shared" si="2"/>
        <v>0</v>
      </c>
      <c r="G20" s="56">
        <v>0</v>
      </c>
      <c r="H20" s="56">
        <v>0</v>
      </c>
      <c r="I20" s="56">
        <f t="shared" si="3"/>
        <v>0</v>
      </c>
      <c r="J20" s="56">
        <v>67</v>
      </c>
      <c r="K20" s="56">
        <f t="shared" si="4"/>
        <v>67</v>
      </c>
      <c r="L20" s="348">
        <v>0</v>
      </c>
      <c r="M20" s="56">
        <v>0</v>
      </c>
      <c r="N20" s="347">
        <v>67</v>
      </c>
    </row>
    <row r="21" spans="2:14" ht="12">
      <c r="B21" s="77" t="s">
        <v>387</v>
      </c>
      <c r="C21" s="346">
        <v>4279</v>
      </c>
      <c r="D21" s="56">
        <v>14971</v>
      </c>
      <c r="E21" s="56">
        <v>125</v>
      </c>
      <c r="F21" s="56">
        <f t="shared" si="2"/>
        <v>19375</v>
      </c>
      <c r="G21" s="56">
        <v>17</v>
      </c>
      <c r="H21" s="56">
        <v>102</v>
      </c>
      <c r="I21" s="56">
        <f t="shared" si="3"/>
        <v>19494</v>
      </c>
      <c r="J21" s="56">
        <v>2486</v>
      </c>
      <c r="K21" s="56">
        <f t="shared" si="4"/>
        <v>21980</v>
      </c>
      <c r="L21" s="56">
        <v>6763</v>
      </c>
      <c r="M21" s="56">
        <v>106</v>
      </c>
      <c r="N21" s="347">
        <v>15111</v>
      </c>
    </row>
    <row r="22" spans="2:14" ht="12">
      <c r="B22" s="77" t="s">
        <v>1379</v>
      </c>
      <c r="C22" s="346">
        <v>380</v>
      </c>
      <c r="D22" s="56">
        <v>171</v>
      </c>
      <c r="E22" s="56">
        <v>0</v>
      </c>
      <c r="F22" s="56">
        <f t="shared" si="2"/>
        <v>551</v>
      </c>
      <c r="G22" s="56">
        <v>1</v>
      </c>
      <c r="H22" s="56">
        <v>3</v>
      </c>
      <c r="I22" s="56">
        <f t="shared" si="3"/>
        <v>555</v>
      </c>
      <c r="J22" s="56">
        <v>22</v>
      </c>
      <c r="K22" s="56">
        <f t="shared" si="4"/>
        <v>577</v>
      </c>
      <c r="L22" s="56">
        <v>203</v>
      </c>
      <c r="M22" s="56">
        <v>27</v>
      </c>
      <c r="N22" s="347">
        <v>347</v>
      </c>
    </row>
    <row r="23" spans="2:14" ht="12">
      <c r="B23" s="77" t="s">
        <v>362</v>
      </c>
      <c r="C23" s="346">
        <v>1090</v>
      </c>
      <c r="D23" s="56">
        <v>631</v>
      </c>
      <c r="E23" s="56">
        <v>0</v>
      </c>
      <c r="F23" s="56">
        <f t="shared" si="2"/>
        <v>1721</v>
      </c>
      <c r="G23" s="56">
        <v>0</v>
      </c>
      <c r="H23" s="56">
        <v>65</v>
      </c>
      <c r="I23" s="56">
        <f t="shared" si="3"/>
        <v>1786</v>
      </c>
      <c r="J23" s="56">
        <v>278</v>
      </c>
      <c r="K23" s="56">
        <f t="shared" si="4"/>
        <v>2064</v>
      </c>
      <c r="L23" s="56">
        <v>234</v>
      </c>
      <c r="M23" s="56">
        <v>172</v>
      </c>
      <c r="N23" s="347">
        <v>1658</v>
      </c>
    </row>
    <row r="24" spans="2:14" ht="12">
      <c r="B24" s="77" t="s">
        <v>1293</v>
      </c>
      <c r="C24" s="346">
        <v>2584</v>
      </c>
      <c r="D24" s="56">
        <v>9779</v>
      </c>
      <c r="E24" s="56">
        <v>24</v>
      </c>
      <c r="F24" s="56">
        <f t="shared" si="2"/>
        <v>12387</v>
      </c>
      <c r="G24" s="56">
        <v>6</v>
      </c>
      <c r="H24" s="56">
        <v>286</v>
      </c>
      <c r="I24" s="56">
        <f t="shared" si="3"/>
        <v>12679</v>
      </c>
      <c r="J24" s="56">
        <v>2216</v>
      </c>
      <c r="K24" s="56">
        <f t="shared" si="4"/>
        <v>14895</v>
      </c>
      <c r="L24" s="56">
        <v>9876</v>
      </c>
      <c r="M24" s="56">
        <v>8</v>
      </c>
      <c r="N24" s="347">
        <v>5011</v>
      </c>
    </row>
    <row r="25" spans="2:14" ht="12">
      <c r="B25" s="77" t="s">
        <v>1294</v>
      </c>
      <c r="C25" s="346">
        <v>2709</v>
      </c>
      <c r="D25" s="56">
        <v>11810</v>
      </c>
      <c r="E25" s="56">
        <v>28</v>
      </c>
      <c r="F25" s="56">
        <f t="shared" si="2"/>
        <v>14547</v>
      </c>
      <c r="G25" s="56">
        <v>23</v>
      </c>
      <c r="H25" s="56">
        <v>634</v>
      </c>
      <c r="I25" s="56">
        <f t="shared" si="3"/>
        <v>15204</v>
      </c>
      <c r="J25" s="56">
        <v>1643</v>
      </c>
      <c r="K25" s="56">
        <f t="shared" si="4"/>
        <v>16847</v>
      </c>
      <c r="L25" s="56">
        <v>12334</v>
      </c>
      <c r="M25" s="56">
        <v>128</v>
      </c>
      <c r="N25" s="347">
        <v>4385</v>
      </c>
    </row>
    <row r="26" spans="2:14" ht="12">
      <c r="B26" s="77" t="s">
        <v>1383</v>
      </c>
      <c r="C26" s="346">
        <v>3112</v>
      </c>
      <c r="D26" s="56">
        <v>5534</v>
      </c>
      <c r="E26" s="56">
        <v>10</v>
      </c>
      <c r="F26" s="56">
        <f t="shared" si="2"/>
        <v>8656</v>
      </c>
      <c r="G26" s="56">
        <v>22</v>
      </c>
      <c r="H26" s="56">
        <v>367</v>
      </c>
      <c r="I26" s="56">
        <f t="shared" si="3"/>
        <v>9045</v>
      </c>
      <c r="J26" s="56">
        <v>1236</v>
      </c>
      <c r="K26" s="56">
        <f t="shared" si="4"/>
        <v>10281</v>
      </c>
      <c r="L26" s="56">
        <v>5469</v>
      </c>
      <c r="M26" s="56">
        <v>236</v>
      </c>
      <c r="N26" s="347">
        <v>4576</v>
      </c>
    </row>
    <row r="27" spans="2:14" s="342" customFormat="1" ht="11.25">
      <c r="B27" s="82"/>
      <c r="C27" s="343"/>
      <c r="D27" s="344"/>
      <c r="E27" s="344"/>
      <c r="F27" s="344"/>
      <c r="G27" s="344"/>
      <c r="H27" s="344"/>
      <c r="I27" s="344"/>
      <c r="J27" s="344"/>
      <c r="K27" s="344"/>
      <c r="L27" s="344"/>
      <c r="M27" s="344"/>
      <c r="N27" s="345"/>
    </row>
    <row r="28" spans="2:14" s="92" customFormat="1" ht="11.25" customHeight="1">
      <c r="B28" s="82" t="s">
        <v>1296</v>
      </c>
      <c r="C28" s="339">
        <f aca="true" t="shared" si="5" ref="C28:N28">SUM(C29:C38)</f>
        <v>32263</v>
      </c>
      <c r="D28" s="340">
        <f t="shared" si="5"/>
        <v>124350</v>
      </c>
      <c r="E28" s="340">
        <f t="shared" si="5"/>
        <v>2343</v>
      </c>
      <c r="F28" s="340">
        <f t="shared" si="5"/>
        <v>158956</v>
      </c>
      <c r="G28" s="340">
        <f t="shared" si="5"/>
        <v>0</v>
      </c>
      <c r="H28" s="340">
        <f t="shared" si="5"/>
        <v>2243</v>
      </c>
      <c r="I28" s="340">
        <f t="shared" si="5"/>
        <v>161199</v>
      </c>
      <c r="J28" s="340">
        <f t="shared" si="5"/>
        <v>9245</v>
      </c>
      <c r="K28" s="340">
        <f t="shared" si="5"/>
        <v>170444</v>
      </c>
      <c r="L28" s="340">
        <f t="shared" si="5"/>
        <v>125415</v>
      </c>
      <c r="M28" s="340">
        <f t="shared" si="5"/>
        <v>3612</v>
      </c>
      <c r="N28" s="341">
        <f t="shared" si="5"/>
        <v>41417</v>
      </c>
    </row>
    <row r="29" spans="2:14" ht="12">
      <c r="B29" s="77" t="s">
        <v>394</v>
      </c>
      <c r="C29" s="346">
        <v>2845</v>
      </c>
      <c r="D29" s="56">
        <v>9023</v>
      </c>
      <c r="E29" s="56">
        <v>66</v>
      </c>
      <c r="F29" s="56">
        <f aca="true" t="shared" si="6" ref="F29:F38">SUM(C29:E29)</f>
        <v>11934</v>
      </c>
      <c r="G29" s="56">
        <v>0</v>
      </c>
      <c r="H29" s="56">
        <v>296</v>
      </c>
      <c r="I29" s="56">
        <f aca="true" t="shared" si="7" ref="I29:I38">SUM(F29:H29)</f>
        <v>12230</v>
      </c>
      <c r="J29" s="56">
        <v>165</v>
      </c>
      <c r="K29" s="56">
        <f aca="true" t="shared" si="8" ref="K29:K38">SUM(I29:J29)</f>
        <v>12395</v>
      </c>
      <c r="L29" s="56">
        <v>8331</v>
      </c>
      <c r="M29" s="56">
        <v>32</v>
      </c>
      <c r="N29" s="347">
        <v>4032</v>
      </c>
    </row>
    <row r="30" spans="2:14" ht="12">
      <c r="B30" s="77" t="s">
        <v>395</v>
      </c>
      <c r="C30" s="346">
        <v>4432</v>
      </c>
      <c r="D30" s="56">
        <v>21057</v>
      </c>
      <c r="E30" s="56">
        <v>8</v>
      </c>
      <c r="F30" s="56">
        <f t="shared" si="6"/>
        <v>25497</v>
      </c>
      <c r="G30" s="56">
        <v>0</v>
      </c>
      <c r="H30" s="56">
        <v>191</v>
      </c>
      <c r="I30" s="56">
        <f t="shared" si="7"/>
        <v>25688</v>
      </c>
      <c r="J30" s="56">
        <v>1312</v>
      </c>
      <c r="K30" s="56">
        <f t="shared" si="8"/>
        <v>27000</v>
      </c>
      <c r="L30" s="56">
        <v>16294</v>
      </c>
      <c r="M30" s="56">
        <v>2566</v>
      </c>
      <c r="N30" s="347">
        <v>8140</v>
      </c>
    </row>
    <row r="31" spans="2:14" ht="12">
      <c r="B31" s="77" t="s">
        <v>396</v>
      </c>
      <c r="C31" s="346">
        <v>782</v>
      </c>
      <c r="D31" s="56">
        <v>2333</v>
      </c>
      <c r="E31" s="56">
        <v>21</v>
      </c>
      <c r="F31" s="56">
        <f t="shared" si="6"/>
        <v>3136</v>
      </c>
      <c r="G31" s="56">
        <v>0</v>
      </c>
      <c r="H31" s="56">
        <v>24</v>
      </c>
      <c r="I31" s="56">
        <f t="shared" si="7"/>
        <v>3160</v>
      </c>
      <c r="J31" s="56">
        <v>30</v>
      </c>
      <c r="K31" s="56">
        <f t="shared" si="8"/>
        <v>3190</v>
      </c>
      <c r="L31" s="56">
        <v>1329</v>
      </c>
      <c r="M31" s="56">
        <v>32</v>
      </c>
      <c r="N31" s="347">
        <v>1829</v>
      </c>
    </row>
    <row r="32" spans="2:14" ht="12">
      <c r="B32" s="77" t="s">
        <v>397</v>
      </c>
      <c r="C32" s="346">
        <v>1608</v>
      </c>
      <c r="D32" s="56">
        <v>5272</v>
      </c>
      <c r="E32" s="56">
        <v>424</v>
      </c>
      <c r="F32" s="56">
        <f t="shared" si="6"/>
        <v>7304</v>
      </c>
      <c r="G32" s="56">
        <v>0</v>
      </c>
      <c r="H32" s="56">
        <v>157</v>
      </c>
      <c r="I32" s="56">
        <f t="shared" si="7"/>
        <v>7461</v>
      </c>
      <c r="J32" s="56">
        <v>304</v>
      </c>
      <c r="K32" s="56">
        <f t="shared" si="8"/>
        <v>7765</v>
      </c>
      <c r="L32" s="56">
        <v>5177</v>
      </c>
      <c r="M32" s="56">
        <v>95</v>
      </c>
      <c r="N32" s="347">
        <v>2493</v>
      </c>
    </row>
    <row r="33" spans="2:14" ht="12">
      <c r="B33" s="77" t="s">
        <v>398</v>
      </c>
      <c r="C33" s="346">
        <v>1197</v>
      </c>
      <c r="D33" s="56">
        <v>15503</v>
      </c>
      <c r="E33" s="56">
        <v>17</v>
      </c>
      <c r="F33" s="56">
        <f t="shared" si="6"/>
        <v>16717</v>
      </c>
      <c r="G33" s="56">
        <v>0</v>
      </c>
      <c r="H33" s="56">
        <v>230</v>
      </c>
      <c r="I33" s="56">
        <f t="shared" si="7"/>
        <v>16947</v>
      </c>
      <c r="J33" s="56">
        <v>468</v>
      </c>
      <c r="K33" s="56">
        <f t="shared" si="8"/>
        <v>17415</v>
      </c>
      <c r="L33" s="56">
        <v>15301</v>
      </c>
      <c r="M33" s="56">
        <v>12</v>
      </c>
      <c r="N33" s="347">
        <v>2102</v>
      </c>
    </row>
    <row r="34" spans="2:14" ht="12">
      <c r="B34" s="77" t="s">
        <v>399</v>
      </c>
      <c r="C34" s="346">
        <v>4171</v>
      </c>
      <c r="D34" s="56">
        <v>16253</v>
      </c>
      <c r="E34" s="56">
        <v>465</v>
      </c>
      <c r="F34" s="56">
        <f t="shared" si="6"/>
        <v>20889</v>
      </c>
      <c r="G34" s="56">
        <v>0</v>
      </c>
      <c r="H34" s="56">
        <v>147</v>
      </c>
      <c r="I34" s="56">
        <f t="shared" si="7"/>
        <v>21036</v>
      </c>
      <c r="J34" s="56">
        <v>573</v>
      </c>
      <c r="K34" s="56">
        <f t="shared" si="8"/>
        <v>21609</v>
      </c>
      <c r="L34" s="56">
        <v>18230</v>
      </c>
      <c r="M34" s="56">
        <v>325</v>
      </c>
      <c r="N34" s="347">
        <v>3054</v>
      </c>
    </row>
    <row r="35" spans="2:14" ht="12">
      <c r="B35" s="77" t="s">
        <v>400</v>
      </c>
      <c r="C35" s="346">
        <v>2775</v>
      </c>
      <c r="D35" s="56">
        <v>5037</v>
      </c>
      <c r="E35" s="56">
        <v>10</v>
      </c>
      <c r="F35" s="56">
        <f t="shared" si="6"/>
        <v>7822</v>
      </c>
      <c r="G35" s="56">
        <v>0</v>
      </c>
      <c r="H35" s="56">
        <v>135</v>
      </c>
      <c r="I35" s="56">
        <f t="shared" si="7"/>
        <v>7957</v>
      </c>
      <c r="J35" s="56">
        <v>515</v>
      </c>
      <c r="K35" s="56">
        <f t="shared" si="8"/>
        <v>8472</v>
      </c>
      <c r="L35" s="56">
        <v>5509</v>
      </c>
      <c r="M35" s="56">
        <v>33</v>
      </c>
      <c r="N35" s="347">
        <v>2930</v>
      </c>
    </row>
    <row r="36" spans="2:14" ht="12">
      <c r="B36" s="77" t="s">
        <v>401</v>
      </c>
      <c r="C36" s="346">
        <v>7248</v>
      </c>
      <c r="D36" s="56">
        <v>22582</v>
      </c>
      <c r="E36" s="56">
        <v>511</v>
      </c>
      <c r="F36" s="56">
        <f t="shared" si="6"/>
        <v>30341</v>
      </c>
      <c r="G36" s="56">
        <v>0</v>
      </c>
      <c r="H36" s="56">
        <v>526</v>
      </c>
      <c r="I36" s="56">
        <f t="shared" si="7"/>
        <v>30867</v>
      </c>
      <c r="J36" s="56">
        <v>1965</v>
      </c>
      <c r="K36" s="56">
        <f t="shared" si="8"/>
        <v>32832</v>
      </c>
      <c r="L36" s="56">
        <v>25956</v>
      </c>
      <c r="M36" s="56">
        <v>513</v>
      </c>
      <c r="N36" s="347">
        <v>6363</v>
      </c>
    </row>
    <row r="37" spans="2:14" ht="12">
      <c r="B37" s="77" t="s">
        <v>402</v>
      </c>
      <c r="C37" s="346">
        <v>2700</v>
      </c>
      <c r="D37" s="56">
        <v>8061</v>
      </c>
      <c r="E37" s="56">
        <v>316</v>
      </c>
      <c r="F37" s="56">
        <f t="shared" si="6"/>
        <v>11077</v>
      </c>
      <c r="G37" s="56">
        <v>0</v>
      </c>
      <c r="H37" s="56">
        <v>99</v>
      </c>
      <c r="I37" s="56">
        <f t="shared" si="7"/>
        <v>11176</v>
      </c>
      <c r="J37" s="56">
        <v>1148</v>
      </c>
      <c r="K37" s="56">
        <f t="shared" si="8"/>
        <v>12324</v>
      </c>
      <c r="L37" s="56">
        <v>6999</v>
      </c>
      <c r="M37" s="56">
        <v>0</v>
      </c>
      <c r="N37" s="347">
        <v>5325</v>
      </c>
    </row>
    <row r="38" spans="2:14" ht="12">
      <c r="B38" s="77" t="s">
        <v>403</v>
      </c>
      <c r="C38" s="346">
        <v>4505</v>
      </c>
      <c r="D38" s="56">
        <v>19229</v>
      </c>
      <c r="E38" s="56">
        <v>505</v>
      </c>
      <c r="F38" s="56">
        <f t="shared" si="6"/>
        <v>24239</v>
      </c>
      <c r="G38" s="56">
        <v>0</v>
      </c>
      <c r="H38" s="56">
        <v>438</v>
      </c>
      <c r="I38" s="56">
        <f t="shared" si="7"/>
        <v>24677</v>
      </c>
      <c r="J38" s="56">
        <v>2765</v>
      </c>
      <c r="K38" s="56">
        <f t="shared" si="8"/>
        <v>27442</v>
      </c>
      <c r="L38" s="56">
        <v>22289</v>
      </c>
      <c r="M38" s="56">
        <v>4</v>
      </c>
      <c r="N38" s="347">
        <v>5149</v>
      </c>
    </row>
    <row r="39" spans="2:14" ht="12">
      <c r="B39" s="77"/>
      <c r="C39" s="346"/>
      <c r="D39" s="56"/>
      <c r="E39" s="56"/>
      <c r="F39" s="56"/>
      <c r="G39" s="56"/>
      <c r="H39" s="56"/>
      <c r="I39" s="56"/>
      <c r="J39" s="56"/>
      <c r="K39" s="56"/>
      <c r="L39" s="56"/>
      <c r="M39" s="56"/>
      <c r="N39" s="347"/>
    </row>
    <row r="40" spans="2:14" s="92" customFormat="1" ht="11.25" customHeight="1">
      <c r="B40" s="82" t="s">
        <v>1305</v>
      </c>
      <c r="C40" s="339">
        <f aca="true" t="shared" si="9" ref="C40:N40">SUM(C41:C53)</f>
        <v>27525</v>
      </c>
      <c r="D40" s="340">
        <f t="shared" si="9"/>
        <v>105877</v>
      </c>
      <c r="E40" s="340">
        <f t="shared" si="9"/>
        <v>2803</v>
      </c>
      <c r="F40" s="340">
        <f t="shared" si="9"/>
        <v>136205</v>
      </c>
      <c r="G40" s="340">
        <f t="shared" si="9"/>
        <v>0</v>
      </c>
      <c r="H40" s="340">
        <f t="shared" si="9"/>
        <v>2083</v>
      </c>
      <c r="I40" s="340">
        <f t="shared" si="9"/>
        <v>138288</v>
      </c>
      <c r="J40" s="340">
        <f t="shared" si="9"/>
        <v>2925</v>
      </c>
      <c r="K40" s="340">
        <f t="shared" si="9"/>
        <v>141213</v>
      </c>
      <c r="L40" s="340">
        <f t="shared" si="9"/>
        <v>59393</v>
      </c>
      <c r="M40" s="340">
        <f t="shared" si="9"/>
        <v>10559</v>
      </c>
      <c r="N40" s="341">
        <f t="shared" si="9"/>
        <v>71261</v>
      </c>
    </row>
    <row r="41" spans="2:14" ht="12">
      <c r="B41" s="77" t="s">
        <v>405</v>
      </c>
      <c r="C41" s="346">
        <v>3838</v>
      </c>
      <c r="D41" s="56">
        <v>16846</v>
      </c>
      <c r="E41" s="56">
        <v>795</v>
      </c>
      <c r="F41" s="56">
        <f aca="true" t="shared" si="10" ref="F41:F53">SUM(C41:E41)</f>
        <v>21479</v>
      </c>
      <c r="G41" s="56">
        <v>0</v>
      </c>
      <c r="H41" s="56">
        <v>286</v>
      </c>
      <c r="I41" s="56">
        <f aca="true" t="shared" si="11" ref="I41:I53">SUM(F41:H41)</f>
        <v>21765</v>
      </c>
      <c r="J41" s="56">
        <v>368</v>
      </c>
      <c r="K41" s="56">
        <f aca="true" t="shared" si="12" ref="K41:K53">SUM(I41:J41)</f>
        <v>22133</v>
      </c>
      <c r="L41" s="56">
        <v>8557</v>
      </c>
      <c r="M41" s="56">
        <v>1064</v>
      </c>
      <c r="N41" s="347">
        <v>12512</v>
      </c>
    </row>
    <row r="42" spans="2:14" ht="12">
      <c r="B42" s="77" t="s">
        <v>406</v>
      </c>
      <c r="C42" s="346">
        <v>1496</v>
      </c>
      <c r="D42" s="56">
        <v>6413</v>
      </c>
      <c r="E42" s="56">
        <v>194</v>
      </c>
      <c r="F42" s="56">
        <f t="shared" si="10"/>
        <v>8103</v>
      </c>
      <c r="G42" s="56">
        <v>0</v>
      </c>
      <c r="H42" s="56">
        <v>174</v>
      </c>
      <c r="I42" s="56">
        <f t="shared" si="11"/>
        <v>8277</v>
      </c>
      <c r="J42" s="56">
        <v>189</v>
      </c>
      <c r="K42" s="56">
        <f t="shared" si="12"/>
        <v>8466</v>
      </c>
      <c r="L42" s="56">
        <v>3452</v>
      </c>
      <c r="M42" s="56">
        <v>2568</v>
      </c>
      <c r="N42" s="347">
        <v>2446</v>
      </c>
    </row>
    <row r="43" spans="2:14" ht="12">
      <c r="B43" s="77" t="s">
        <v>407</v>
      </c>
      <c r="C43" s="346">
        <v>3235</v>
      </c>
      <c r="D43" s="56">
        <v>11662</v>
      </c>
      <c r="E43" s="56">
        <v>577</v>
      </c>
      <c r="F43" s="56">
        <f t="shared" si="10"/>
        <v>15474</v>
      </c>
      <c r="G43" s="56">
        <v>0</v>
      </c>
      <c r="H43" s="56">
        <v>414</v>
      </c>
      <c r="I43" s="56">
        <f t="shared" si="11"/>
        <v>15888</v>
      </c>
      <c r="J43" s="56">
        <v>242</v>
      </c>
      <c r="K43" s="56">
        <f t="shared" si="12"/>
        <v>16130</v>
      </c>
      <c r="L43" s="56">
        <v>5115</v>
      </c>
      <c r="M43" s="56">
        <v>231</v>
      </c>
      <c r="N43" s="347">
        <v>10784</v>
      </c>
    </row>
    <row r="44" spans="2:14" ht="12">
      <c r="B44" s="77" t="s">
        <v>408</v>
      </c>
      <c r="C44" s="346">
        <v>2057</v>
      </c>
      <c r="D44" s="56">
        <v>8052</v>
      </c>
      <c r="E44" s="56">
        <v>34</v>
      </c>
      <c r="F44" s="56">
        <f t="shared" si="10"/>
        <v>10143</v>
      </c>
      <c r="G44" s="56">
        <v>0</v>
      </c>
      <c r="H44" s="56">
        <v>113</v>
      </c>
      <c r="I44" s="56">
        <f t="shared" si="11"/>
        <v>10256</v>
      </c>
      <c r="J44" s="56">
        <v>322</v>
      </c>
      <c r="K44" s="56">
        <f t="shared" si="12"/>
        <v>10578</v>
      </c>
      <c r="L44" s="56">
        <v>4809</v>
      </c>
      <c r="M44" s="56">
        <v>293</v>
      </c>
      <c r="N44" s="347">
        <v>5476</v>
      </c>
    </row>
    <row r="45" spans="2:14" ht="12">
      <c r="B45" s="77" t="s">
        <v>409</v>
      </c>
      <c r="C45" s="346">
        <v>713</v>
      </c>
      <c r="D45" s="56">
        <v>2482</v>
      </c>
      <c r="E45" s="348">
        <v>0</v>
      </c>
      <c r="F45" s="56">
        <f t="shared" si="10"/>
        <v>3195</v>
      </c>
      <c r="G45" s="56">
        <v>0</v>
      </c>
      <c r="H45" s="56">
        <v>1</v>
      </c>
      <c r="I45" s="56">
        <f t="shared" si="11"/>
        <v>3196</v>
      </c>
      <c r="J45" s="56">
        <v>194</v>
      </c>
      <c r="K45" s="56">
        <f t="shared" si="12"/>
        <v>3390</v>
      </c>
      <c r="L45" s="56">
        <v>146</v>
      </c>
      <c r="M45" s="56">
        <v>733</v>
      </c>
      <c r="N45" s="347">
        <v>2511</v>
      </c>
    </row>
    <row r="46" spans="2:14" ht="12">
      <c r="B46" s="77" t="s">
        <v>410</v>
      </c>
      <c r="C46" s="346">
        <v>1758</v>
      </c>
      <c r="D46" s="56">
        <v>10738</v>
      </c>
      <c r="E46" s="56">
        <v>48</v>
      </c>
      <c r="F46" s="56">
        <f t="shared" si="10"/>
        <v>12544</v>
      </c>
      <c r="G46" s="56">
        <v>0</v>
      </c>
      <c r="H46" s="56">
        <v>85</v>
      </c>
      <c r="I46" s="56">
        <f t="shared" si="11"/>
        <v>12629</v>
      </c>
      <c r="J46" s="56">
        <v>419</v>
      </c>
      <c r="K46" s="56">
        <f t="shared" si="12"/>
        <v>13048</v>
      </c>
      <c r="L46" s="56">
        <v>2834</v>
      </c>
      <c r="M46" s="56">
        <v>2093</v>
      </c>
      <c r="N46" s="347">
        <v>8121</v>
      </c>
    </row>
    <row r="47" spans="2:14" ht="12">
      <c r="B47" s="77" t="s">
        <v>540</v>
      </c>
      <c r="C47" s="346">
        <v>189</v>
      </c>
      <c r="D47" s="56">
        <v>546</v>
      </c>
      <c r="E47" s="56">
        <v>0</v>
      </c>
      <c r="F47" s="56">
        <f t="shared" si="10"/>
        <v>735</v>
      </c>
      <c r="G47" s="56">
        <v>0</v>
      </c>
      <c r="H47" s="56">
        <v>0</v>
      </c>
      <c r="I47" s="56">
        <f t="shared" si="11"/>
        <v>735</v>
      </c>
      <c r="J47" s="56">
        <v>50</v>
      </c>
      <c r="K47" s="56">
        <f t="shared" si="12"/>
        <v>785</v>
      </c>
      <c r="L47" s="56">
        <v>0</v>
      </c>
      <c r="M47" s="56">
        <v>137</v>
      </c>
      <c r="N47" s="347">
        <v>648</v>
      </c>
    </row>
    <row r="48" spans="2:14" ht="12">
      <c r="B48" s="77" t="s">
        <v>1307</v>
      </c>
      <c r="C48" s="346">
        <v>318</v>
      </c>
      <c r="D48" s="56">
        <v>394</v>
      </c>
      <c r="E48" s="56">
        <v>299</v>
      </c>
      <c r="F48" s="56">
        <f t="shared" si="10"/>
        <v>1011</v>
      </c>
      <c r="G48" s="56">
        <v>0</v>
      </c>
      <c r="H48" s="56">
        <v>6</v>
      </c>
      <c r="I48" s="56">
        <f t="shared" si="11"/>
        <v>1017</v>
      </c>
      <c r="J48" s="56">
        <v>27</v>
      </c>
      <c r="K48" s="56">
        <f t="shared" si="12"/>
        <v>1044</v>
      </c>
      <c r="L48" s="56">
        <v>3</v>
      </c>
      <c r="M48" s="56">
        <v>1</v>
      </c>
      <c r="N48" s="347">
        <v>1040</v>
      </c>
    </row>
    <row r="49" spans="2:14" ht="12">
      <c r="B49" s="77" t="s">
        <v>413</v>
      </c>
      <c r="C49" s="346">
        <v>1015</v>
      </c>
      <c r="D49" s="56">
        <v>1860</v>
      </c>
      <c r="E49" s="56">
        <v>193</v>
      </c>
      <c r="F49" s="56">
        <f t="shared" si="10"/>
        <v>3068</v>
      </c>
      <c r="G49" s="56">
        <v>0</v>
      </c>
      <c r="H49" s="56">
        <v>43</v>
      </c>
      <c r="I49" s="56">
        <f t="shared" si="11"/>
        <v>3111</v>
      </c>
      <c r="J49" s="56">
        <v>164</v>
      </c>
      <c r="K49" s="56">
        <f t="shared" si="12"/>
        <v>3275</v>
      </c>
      <c r="L49" s="56">
        <v>296</v>
      </c>
      <c r="M49" s="56">
        <v>299</v>
      </c>
      <c r="N49" s="347">
        <v>2680</v>
      </c>
    </row>
    <row r="50" spans="2:14" ht="12">
      <c r="B50" s="77" t="s">
        <v>414</v>
      </c>
      <c r="C50" s="346">
        <v>2796</v>
      </c>
      <c r="D50" s="56">
        <v>7708</v>
      </c>
      <c r="E50" s="56">
        <v>99</v>
      </c>
      <c r="F50" s="56">
        <f t="shared" si="10"/>
        <v>10603</v>
      </c>
      <c r="G50" s="56">
        <v>0</v>
      </c>
      <c r="H50" s="56">
        <v>259</v>
      </c>
      <c r="I50" s="56">
        <f t="shared" si="11"/>
        <v>10862</v>
      </c>
      <c r="J50" s="56">
        <v>501</v>
      </c>
      <c r="K50" s="56">
        <f t="shared" si="12"/>
        <v>11363</v>
      </c>
      <c r="L50" s="56">
        <v>4491</v>
      </c>
      <c r="M50" s="56">
        <v>567</v>
      </c>
      <c r="N50" s="347">
        <v>6305</v>
      </c>
    </row>
    <row r="51" spans="2:14" ht="12">
      <c r="B51" s="77" t="s">
        <v>415</v>
      </c>
      <c r="C51" s="346">
        <v>2214</v>
      </c>
      <c r="D51" s="56">
        <v>12864</v>
      </c>
      <c r="E51" s="56">
        <v>368</v>
      </c>
      <c r="F51" s="56">
        <f t="shared" si="10"/>
        <v>15446</v>
      </c>
      <c r="G51" s="56">
        <v>0</v>
      </c>
      <c r="H51" s="56">
        <v>357</v>
      </c>
      <c r="I51" s="56">
        <f t="shared" si="11"/>
        <v>15803</v>
      </c>
      <c r="J51" s="56">
        <v>293</v>
      </c>
      <c r="K51" s="56">
        <f t="shared" si="12"/>
        <v>16096</v>
      </c>
      <c r="L51" s="56">
        <v>9466</v>
      </c>
      <c r="M51" s="56">
        <v>1398</v>
      </c>
      <c r="N51" s="347">
        <v>5232</v>
      </c>
    </row>
    <row r="52" spans="2:14" ht="12">
      <c r="B52" s="77" t="s">
        <v>1348</v>
      </c>
      <c r="C52" s="346">
        <v>7245</v>
      </c>
      <c r="D52" s="56">
        <v>25690</v>
      </c>
      <c r="E52" s="56">
        <v>0</v>
      </c>
      <c r="F52" s="56">
        <f t="shared" si="10"/>
        <v>32935</v>
      </c>
      <c r="G52" s="56">
        <v>0</v>
      </c>
      <c r="H52" s="56">
        <v>310</v>
      </c>
      <c r="I52" s="56">
        <f t="shared" si="11"/>
        <v>33245</v>
      </c>
      <c r="J52" s="56">
        <v>155</v>
      </c>
      <c r="K52" s="56">
        <f t="shared" si="12"/>
        <v>33400</v>
      </c>
      <c r="L52" s="56">
        <v>20224</v>
      </c>
      <c r="M52" s="56">
        <v>1018</v>
      </c>
      <c r="N52" s="347">
        <v>12158</v>
      </c>
    </row>
    <row r="53" spans="2:14" ht="12">
      <c r="B53" s="77" t="s">
        <v>541</v>
      </c>
      <c r="C53" s="346">
        <v>651</v>
      </c>
      <c r="D53" s="56">
        <v>622</v>
      </c>
      <c r="E53" s="56">
        <v>196</v>
      </c>
      <c r="F53" s="56">
        <f t="shared" si="10"/>
        <v>1469</v>
      </c>
      <c r="G53" s="56">
        <v>0</v>
      </c>
      <c r="H53" s="56">
        <v>35</v>
      </c>
      <c r="I53" s="56">
        <f t="shared" si="11"/>
        <v>1504</v>
      </c>
      <c r="J53" s="56">
        <v>1</v>
      </c>
      <c r="K53" s="56">
        <f t="shared" si="12"/>
        <v>1505</v>
      </c>
      <c r="L53" s="56">
        <v>0</v>
      </c>
      <c r="M53" s="56">
        <v>157</v>
      </c>
      <c r="N53" s="347">
        <v>1348</v>
      </c>
    </row>
    <row r="54" spans="2:14" ht="12">
      <c r="B54" s="77"/>
      <c r="C54" s="346"/>
      <c r="D54" s="56"/>
      <c r="E54" s="56"/>
      <c r="F54" s="56"/>
      <c r="G54" s="56"/>
      <c r="H54" s="56"/>
      <c r="I54" s="56"/>
      <c r="J54" s="56"/>
      <c r="K54" s="56"/>
      <c r="L54" s="56"/>
      <c r="M54" s="56"/>
      <c r="N54" s="347"/>
    </row>
    <row r="55" spans="2:14" s="92" customFormat="1" ht="11.25" customHeight="1">
      <c r="B55" s="82" t="s">
        <v>542</v>
      </c>
      <c r="C55" s="339">
        <f aca="true" t="shared" si="13" ref="C55:H55">SUM(C56:C65)</f>
        <v>25755</v>
      </c>
      <c r="D55" s="340">
        <f t="shared" si="13"/>
        <v>157916</v>
      </c>
      <c r="E55" s="340">
        <f t="shared" si="13"/>
        <v>5465</v>
      </c>
      <c r="F55" s="340">
        <f t="shared" si="13"/>
        <v>189136</v>
      </c>
      <c r="G55" s="340">
        <f t="shared" si="13"/>
        <v>0</v>
      </c>
      <c r="H55" s="340">
        <f t="shared" si="13"/>
        <v>1367</v>
      </c>
      <c r="I55" s="340">
        <v>190502</v>
      </c>
      <c r="J55" s="340">
        <f>SUM(J56:J65)</f>
        <v>5178</v>
      </c>
      <c r="K55" s="340">
        <f>SUM(K56:K65)</f>
        <v>195681</v>
      </c>
      <c r="L55" s="340">
        <f>SUM(L56:L65)</f>
        <v>65402</v>
      </c>
      <c r="M55" s="340">
        <f>SUM(M56:M65)</f>
        <v>34884</v>
      </c>
      <c r="N55" s="341">
        <f>SUM(N56:N65)</f>
        <v>95395</v>
      </c>
    </row>
    <row r="56" spans="2:14" ht="12">
      <c r="B56" s="77" t="s">
        <v>419</v>
      </c>
      <c r="C56" s="346">
        <v>9460</v>
      </c>
      <c r="D56" s="56">
        <v>30708</v>
      </c>
      <c r="E56" s="56">
        <v>1742</v>
      </c>
      <c r="F56" s="56">
        <f aca="true" t="shared" si="14" ref="F56:F65">SUM(C56:E56)</f>
        <v>41910</v>
      </c>
      <c r="G56" s="56">
        <v>0</v>
      </c>
      <c r="H56" s="56">
        <v>201</v>
      </c>
      <c r="I56" s="56">
        <f aca="true" t="shared" si="15" ref="I56:I65">SUM(F56:H56)</f>
        <v>42111</v>
      </c>
      <c r="J56" s="56">
        <v>942</v>
      </c>
      <c r="K56" s="56">
        <f aca="true" t="shared" si="16" ref="K56:K65">SUM(I56:J56)</f>
        <v>43053</v>
      </c>
      <c r="L56" s="56">
        <v>5576</v>
      </c>
      <c r="M56" s="56">
        <v>5333</v>
      </c>
      <c r="N56" s="347">
        <v>32144</v>
      </c>
    </row>
    <row r="57" spans="2:14" ht="12">
      <c r="B57" s="77" t="s">
        <v>1277</v>
      </c>
      <c r="C57" s="346">
        <v>2774</v>
      </c>
      <c r="D57" s="56">
        <v>13497</v>
      </c>
      <c r="E57" s="56">
        <v>328</v>
      </c>
      <c r="F57" s="56">
        <f t="shared" si="14"/>
        <v>16599</v>
      </c>
      <c r="G57" s="56">
        <v>0</v>
      </c>
      <c r="H57" s="56">
        <v>77</v>
      </c>
      <c r="I57" s="56">
        <f t="shared" si="15"/>
        <v>16676</v>
      </c>
      <c r="J57" s="56">
        <v>125</v>
      </c>
      <c r="K57" s="56">
        <f t="shared" si="16"/>
        <v>16801</v>
      </c>
      <c r="L57" s="56">
        <v>2099</v>
      </c>
      <c r="M57" s="56">
        <v>6392</v>
      </c>
      <c r="N57" s="347">
        <v>8310</v>
      </c>
    </row>
    <row r="58" spans="2:14" ht="12">
      <c r="B58" s="77" t="s">
        <v>421</v>
      </c>
      <c r="C58" s="346">
        <v>2981</v>
      </c>
      <c r="D58" s="56">
        <v>6855</v>
      </c>
      <c r="E58" s="56">
        <v>146</v>
      </c>
      <c r="F58" s="56">
        <f t="shared" si="14"/>
        <v>9982</v>
      </c>
      <c r="G58" s="56">
        <v>0</v>
      </c>
      <c r="H58" s="56">
        <v>93</v>
      </c>
      <c r="I58" s="56">
        <f t="shared" si="15"/>
        <v>10075</v>
      </c>
      <c r="J58" s="56">
        <v>493</v>
      </c>
      <c r="K58" s="56">
        <f t="shared" si="16"/>
        <v>10568</v>
      </c>
      <c r="L58" s="56">
        <v>893</v>
      </c>
      <c r="M58" s="56">
        <v>4285</v>
      </c>
      <c r="N58" s="347">
        <v>5390</v>
      </c>
    </row>
    <row r="59" spans="2:14" ht="12">
      <c r="B59" s="77" t="s">
        <v>1315</v>
      </c>
      <c r="C59" s="346">
        <v>856</v>
      </c>
      <c r="D59" s="56">
        <v>1331</v>
      </c>
      <c r="E59" s="56">
        <v>19</v>
      </c>
      <c r="F59" s="56">
        <f t="shared" si="14"/>
        <v>2206</v>
      </c>
      <c r="G59" s="56">
        <v>0</v>
      </c>
      <c r="H59" s="56">
        <v>22</v>
      </c>
      <c r="I59" s="56">
        <f t="shared" si="15"/>
        <v>2228</v>
      </c>
      <c r="J59" s="56">
        <v>19</v>
      </c>
      <c r="K59" s="56">
        <f t="shared" si="16"/>
        <v>2247</v>
      </c>
      <c r="L59" s="56">
        <v>145</v>
      </c>
      <c r="M59" s="56">
        <v>535</v>
      </c>
      <c r="N59" s="347">
        <v>1567</v>
      </c>
    </row>
    <row r="60" spans="2:14" ht="12">
      <c r="B60" s="77" t="s">
        <v>1316</v>
      </c>
      <c r="C60" s="346">
        <v>1222</v>
      </c>
      <c r="D60" s="56">
        <v>5500</v>
      </c>
      <c r="E60" s="56">
        <v>27</v>
      </c>
      <c r="F60" s="56">
        <f t="shared" si="14"/>
        <v>6749</v>
      </c>
      <c r="G60" s="56">
        <v>0</v>
      </c>
      <c r="H60" s="56">
        <v>63</v>
      </c>
      <c r="I60" s="56">
        <f t="shared" si="15"/>
        <v>6812</v>
      </c>
      <c r="J60" s="56">
        <v>111</v>
      </c>
      <c r="K60" s="56">
        <f t="shared" si="16"/>
        <v>6923</v>
      </c>
      <c r="L60" s="56">
        <v>268</v>
      </c>
      <c r="M60" s="56">
        <v>2057</v>
      </c>
      <c r="N60" s="347">
        <v>4598</v>
      </c>
    </row>
    <row r="61" spans="2:14" ht="12">
      <c r="B61" s="77" t="s">
        <v>1317</v>
      </c>
      <c r="C61" s="346">
        <v>101</v>
      </c>
      <c r="D61" s="56">
        <v>618</v>
      </c>
      <c r="E61" s="56">
        <v>11</v>
      </c>
      <c r="F61" s="56">
        <f t="shared" si="14"/>
        <v>730</v>
      </c>
      <c r="G61" s="56">
        <v>0</v>
      </c>
      <c r="H61" s="56">
        <v>4</v>
      </c>
      <c r="I61" s="56">
        <f t="shared" si="15"/>
        <v>734</v>
      </c>
      <c r="J61" s="56">
        <v>65</v>
      </c>
      <c r="K61" s="56">
        <f t="shared" si="16"/>
        <v>799</v>
      </c>
      <c r="L61" s="56">
        <v>3</v>
      </c>
      <c r="M61" s="56">
        <v>0</v>
      </c>
      <c r="N61" s="347">
        <v>796</v>
      </c>
    </row>
    <row r="62" spans="2:14" ht="12">
      <c r="B62" s="77" t="s">
        <v>1364</v>
      </c>
      <c r="C62" s="346">
        <v>2009</v>
      </c>
      <c r="D62" s="56">
        <v>6019</v>
      </c>
      <c r="E62" s="56">
        <v>103</v>
      </c>
      <c r="F62" s="56">
        <f t="shared" si="14"/>
        <v>8131</v>
      </c>
      <c r="G62" s="56">
        <v>0</v>
      </c>
      <c r="H62" s="56">
        <v>25</v>
      </c>
      <c r="I62" s="56">
        <f t="shared" si="15"/>
        <v>8156</v>
      </c>
      <c r="J62" s="56">
        <v>389</v>
      </c>
      <c r="K62" s="56">
        <f t="shared" si="16"/>
        <v>8545</v>
      </c>
      <c r="L62" s="56">
        <v>336</v>
      </c>
      <c r="M62" s="56">
        <v>234</v>
      </c>
      <c r="N62" s="347">
        <v>7975</v>
      </c>
    </row>
    <row r="63" spans="2:14" ht="12">
      <c r="B63" s="77" t="s">
        <v>1366</v>
      </c>
      <c r="C63" s="346">
        <v>2613</v>
      </c>
      <c r="D63" s="56">
        <v>7373</v>
      </c>
      <c r="E63" s="56">
        <v>22</v>
      </c>
      <c r="F63" s="56">
        <f t="shared" si="14"/>
        <v>10008</v>
      </c>
      <c r="G63" s="56">
        <v>0</v>
      </c>
      <c r="H63" s="56">
        <v>105</v>
      </c>
      <c r="I63" s="56">
        <f t="shared" si="15"/>
        <v>10113</v>
      </c>
      <c r="J63" s="56">
        <v>359</v>
      </c>
      <c r="K63" s="56">
        <f t="shared" si="16"/>
        <v>10472</v>
      </c>
      <c r="L63" s="56">
        <v>249</v>
      </c>
      <c r="M63" s="56">
        <v>4440</v>
      </c>
      <c r="N63" s="347">
        <v>5783</v>
      </c>
    </row>
    <row r="64" spans="2:14" ht="12">
      <c r="B64" s="77" t="s">
        <v>1320</v>
      </c>
      <c r="C64" s="346">
        <v>2593</v>
      </c>
      <c r="D64" s="56">
        <v>22753</v>
      </c>
      <c r="E64" s="56">
        <v>1189</v>
      </c>
      <c r="F64" s="56">
        <f t="shared" si="14"/>
        <v>26535</v>
      </c>
      <c r="G64" s="56">
        <v>0</v>
      </c>
      <c r="H64" s="56">
        <v>261</v>
      </c>
      <c r="I64" s="56">
        <f t="shared" si="15"/>
        <v>26796</v>
      </c>
      <c r="J64" s="56">
        <v>1253</v>
      </c>
      <c r="K64" s="56">
        <f t="shared" si="16"/>
        <v>28049</v>
      </c>
      <c r="L64" s="56">
        <v>6302</v>
      </c>
      <c r="M64" s="56">
        <v>9344</v>
      </c>
      <c r="N64" s="347">
        <v>12403</v>
      </c>
    </row>
    <row r="65" spans="2:14" ht="12">
      <c r="B65" s="349" t="s">
        <v>543</v>
      </c>
      <c r="C65" s="350">
        <v>1146</v>
      </c>
      <c r="D65" s="351">
        <v>63262</v>
      </c>
      <c r="E65" s="351">
        <v>1878</v>
      </c>
      <c r="F65" s="351">
        <f t="shared" si="14"/>
        <v>66286</v>
      </c>
      <c r="G65" s="351">
        <v>0</v>
      </c>
      <c r="H65" s="351">
        <v>516</v>
      </c>
      <c r="I65" s="351">
        <f t="shared" si="15"/>
        <v>66802</v>
      </c>
      <c r="J65" s="351">
        <v>1422</v>
      </c>
      <c r="K65" s="351">
        <f t="shared" si="16"/>
        <v>68224</v>
      </c>
      <c r="L65" s="351">
        <v>49531</v>
      </c>
      <c r="M65" s="351">
        <v>2264</v>
      </c>
      <c r="N65" s="353">
        <v>16429</v>
      </c>
    </row>
    <row r="66" s="342" customFormat="1" ht="11.25">
      <c r="B66" s="342" t="s">
        <v>544</v>
      </c>
    </row>
    <row r="67" ht="12">
      <c r="B67" s="91" t="s">
        <v>545</v>
      </c>
    </row>
  </sheetData>
  <mergeCells count="13">
    <mergeCell ref="B4:B7"/>
    <mergeCell ref="G6:G7"/>
    <mergeCell ref="H6:H7"/>
    <mergeCell ref="I6:I7"/>
    <mergeCell ref="C5:I5"/>
    <mergeCell ref="C6:F6"/>
    <mergeCell ref="C4:K4"/>
    <mergeCell ref="J5:J7"/>
    <mergeCell ref="K5:K7"/>
    <mergeCell ref="L6:L7"/>
    <mergeCell ref="M6:M7"/>
    <mergeCell ref="N6:N7"/>
    <mergeCell ref="L4:N4"/>
  </mergeCells>
  <printOptions/>
  <pageMargins left="0.75" right="0.75" top="1" bottom="1" header="0.512" footer="0.512"/>
  <pageSetup orientation="portrait" paperSize="9" r:id="rId1"/>
</worksheet>
</file>

<file path=xl/worksheets/sheet11.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354" customWidth="1"/>
    <col min="2" max="2" width="16.625" style="354" customWidth="1"/>
    <col min="3" max="3" width="9.00390625" style="354" customWidth="1"/>
    <col min="4" max="4" width="11.125" style="354" customWidth="1"/>
    <col min="5" max="5" width="7.875" style="354" customWidth="1"/>
    <col min="6" max="6" width="7.75390625" style="354" customWidth="1"/>
    <col min="7" max="8" width="7.125" style="354" customWidth="1"/>
    <col min="9" max="9" width="7.625" style="354" customWidth="1"/>
    <col min="10" max="18" width="7.125" style="354" customWidth="1"/>
    <col min="19" max="16384" width="9.00390625" style="354" customWidth="1"/>
  </cols>
  <sheetData>
    <row r="2" ht="14.25">
      <c r="B2" s="355" t="s">
        <v>573</v>
      </c>
    </row>
    <row r="3" ht="12">
      <c r="B3" s="354" t="s">
        <v>547</v>
      </c>
    </row>
    <row r="5" ht="12.75" thickBot="1">
      <c r="B5" s="354" t="s">
        <v>548</v>
      </c>
    </row>
    <row r="6" spans="2:18" ht="21" customHeight="1" thickTop="1">
      <c r="B6" s="1222" t="s">
        <v>1326</v>
      </c>
      <c r="C6" s="1222" t="s">
        <v>1267</v>
      </c>
      <c r="D6" s="1222"/>
      <c r="E6" s="1227" t="s">
        <v>549</v>
      </c>
      <c r="F6" s="1227"/>
      <c r="G6" s="1227"/>
      <c r="H6" s="1227"/>
      <c r="I6" s="1227"/>
      <c r="J6" s="1227"/>
      <c r="K6" s="1227"/>
      <c r="L6" s="1227"/>
      <c r="M6" s="1227"/>
      <c r="N6" s="1227"/>
      <c r="O6" s="1227"/>
      <c r="P6" s="1227"/>
      <c r="Q6" s="1227"/>
      <c r="R6" s="1227"/>
    </row>
    <row r="7" spans="2:18" ht="12">
      <c r="B7" s="1223"/>
      <c r="C7" s="1223"/>
      <c r="D7" s="1223"/>
      <c r="E7" s="1224" t="s">
        <v>550</v>
      </c>
      <c r="F7" s="356">
        <v>0.1</v>
      </c>
      <c r="G7" s="356">
        <v>0.3</v>
      </c>
      <c r="H7" s="356">
        <v>0.5</v>
      </c>
      <c r="I7" s="356">
        <v>1</v>
      </c>
      <c r="J7" s="356">
        <v>3</v>
      </c>
      <c r="K7" s="356">
        <v>5</v>
      </c>
      <c r="L7" s="356">
        <v>10</v>
      </c>
      <c r="M7" s="356">
        <v>20</v>
      </c>
      <c r="N7" s="356">
        <v>30</v>
      </c>
      <c r="O7" s="356">
        <v>50</v>
      </c>
      <c r="P7" s="356">
        <v>100</v>
      </c>
      <c r="Q7" s="356">
        <v>200</v>
      </c>
      <c r="R7" s="356">
        <v>500</v>
      </c>
    </row>
    <row r="8" spans="2:18" ht="12">
      <c r="B8" s="1223"/>
      <c r="C8" s="1223" t="s">
        <v>551</v>
      </c>
      <c r="D8" s="1223" t="s">
        <v>503</v>
      </c>
      <c r="E8" s="1225"/>
      <c r="F8" s="357" t="s">
        <v>552</v>
      </c>
      <c r="G8" s="357" t="s">
        <v>552</v>
      </c>
      <c r="H8" s="357" t="s">
        <v>552</v>
      </c>
      <c r="I8" s="357" t="s">
        <v>552</v>
      </c>
      <c r="J8" s="357" t="s">
        <v>552</v>
      </c>
      <c r="K8" s="357" t="s">
        <v>552</v>
      </c>
      <c r="L8" s="357" t="s">
        <v>552</v>
      </c>
      <c r="M8" s="357" t="s">
        <v>552</v>
      </c>
      <c r="N8" s="357" t="s">
        <v>552</v>
      </c>
      <c r="O8" s="357" t="s">
        <v>552</v>
      </c>
      <c r="P8" s="357" t="s">
        <v>552</v>
      </c>
      <c r="Q8" s="357" t="s">
        <v>552</v>
      </c>
      <c r="R8" s="357" t="s">
        <v>553</v>
      </c>
    </row>
    <row r="9" spans="2:18" ht="12">
      <c r="B9" s="1223"/>
      <c r="C9" s="1223"/>
      <c r="D9" s="1223"/>
      <c r="E9" s="1226"/>
      <c r="F9" s="358">
        <v>0.3</v>
      </c>
      <c r="G9" s="358">
        <v>0.5</v>
      </c>
      <c r="H9" s="358">
        <v>1</v>
      </c>
      <c r="I9" s="358">
        <v>3</v>
      </c>
      <c r="J9" s="358">
        <v>5</v>
      </c>
      <c r="K9" s="358">
        <v>10</v>
      </c>
      <c r="L9" s="358">
        <v>20</v>
      </c>
      <c r="M9" s="358">
        <v>30</v>
      </c>
      <c r="N9" s="358">
        <v>50</v>
      </c>
      <c r="O9" s="358">
        <v>100</v>
      </c>
      <c r="P9" s="358">
        <v>200</v>
      </c>
      <c r="Q9" s="358">
        <v>500</v>
      </c>
      <c r="R9" s="358" t="s">
        <v>353</v>
      </c>
    </row>
    <row r="10" spans="2:18" ht="12">
      <c r="B10" s="359"/>
      <c r="C10" s="360" t="s">
        <v>554</v>
      </c>
      <c r="D10" s="361" t="s">
        <v>555</v>
      </c>
      <c r="E10" s="362" t="s">
        <v>554</v>
      </c>
      <c r="F10" s="362" t="s">
        <v>554</v>
      </c>
      <c r="G10" s="362" t="s">
        <v>554</v>
      </c>
      <c r="H10" s="362" t="s">
        <v>554</v>
      </c>
      <c r="I10" s="362" t="s">
        <v>554</v>
      </c>
      <c r="J10" s="362" t="s">
        <v>554</v>
      </c>
      <c r="K10" s="362" t="s">
        <v>554</v>
      </c>
      <c r="L10" s="362" t="s">
        <v>554</v>
      </c>
      <c r="M10" s="362" t="s">
        <v>554</v>
      </c>
      <c r="N10" s="362" t="s">
        <v>554</v>
      </c>
      <c r="O10" s="362" t="s">
        <v>554</v>
      </c>
      <c r="P10" s="362" t="s">
        <v>554</v>
      </c>
      <c r="Q10" s="362" t="s">
        <v>554</v>
      </c>
      <c r="R10" s="363" t="s">
        <v>554</v>
      </c>
    </row>
    <row r="11" spans="2:18" s="364" customFormat="1" ht="11.25">
      <c r="B11" s="365" t="s">
        <v>556</v>
      </c>
      <c r="C11" s="366">
        <f aca="true" t="shared" si="0" ref="C11:R11">SUM(C13,C30,C37,C45,C58,C64)</f>
        <v>50168</v>
      </c>
      <c r="D11" s="367">
        <f t="shared" si="0"/>
        <v>106263.2</v>
      </c>
      <c r="E11" s="368">
        <f t="shared" si="0"/>
        <v>2126</v>
      </c>
      <c r="F11" s="368">
        <f t="shared" si="0"/>
        <v>11026</v>
      </c>
      <c r="G11" s="368">
        <f t="shared" si="0"/>
        <v>7202</v>
      </c>
      <c r="H11" s="368">
        <f t="shared" si="0"/>
        <v>9774</v>
      </c>
      <c r="I11" s="368">
        <f t="shared" si="0"/>
        <v>12408</v>
      </c>
      <c r="J11" s="368">
        <f t="shared" si="0"/>
        <v>3419</v>
      </c>
      <c r="K11" s="368">
        <f t="shared" si="0"/>
        <v>2393</v>
      </c>
      <c r="L11" s="368">
        <f t="shared" si="0"/>
        <v>1162</v>
      </c>
      <c r="M11" s="368">
        <f t="shared" si="0"/>
        <v>305</v>
      </c>
      <c r="N11" s="368">
        <f t="shared" si="0"/>
        <v>204</v>
      </c>
      <c r="O11" s="368">
        <f t="shared" si="0"/>
        <v>118</v>
      </c>
      <c r="P11" s="368">
        <f t="shared" si="0"/>
        <v>20</v>
      </c>
      <c r="Q11" s="368">
        <f t="shared" si="0"/>
        <v>8</v>
      </c>
      <c r="R11" s="369">
        <f t="shared" si="0"/>
        <v>3</v>
      </c>
    </row>
    <row r="12" spans="2:18" ht="12">
      <c r="B12" s="370"/>
      <c r="C12" s="371"/>
      <c r="D12" s="372"/>
      <c r="E12" s="373"/>
      <c r="F12" s="373"/>
      <c r="G12" s="373"/>
      <c r="H12" s="373"/>
      <c r="I12" s="373"/>
      <c r="J12" s="373"/>
      <c r="K12" s="373"/>
      <c r="L12" s="373"/>
      <c r="M12" s="373"/>
      <c r="N12" s="373"/>
      <c r="O12" s="373"/>
      <c r="P12" s="373"/>
      <c r="Q12" s="373"/>
      <c r="R12" s="374"/>
    </row>
    <row r="13" spans="2:18" s="364" customFormat="1" ht="11.25">
      <c r="B13" s="375" t="s">
        <v>557</v>
      </c>
      <c r="C13" s="366">
        <f>SUM(C14:C28)</f>
        <v>14891</v>
      </c>
      <c r="D13" s="367">
        <v>26246.71</v>
      </c>
      <c r="E13" s="368">
        <f aca="true" t="shared" si="1" ref="E13:R13">SUM(E14:E28)</f>
        <v>233</v>
      </c>
      <c r="F13" s="368">
        <f t="shared" si="1"/>
        <v>3674</v>
      </c>
      <c r="G13" s="368">
        <f t="shared" si="1"/>
        <v>2556</v>
      </c>
      <c r="H13" s="368">
        <f t="shared" si="1"/>
        <v>3029</v>
      </c>
      <c r="I13" s="368">
        <f t="shared" si="1"/>
        <v>3407</v>
      </c>
      <c r="J13" s="368">
        <f t="shared" si="1"/>
        <v>892</v>
      </c>
      <c r="K13" s="368">
        <f t="shared" si="1"/>
        <v>650</v>
      </c>
      <c r="L13" s="368">
        <f t="shared" si="1"/>
        <v>303</v>
      </c>
      <c r="M13" s="368">
        <f t="shared" si="1"/>
        <v>84</v>
      </c>
      <c r="N13" s="368">
        <f t="shared" si="1"/>
        <v>43</v>
      </c>
      <c r="O13" s="368">
        <f t="shared" si="1"/>
        <v>18</v>
      </c>
      <c r="P13" s="368">
        <f t="shared" si="1"/>
        <v>1</v>
      </c>
      <c r="Q13" s="368">
        <f t="shared" si="1"/>
        <v>1</v>
      </c>
      <c r="R13" s="369">
        <f t="shared" si="1"/>
        <v>0</v>
      </c>
    </row>
    <row r="14" spans="2:18" ht="12">
      <c r="B14" s="376" t="s">
        <v>1271</v>
      </c>
      <c r="C14" s="371">
        <f aca="true" t="shared" si="2" ref="C14:C28">SUM(E14:R14)</f>
        <v>2089</v>
      </c>
      <c r="D14" s="372">
        <v>4398.95</v>
      </c>
      <c r="E14" s="373">
        <v>83</v>
      </c>
      <c r="F14" s="373">
        <v>492</v>
      </c>
      <c r="G14" s="373">
        <v>300</v>
      </c>
      <c r="H14" s="373">
        <v>400</v>
      </c>
      <c r="I14" s="373">
        <v>478</v>
      </c>
      <c r="J14" s="373">
        <v>138</v>
      </c>
      <c r="K14" s="373">
        <v>116</v>
      </c>
      <c r="L14" s="373">
        <v>58</v>
      </c>
      <c r="M14" s="373">
        <v>15</v>
      </c>
      <c r="N14" s="373">
        <v>5</v>
      </c>
      <c r="O14" s="373">
        <v>3</v>
      </c>
      <c r="P14" s="373">
        <v>0</v>
      </c>
      <c r="Q14" s="373">
        <v>1</v>
      </c>
      <c r="R14" s="374">
        <v>0</v>
      </c>
    </row>
    <row r="15" spans="2:18" ht="12">
      <c r="B15" s="376" t="s">
        <v>1272</v>
      </c>
      <c r="C15" s="371">
        <f t="shared" si="2"/>
        <v>2087</v>
      </c>
      <c r="D15" s="372">
        <v>1635.81</v>
      </c>
      <c r="E15" s="373">
        <v>2</v>
      </c>
      <c r="F15" s="373">
        <v>820</v>
      </c>
      <c r="G15" s="373">
        <v>524</v>
      </c>
      <c r="H15" s="373">
        <v>394</v>
      </c>
      <c r="I15" s="373">
        <v>257</v>
      </c>
      <c r="J15" s="373">
        <v>47</v>
      </c>
      <c r="K15" s="373">
        <v>30</v>
      </c>
      <c r="L15" s="373">
        <v>11</v>
      </c>
      <c r="M15" s="373">
        <v>0</v>
      </c>
      <c r="N15" s="373">
        <v>1</v>
      </c>
      <c r="O15" s="373">
        <v>1</v>
      </c>
      <c r="P15" s="373">
        <v>0</v>
      </c>
      <c r="Q15" s="373">
        <v>0</v>
      </c>
      <c r="R15" s="374">
        <v>0</v>
      </c>
    </row>
    <row r="16" spans="2:18" ht="12">
      <c r="B16" s="376" t="s">
        <v>1347</v>
      </c>
      <c r="C16" s="371">
        <f t="shared" si="2"/>
        <v>963</v>
      </c>
      <c r="D16" s="372">
        <v>3184.45</v>
      </c>
      <c r="E16" s="373">
        <v>8</v>
      </c>
      <c r="F16" s="373">
        <v>130</v>
      </c>
      <c r="G16" s="373">
        <v>78</v>
      </c>
      <c r="H16" s="373">
        <v>140</v>
      </c>
      <c r="I16" s="373">
        <v>287</v>
      </c>
      <c r="J16" s="373">
        <v>120</v>
      </c>
      <c r="K16" s="373">
        <v>117</v>
      </c>
      <c r="L16" s="373">
        <v>65</v>
      </c>
      <c r="M16" s="373">
        <v>17</v>
      </c>
      <c r="N16" s="373">
        <v>1</v>
      </c>
      <c r="O16" s="373">
        <v>0</v>
      </c>
      <c r="P16" s="373">
        <v>0</v>
      </c>
      <c r="Q16" s="373">
        <v>0</v>
      </c>
      <c r="R16" s="374">
        <v>0</v>
      </c>
    </row>
    <row r="17" spans="2:18" ht="12">
      <c r="B17" s="376" t="s">
        <v>558</v>
      </c>
      <c r="C17" s="371">
        <f t="shared" si="2"/>
        <v>876</v>
      </c>
      <c r="D17" s="372">
        <v>1049.33</v>
      </c>
      <c r="E17" s="373">
        <v>20</v>
      </c>
      <c r="F17" s="373">
        <v>184</v>
      </c>
      <c r="G17" s="373">
        <v>138</v>
      </c>
      <c r="H17" s="373">
        <v>202</v>
      </c>
      <c r="I17" s="373">
        <v>253</v>
      </c>
      <c r="J17" s="373">
        <v>53</v>
      </c>
      <c r="K17" s="373">
        <v>20</v>
      </c>
      <c r="L17" s="373">
        <v>6</v>
      </c>
      <c r="M17" s="373">
        <v>0</v>
      </c>
      <c r="N17" s="373">
        <v>0</v>
      </c>
      <c r="O17" s="373">
        <v>0</v>
      </c>
      <c r="P17" s="373">
        <v>0</v>
      </c>
      <c r="Q17" s="373">
        <v>0</v>
      </c>
      <c r="R17" s="374">
        <v>0</v>
      </c>
    </row>
    <row r="18" spans="2:18" ht="12">
      <c r="B18" s="376" t="s">
        <v>1372</v>
      </c>
      <c r="C18" s="371">
        <f t="shared" si="2"/>
        <v>920</v>
      </c>
      <c r="D18" s="372">
        <v>797.96</v>
      </c>
      <c r="E18" s="373">
        <v>0</v>
      </c>
      <c r="F18" s="373">
        <v>243</v>
      </c>
      <c r="G18" s="373">
        <v>189</v>
      </c>
      <c r="H18" s="373">
        <v>266</v>
      </c>
      <c r="I18" s="373">
        <v>193</v>
      </c>
      <c r="J18" s="373">
        <v>17</v>
      </c>
      <c r="K18" s="373">
        <v>9</v>
      </c>
      <c r="L18" s="373">
        <v>2</v>
      </c>
      <c r="M18" s="373">
        <v>0</v>
      </c>
      <c r="N18" s="373">
        <v>0</v>
      </c>
      <c r="O18" s="373">
        <v>1</v>
      </c>
      <c r="P18" s="373">
        <v>0</v>
      </c>
      <c r="Q18" s="373">
        <v>0</v>
      </c>
      <c r="R18" s="374">
        <v>0</v>
      </c>
    </row>
    <row r="19" spans="2:18" ht="12">
      <c r="B19" s="376" t="s">
        <v>1373</v>
      </c>
      <c r="C19" s="371">
        <f t="shared" si="2"/>
        <v>90</v>
      </c>
      <c r="D19" s="372">
        <v>174.86</v>
      </c>
      <c r="E19" s="373">
        <v>0</v>
      </c>
      <c r="F19" s="373">
        <v>34</v>
      </c>
      <c r="G19" s="373">
        <v>32</v>
      </c>
      <c r="H19" s="373">
        <v>13</v>
      </c>
      <c r="I19" s="373">
        <v>7</v>
      </c>
      <c r="J19" s="373">
        <v>1</v>
      </c>
      <c r="K19" s="373">
        <v>0</v>
      </c>
      <c r="L19" s="373">
        <v>1</v>
      </c>
      <c r="M19" s="373">
        <v>0</v>
      </c>
      <c r="N19" s="373">
        <v>0</v>
      </c>
      <c r="O19" s="373">
        <v>2</v>
      </c>
      <c r="P19" s="373">
        <v>0</v>
      </c>
      <c r="Q19" s="373">
        <v>0</v>
      </c>
      <c r="R19" s="374">
        <v>0</v>
      </c>
    </row>
    <row r="20" spans="2:18" ht="12">
      <c r="B20" s="376" t="s">
        <v>1374</v>
      </c>
      <c r="C20" s="371">
        <f t="shared" si="2"/>
        <v>623</v>
      </c>
      <c r="D20" s="372">
        <v>604.52</v>
      </c>
      <c r="E20" s="373">
        <v>0</v>
      </c>
      <c r="F20" s="373">
        <v>153</v>
      </c>
      <c r="G20" s="373">
        <v>116</v>
      </c>
      <c r="H20" s="373">
        <v>171</v>
      </c>
      <c r="I20" s="373">
        <v>146</v>
      </c>
      <c r="J20" s="373">
        <v>25</v>
      </c>
      <c r="K20" s="373">
        <v>10</v>
      </c>
      <c r="L20" s="373">
        <v>2</v>
      </c>
      <c r="M20" s="373">
        <v>0</v>
      </c>
      <c r="N20" s="373">
        <v>0</v>
      </c>
      <c r="O20" s="373">
        <v>0</v>
      </c>
      <c r="P20" s="373">
        <v>0</v>
      </c>
      <c r="Q20" s="373">
        <v>0</v>
      </c>
      <c r="R20" s="374">
        <v>0</v>
      </c>
    </row>
    <row r="21" spans="2:18" ht="12">
      <c r="B21" s="376" t="s">
        <v>1375</v>
      </c>
      <c r="C21" s="371">
        <f t="shared" si="2"/>
        <v>1048</v>
      </c>
      <c r="D21" s="372">
        <v>1352.14</v>
      </c>
      <c r="E21" s="373">
        <v>47</v>
      </c>
      <c r="F21" s="373">
        <v>153</v>
      </c>
      <c r="G21" s="373">
        <v>289</v>
      </c>
      <c r="H21" s="373">
        <v>205</v>
      </c>
      <c r="I21" s="373">
        <v>241</v>
      </c>
      <c r="J21" s="373">
        <v>70</v>
      </c>
      <c r="K21" s="373">
        <v>36</v>
      </c>
      <c r="L21" s="373">
        <v>6</v>
      </c>
      <c r="M21" s="373">
        <v>0</v>
      </c>
      <c r="N21" s="373">
        <v>0</v>
      </c>
      <c r="O21" s="373">
        <v>1</v>
      </c>
      <c r="P21" s="373">
        <v>0</v>
      </c>
      <c r="Q21" s="373">
        <v>0</v>
      </c>
      <c r="R21" s="374">
        <v>0</v>
      </c>
    </row>
    <row r="22" spans="2:18" ht="12">
      <c r="B22" s="376" t="s">
        <v>1376</v>
      </c>
      <c r="C22" s="371">
        <f t="shared" si="2"/>
        <v>261</v>
      </c>
      <c r="D22" s="372">
        <v>211.64</v>
      </c>
      <c r="E22" s="373">
        <v>0</v>
      </c>
      <c r="F22" s="373">
        <v>102</v>
      </c>
      <c r="G22" s="373">
        <v>62</v>
      </c>
      <c r="H22" s="373">
        <v>55</v>
      </c>
      <c r="I22" s="373">
        <v>31</v>
      </c>
      <c r="J22" s="373">
        <v>5</v>
      </c>
      <c r="K22" s="373">
        <v>3</v>
      </c>
      <c r="L22" s="373">
        <v>3</v>
      </c>
      <c r="M22" s="373">
        <v>0</v>
      </c>
      <c r="N22" s="373">
        <v>0</v>
      </c>
      <c r="O22" s="373">
        <v>0</v>
      </c>
      <c r="P22" s="373">
        <v>0</v>
      </c>
      <c r="Q22" s="373">
        <v>0</v>
      </c>
      <c r="R22" s="374">
        <v>0</v>
      </c>
    </row>
    <row r="23" spans="2:18" ht="12">
      <c r="B23" s="376" t="s">
        <v>1290</v>
      </c>
      <c r="C23" s="371">
        <f t="shared" si="2"/>
        <v>1492</v>
      </c>
      <c r="D23" s="372">
        <v>6211.56</v>
      </c>
      <c r="E23" s="373">
        <v>11</v>
      </c>
      <c r="F23" s="373">
        <v>257</v>
      </c>
      <c r="G23" s="373">
        <v>117</v>
      </c>
      <c r="H23" s="373">
        <v>232</v>
      </c>
      <c r="I23" s="373">
        <v>442</v>
      </c>
      <c r="J23" s="373">
        <v>138</v>
      </c>
      <c r="K23" s="373">
        <v>128</v>
      </c>
      <c r="L23" s="373">
        <v>87</v>
      </c>
      <c r="M23" s="373">
        <v>40</v>
      </c>
      <c r="N23" s="373">
        <v>32</v>
      </c>
      <c r="O23" s="373">
        <v>8</v>
      </c>
      <c r="P23" s="373">
        <v>0</v>
      </c>
      <c r="Q23" s="373">
        <v>0</v>
      </c>
      <c r="R23" s="374">
        <v>0</v>
      </c>
    </row>
    <row r="24" spans="2:18" ht="12">
      <c r="B24" s="376" t="s">
        <v>361</v>
      </c>
      <c r="C24" s="371">
        <f t="shared" si="2"/>
        <v>476</v>
      </c>
      <c r="D24" s="372">
        <v>476.89</v>
      </c>
      <c r="E24" s="373">
        <v>0</v>
      </c>
      <c r="F24" s="373">
        <v>176</v>
      </c>
      <c r="G24" s="373">
        <v>90</v>
      </c>
      <c r="H24" s="373">
        <v>116</v>
      </c>
      <c r="I24" s="373">
        <v>76</v>
      </c>
      <c r="J24" s="373">
        <v>9</v>
      </c>
      <c r="K24" s="373">
        <v>7</v>
      </c>
      <c r="L24" s="373">
        <v>0</v>
      </c>
      <c r="M24" s="373">
        <v>0</v>
      </c>
      <c r="N24" s="373">
        <v>1</v>
      </c>
      <c r="O24" s="373">
        <v>0</v>
      </c>
      <c r="P24" s="373">
        <v>1</v>
      </c>
      <c r="Q24" s="373">
        <v>0</v>
      </c>
      <c r="R24" s="374">
        <v>0</v>
      </c>
    </row>
    <row r="25" spans="2:18" ht="12">
      <c r="B25" s="376" t="s">
        <v>362</v>
      </c>
      <c r="C25" s="371">
        <f t="shared" si="2"/>
        <v>532</v>
      </c>
      <c r="D25" s="372">
        <v>728.63</v>
      </c>
      <c r="E25" s="373">
        <v>0</v>
      </c>
      <c r="F25" s="373">
        <v>120</v>
      </c>
      <c r="G25" s="373">
        <v>91</v>
      </c>
      <c r="H25" s="373">
        <v>127</v>
      </c>
      <c r="I25" s="373">
        <v>137</v>
      </c>
      <c r="J25" s="373">
        <v>32</v>
      </c>
      <c r="K25" s="373">
        <v>16</v>
      </c>
      <c r="L25" s="373">
        <v>8</v>
      </c>
      <c r="M25" s="373">
        <v>0</v>
      </c>
      <c r="N25" s="373">
        <v>1</v>
      </c>
      <c r="O25" s="373">
        <v>0</v>
      </c>
      <c r="P25" s="373">
        <v>0</v>
      </c>
      <c r="Q25" s="373">
        <v>0</v>
      </c>
      <c r="R25" s="374">
        <v>0</v>
      </c>
    </row>
    <row r="26" spans="2:18" ht="12">
      <c r="B26" s="376" t="s">
        <v>559</v>
      </c>
      <c r="C26" s="371">
        <f t="shared" si="2"/>
        <v>798</v>
      </c>
      <c r="D26" s="372">
        <v>1620.88</v>
      </c>
      <c r="E26" s="373">
        <v>5</v>
      </c>
      <c r="F26" s="373">
        <v>157</v>
      </c>
      <c r="G26" s="373">
        <v>108</v>
      </c>
      <c r="H26" s="373">
        <v>160</v>
      </c>
      <c r="I26" s="373">
        <v>217</v>
      </c>
      <c r="J26" s="373">
        <v>71</v>
      </c>
      <c r="K26" s="373">
        <v>59</v>
      </c>
      <c r="L26" s="373">
        <v>17</v>
      </c>
      <c r="M26" s="373">
        <v>3</v>
      </c>
      <c r="N26" s="373">
        <v>0</v>
      </c>
      <c r="O26" s="373">
        <v>1</v>
      </c>
      <c r="P26" s="373">
        <v>0</v>
      </c>
      <c r="Q26" s="373">
        <v>0</v>
      </c>
      <c r="R26" s="374">
        <v>0</v>
      </c>
    </row>
    <row r="27" spans="2:18" ht="12">
      <c r="B27" s="376" t="s">
        <v>560</v>
      </c>
      <c r="C27" s="371">
        <f t="shared" si="2"/>
        <v>934</v>
      </c>
      <c r="D27" s="372">
        <v>1737.33</v>
      </c>
      <c r="E27" s="373">
        <v>0</v>
      </c>
      <c r="F27" s="373">
        <v>246</v>
      </c>
      <c r="G27" s="373">
        <v>148</v>
      </c>
      <c r="H27" s="373">
        <v>154</v>
      </c>
      <c r="I27" s="373">
        <v>233</v>
      </c>
      <c r="J27" s="373">
        <v>61</v>
      </c>
      <c r="K27" s="373">
        <v>61</v>
      </c>
      <c r="L27" s="373">
        <v>24</v>
      </c>
      <c r="M27" s="373">
        <v>4</v>
      </c>
      <c r="N27" s="373">
        <v>2</v>
      </c>
      <c r="O27" s="373">
        <v>1</v>
      </c>
      <c r="P27" s="373">
        <v>0</v>
      </c>
      <c r="Q27" s="373">
        <v>0</v>
      </c>
      <c r="R27" s="374">
        <v>0</v>
      </c>
    </row>
    <row r="28" spans="2:18" ht="12">
      <c r="B28" s="376" t="s">
        <v>1383</v>
      </c>
      <c r="C28" s="371">
        <f t="shared" si="2"/>
        <v>1702</v>
      </c>
      <c r="D28" s="372">
        <v>2043.76</v>
      </c>
      <c r="E28" s="373">
        <v>57</v>
      </c>
      <c r="F28" s="373">
        <v>407</v>
      </c>
      <c r="G28" s="373">
        <v>274</v>
      </c>
      <c r="H28" s="373">
        <v>394</v>
      </c>
      <c r="I28" s="373">
        <v>409</v>
      </c>
      <c r="J28" s="373">
        <v>105</v>
      </c>
      <c r="K28" s="373">
        <v>38</v>
      </c>
      <c r="L28" s="373">
        <v>13</v>
      </c>
      <c r="M28" s="373">
        <v>5</v>
      </c>
      <c r="N28" s="373">
        <v>0</v>
      </c>
      <c r="O28" s="373">
        <v>0</v>
      </c>
      <c r="P28" s="373">
        <v>0</v>
      </c>
      <c r="Q28" s="373">
        <v>0</v>
      </c>
      <c r="R28" s="374">
        <v>0</v>
      </c>
    </row>
    <row r="29" spans="2:18" ht="12">
      <c r="B29" s="376"/>
      <c r="C29" s="371"/>
      <c r="D29" s="372"/>
      <c r="E29" s="373"/>
      <c r="F29" s="373"/>
      <c r="G29" s="373"/>
      <c r="H29" s="373"/>
      <c r="I29" s="373"/>
      <c r="J29" s="373"/>
      <c r="K29" s="373"/>
      <c r="L29" s="373"/>
      <c r="M29" s="373"/>
      <c r="N29" s="373"/>
      <c r="O29" s="373"/>
      <c r="P29" s="373"/>
      <c r="Q29" s="373"/>
      <c r="R29" s="374"/>
    </row>
    <row r="30" spans="2:18" s="364" customFormat="1" ht="11.25">
      <c r="B30" s="375" t="s">
        <v>561</v>
      </c>
      <c r="C30" s="366">
        <f aca="true" t="shared" si="3" ref="C30:R30">SUM(C31:C35)</f>
        <v>5596</v>
      </c>
      <c r="D30" s="367">
        <f t="shared" si="3"/>
        <v>13048.839999999998</v>
      </c>
      <c r="E30" s="368">
        <f t="shared" si="3"/>
        <v>1017</v>
      </c>
      <c r="F30" s="368">
        <f t="shared" si="3"/>
        <v>685</v>
      </c>
      <c r="G30" s="368">
        <f t="shared" si="3"/>
        <v>509</v>
      </c>
      <c r="H30" s="368">
        <f t="shared" si="3"/>
        <v>1104</v>
      </c>
      <c r="I30" s="368">
        <f t="shared" si="3"/>
        <v>1265</v>
      </c>
      <c r="J30" s="368">
        <f t="shared" si="3"/>
        <v>434</v>
      </c>
      <c r="K30" s="368">
        <f t="shared" si="3"/>
        <v>330</v>
      </c>
      <c r="L30" s="368">
        <f t="shared" si="3"/>
        <v>175</v>
      </c>
      <c r="M30" s="368">
        <f t="shared" si="3"/>
        <v>38</v>
      </c>
      <c r="N30" s="368">
        <f t="shared" si="3"/>
        <v>23</v>
      </c>
      <c r="O30" s="368">
        <f t="shared" si="3"/>
        <v>11</v>
      </c>
      <c r="P30" s="368">
        <f t="shared" si="3"/>
        <v>4</v>
      </c>
      <c r="Q30" s="368">
        <f t="shared" si="3"/>
        <v>1</v>
      </c>
      <c r="R30" s="369">
        <f t="shared" si="3"/>
        <v>0</v>
      </c>
    </row>
    <row r="31" spans="2:18" ht="12">
      <c r="B31" s="376" t="s">
        <v>1277</v>
      </c>
      <c r="C31" s="371">
        <f>SUM(E31:R31)</f>
        <v>1680</v>
      </c>
      <c r="D31" s="372">
        <v>2513.77</v>
      </c>
      <c r="E31" s="373">
        <v>406</v>
      </c>
      <c r="F31" s="373">
        <v>169</v>
      </c>
      <c r="G31" s="373">
        <v>92</v>
      </c>
      <c r="H31" s="373">
        <v>456</v>
      </c>
      <c r="I31" s="373">
        <v>374</v>
      </c>
      <c r="J31" s="373">
        <v>90</v>
      </c>
      <c r="K31" s="373">
        <v>54</v>
      </c>
      <c r="L31" s="373">
        <v>26</v>
      </c>
      <c r="M31" s="373">
        <v>9</v>
      </c>
      <c r="N31" s="373">
        <v>3</v>
      </c>
      <c r="O31" s="373">
        <v>1</v>
      </c>
      <c r="P31" s="373">
        <v>0</v>
      </c>
      <c r="Q31" s="373">
        <v>0</v>
      </c>
      <c r="R31" s="374">
        <v>0</v>
      </c>
    </row>
    <row r="32" spans="2:18" ht="12">
      <c r="B32" s="376" t="s">
        <v>1366</v>
      </c>
      <c r="C32" s="371">
        <f>SUM(E32:R32)</f>
        <v>1285</v>
      </c>
      <c r="D32" s="372">
        <v>3731.4</v>
      </c>
      <c r="E32" s="373">
        <v>171</v>
      </c>
      <c r="F32" s="373">
        <v>240</v>
      </c>
      <c r="G32" s="373">
        <v>141</v>
      </c>
      <c r="H32" s="373">
        <v>179</v>
      </c>
      <c r="I32" s="373">
        <v>275</v>
      </c>
      <c r="J32" s="373">
        <v>101</v>
      </c>
      <c r="K32" s="373">
        <v>98</v>
      </c>
      <c r="L32" s="373">
        <v>50</v>
      </c>
      <c r="M32" s="373">
        <v>13</v>
      </c>
      <c r="N32" s="373">
        <v>11</v>
      </c>
      <c r="O32" s="373">
        <v>3</v>
      </c>
      <c r="P32" s="373">
        <v>3</v>
      </c>
      <c r="Q32" s="373">
        <v>0</v>
      </c>
      <c r="R32" s="374">
        <v>0</v>
      </c>
    </row>
    <row r="33" spans="2:18" ht="12">
      <c r="B33" s="376" t="s">
        <v>562</v>
      </c>
      <c r="C33" s="371">
        <f>SUM(E33:R33)</f>
        <v>1537</v>
      </c>
      <c r="D33" s="372">
        <v>4440.82</v>
      </c>
      <c r="E33" s="373">
        <v>146</v>
      </c>
      <c r="F33" s="373">
        <v>113</v>
      </c>
      <c r="G33" s="373">
        <v>150</v>
      </c>
      <c r="H33" s="373">
        <v>335</v>
      </c>
      <c r="I33" s="373">
        <v>427</v>
      </c>
      <c r="J33" s="373">
        <v>167</v>
      </c>
      <c r="K33" s="373">
        <v>121</v>
      </c>
      <c r="L33" s="373">
        <v>59</v>
      </c>
      <c r="M33" s="373">
        <v>10</v>
      </c>
      <c r="N33" s="373">
        <v>3</v>
      </c>
      <c r="O33" s="373">
        <v>5</v>
      </c>
      <c r="P33" s="373">
        <v>0</v>
      </c>
      <c r="Q33" s="373">
        <v>1</v>
      </c>
      <c r="R33" s="374">
        <v>0</v>
      </c>
    </row>
    <row r="34" spans="2:18" ht="12">
      <c r="B34" s="376" t="s">
        <v>563</v>
      </c>
      <c r="C34" s="371">
        <f>SUM(E34:R34)</f>
        <v>345</v>
      </c>
      <c r="D34" s="372">
        <v>777.04</v>
      </c>
      <c r="E34" s="373">
        <v>140</v>
      </c>
      <c r="F34" s="373">
        <v>28</v>
      </c>
      <c r="G34" s="373">
        <v>31</v>
      </c>
      <c r="H34" s="373">
        <v>37</v>
      </c>
      <c r="I34" s="373">
        <v>47</v>
      </c>
      <c r="J34" s="373">
        <v>26</v>
      </c>
      <c r="K34" s="373">
        <v>19</v>
      </c>
      <c r="L34" s="373">
        <v>12</v>
      </c>
      <c r="M34" s="373">
        <v>2</v>
      </c>
      <c r="N34" s="373">
        <v>2</v>
      </c>
      <c r="O34" s="373">
        <v>0</v>
      </c>
      <c r="P34" s="373">
        <v>1</v>
      </c>
      <c r="Q34" s="373">
        <v>0</v>
      </c>
      <c r="R34" s="374">
        <v>0</v>
      </c>
    </row>
    <row r="35" spans="2:18" ht="12">
      <c r="B35" s="376" t="s">
        <v>1369</v>
      </c>
      <c r="C35" s="371">
        <f>SUM(E35:R35)</f>
        <v>749</v>
      </c>
      <c r="D35" s="372">
        <v>1585.81</v>
      </c>
      <c r="E35" s="373">
        <v>154</v>
      </c>
      <c r="F35" s="373">
        <v>135</v>
      </c>
      <c r="G35" s="373">
        <v>95</v>
      </c>
      <c r="H35" s="373">
        <v>97</v>
      </c>
      <c r="I35" s="373">
        <v>142</v>
      </c>
      <c r="J35" s="373">
        <v>50</v>
      </c>
      <c r="K35" s="373">
        <v>38</v>
      </c>
      <c r="L35" s="373">
        <v>28</v>
      </c>
      <c r="M35" s="373">
        <v>4</v>
      </c>
      <c r="N35" s="373">
        <v>4</v>
      </c>
      <c r="O35" s="373">
        <v>2</v>
      </c>
      <c r="P35" s="373">
        <v>0</v>
      </c>
      <c r="Q35" s="373">
        <v>0</v>
      </c>
      <c r="R35" s="374">
        <v>0</v>
      </c>
    </row>
    <row r="36" spans="2:18" ht="12">
      <c r="B36" s="376"/>
      <c r="C36" s="371"/>
      <c r="D36" s="372"/>
      <c r="E36" s="373"/>
      <c r="F36" s="373"/>
      <c r="G36" s="373"/>
      <c r="H36" s="373"/>
      <c r="I36" s="373"/>
      <c r="J36" s="373"/>
      <c r="K36" s="373"/>
      <c r="L36" s="373"/>
      <c r="M36" s="373"/>
      <c r="N36" s="373"/>
      <c r="O36" s="373"/>
      <c r="P36" s="373"/>
      <c r="Q36" s="373"/>
      <c r="R36" s="374"/>
    </row>
    <row r="37" spans="2:18" s="364" customFormat="1" ht="11.25">
      <c r="B37" s="375" t="s">
        <v>564</v>
      </c>
      <c r="C37" s="366">
        <f aca="true" t="shared" si="4" ref="C37:R37">SUM(C38:C43)</f>
        <v>5212</v>
      </c>
      <c r="D37" s="367">
        <f t="shared" si="4"/>
        <v>22410.96</v>
      </c>
      <c r="E37" s="368">
        <f t="shared" si="4"/>
        <v>316</v>
      </c>
      <c r="F37" s="368">
        <f t="shared" si="4"/>
        <v>897</v>
      </c>
      <c r="G37" s="368">
        <f t="shared" si="4"/>
        <v>557</v>
      </c>
      <c r="H37" s="368">
        <f t="shared" si="4"/>
        <v>812</v>
      </c>
      <c r="I37" s="368">
        <f t="shared" si="4"/>
        <v>1387</v>
      </c>
      <c r="J37" s="368">
        <f t="shared" si="4"/>
        <v>435</v>
      </c>
      <c r="K37" s="368">
        <f t="shared" si="4"/>
        <v>336</v>
      </c>
      <c r="L37" s="368">
        <f t="shared" si="4"/>
        <v>254</v>
      </c>
      <c r="M37" s="368">
        <f t="shared" si="4"/>
        <v>82</v>
      </c>
      <c r="N37" s="368">
        <f t="shared" si="4"/>
        <v>64</v>
      </c>
      <c r="O37" s="368">
        <f t="shared" si="4"/>
        <v>58</v>
      </c>
      <c r="P37" s="368">
        <f t="shared" si="4"/>
        <v>10</v>
      </c>
      <c r="Q37" s="368">
        <f t="shared" si="4"/>
        <v>2</v>
      </c>
      <c r="R37" s="369">
        <f t="shared" si="4"/>
        <v>2</v>
      </c>
    </row>
    <row r="38" spans="2:18" ht="12">
      <c r="B38" s="376" t="s">
        <v>1336</v>
      </c>
      <c r="C38" s="371">
        <f aca="true" t="shared" si="5" ref="C38:C43">SUM(E38:R38)</f>
        <v>2046</v>
      </c>
      <c r="D38" s="372">
        <v>10779.91</v>
      </c>
      <c r="E38" s="373">
        <v>45</v>
      </c>
      <c r="F38" s="373">
        <v>345</v>
      </c>
      <c r="G38" s="373">
        <v>225</v>
      </c>
      <c r="H38" s="373">
        <v>303</v>
      </c>
      <c r="I38" s="373">
        <v>558</v>
      </c>
      <c r="J38" s="373">
        <v>175</v>
      </c>
      <c r="K38" s="373">
        <v>157</v>
      </c>
      <c r="L38" s="373">
        <v>121</v>
      </c>
      <c r="M38" s="373">
        <v>40</v>
      </c>
      <c r="N38" s="373">
        <v>34</v>
      </c>
      <c r="O38" s="373">
        <v>35</v>
      </c>
      <c r="P38" s="373">
        <v>6</v>
      </c>
      <c r="Q38" s="373">
        <v>1</v>
      </c>
      <c r="R38" s="374">
        <v>1</v>
      </c>
    </row>
    <row r="39" spans="2:18" ht="12">
      <c r="B39" s="376" t="s">
        <v>1361</v>
      </c>
      <c r="C39" s="371">
        <f t="shared" si="5"/>
        <v>953</v>
      </c>
      <c r="D39" s="372">
        <v>3538.44</v>
      </c>
      <c r="E39" s="373">
        <v>130</v>
      </c>
      <c r="F39" s="373">
        <v>205</v>
      </c>
      <c r="G39" s="373">
        <v>106</v>
      </c>
      <c r="H39" s="373">
        <v>155</v>
      </c>
      <c r="I39" s="373">
        <v>228</v>
      </c>
      <c r="J39" s="373">
        <v>62</v>
      </c>
      <c r="K39" s="373">
        <v>36</v>
      </c>
      <c r="L39" s="373">
        <v>18</v>
      </c>
      <c r="M39" s="373">
        <v>1</v>
      </c>
      <c r="N39" s="373">
        <v>2</v>
      </c>
      <c r="O39" s="373">
        <v>5</v>
      </c>
      <c r="P39" s="373">
        <v>3</v>
      </c>
      <c r="Q39" s="373">
        <v>1</v>
      </c>
      <c r="R39" s="374">
        <v>1</v>
      </c>
    </row>
    <row r="40" spans="2:18" ht="12">
      <c r="B40" s="376" t="s">
        <v>1362</v>
      </c>
      <c r="C40" s="371">
        <f t="shared" si="5"/>
        <v>299</v>
      </c>
      <c r="D40" s="372">
        <v>551.9</v>
      </c>
      <c r="E40" s="373">
        <v>19</v>
      </c>
      <c r="F40" s="373">
        <v>77</v>
      </c>
      <c r="G40" s="373">
        <v>46</v>
      </c>
      <c r="H40" s="373">
        <v>49</v>
      </c>
      <c r="I40" s="373">
        <v>68</v>
      </c>
      <c r="J40" s="373">
        <v>21</v>
      </c>
      <c r="K40" s="373">
        <v>5</v>
      </c>
      <c r="L40" s="373">
        <v>9</v>
      </c>
      <c r="M40" s="373">
        <v>4</v>
      </c>
      <c r="N40" s="373">
        <v>1</v>
      </c>
      <c r="O40" s="373">
        <v>0</v>
      </c>
      <c r="P40" s="373">
        <v>0</v>
      </c>
      <c r="Q40" s="373">
        <v>0</v>
      </c>
      <c r="R40" s="374">
        <v>0</v>
      </c>
    </row>
    <row r="41" spans="2:18" ht="12">
      <c r="B41" s="376" t="s">
        <v>1363</v>
      </c>
      <c r="C41" s="371">
        <f t="shared" si="5"/>
        <v>656</v>
      </c>
      <c r="D41" s="372">
        <v>2339.75</v>
      </c>
      <c r="E41" s="373">
        <v>91</v>
      </c>
      <c r="F41" s="373">
        <v>99</v>
      </c>
      <c r="G41" s="373">
        <v>69</v>
      </c>
      <c r="H41" s="373">
        <v>87</v>
      </c>
      <c r="I41" s="373">
        <v>153</v>
      </c>
      <c r="J41" s="373">
        <v>52</v>
      </c>
      <c r="K41" s="373">
        <v>40</v>
      </c>
      <c r="L41" s="373">
        <v>37</v>
      </c>
      <c r="M41" s="373">
        <v>15</v>
      </c>
      <c r="N41" s="373">
        <v>9</v>
      </c>
      <c r="O41" s="373">
        <v>3</v>
      </c>
      <c r="P41" s="373">
        <v>1</v>
      </c>
      <c r="Q41" s="373">
        <v>0</v>
      </c>
      <c r="R41" s="374">
        <v>0</v>
      </c>
    </row>
    <row r="42" spans="2:18" ht="12">
      <c r="B42" s="376" t="s">
        <v>1317</v>
      </c>
      <c r="C42" s="371">
        <f t="shared" si="5"/>
        <v>208</v>
      </c>
      <c r="D42" s="372">
        <v>464.88</v>
      </c>
      <c r="E42" s="373">
        <v>1</v>
      </c>
      <c r="F42" s="373">
        <v>35</v>
      </c>
      <c r="G42" s="373">
        <v>18</v>
      </c>
      <c r="H42" s="373">
        <v>35</v>
      </c>
      <c r="I42" s="373">
        <v>68</v>
      </c>
      <c r="J42" s="373">
        <v>26</v>
      </c>
      <c r="K42" s="373">
        <v>18</v>
      </c>
      <c r="L42" s="373">
        <v>7</v>
      </c>
      <c r="M42" s="373">
        <v>0</v>
      </c>
      <c r="N42" s="373">
        <v>0</v>
      </c>
      <c r="O42" s="373">
        <v>0</v>
      </c>
      <c r="P42" s="373">
        <v>0</v>
      </c>
      <c r="Q42" s="373">
        <v>0</v>
      </c>
      <c r="R42" s="374">
        <v>0</v>
      </c>
    </row>
    <row r="43" spans="2:18" ht="12">
      <c r="B43" s="376" t="s">
        <v>1364</v>
      </c>
      <c r="C43" s="371">
        <f t="shared" si="5"/>
        <v>1050</v>
      </c>
      <c r="D43" s="372">
        <v>4736.08</v>
      </c>
      <c r="E43" s="373">
        <v>30</v>
      </c>
      <c r="F43" s="373">
        <v>136</v>
      </c>
      <c r="G43" s="373">
        <v>93</v>
      </c>
      <c r="H43" s="373">
        <v>183</v>
      </c>
      <c r="I43" s="373">
        <v>312</v>
      </c>
      <c r="J43" s="373">
        <v>99</v>
      </c>
      <c r="K43" s="373">
        <v>80</v>
      </c>
      <c r="L43" s="373">
        <v>62</v>
      </c>
      <c r="M43" s="373">
        <v>22</v>
      </c>
      <c r="N43" s="373">
        <v>18</v>
      </c>
      <c r="O43" s="373">
        <v>15</v>
      </c>
      <c r="P43" s="373">
        <v>0</v>
      </c>
      <c r="Q43" s="373">
        <v>0</v>
      </c>
      <c r="R43" s="374">
        <v>0</v>
      </c>
    </row>
    <row r="44" spans="2:18" ht="12">
      <c r="B44" s="376"/>
      <c r="C44" s="371"/>
      <c r="D44" s="372"/>
      <c r="E44" s="373"/>
      <c r="F44" s="373"/>
      <c r="G44" s="373"/>
      <c r="H44" s="373"/>
      <c r="I44" s="373"/>
      <c r="J44" s="373"/>
      <c r="K44" s="373"/>
      <c r="L44" s="373"/>
      <c r="M44" s="373"/>
      <c r="N44" s="373"/>
      <c r="O44" s="373"/>
      <c r="P44" s="373"/>
      <c r="Q44" s="373"/>
      <c r="R44" s="374"/>
    </row>
    <row r="45" spans="2:18" s="364" customFormat="1" ht="11.25">
      <c r="B45" s="375" t="s">
        <v>565</v>
      </c>
      <c r="C45" s="366">
        <f aca="true" t="shared" si="6" ref="C45:R45">SUM(C46:C56)</f>
        <v>12856</v>
      </c>
      <c r="D45" s="367">
        <f t="shared" si="6"/>
        <v>22930.02</v>
      </c>
      <c r="E45" s="368">
        <f t="shared" si="6"/>
        <v>481</v>
      </c>
      <c r="F45" s="368">
        <f t="shared" si="6"/>
        <v>3059</v>
      </c>
      <c r="G45" s="368">
        <f t="shared" si="6"/>
        <v>1886</v>
      </c>
      <c r="H45" s="368">
        <f t="shared" si="6"/>
        <v>2484</v>
      </c>
      <c r="I45" s="368">
        <f t="shared" si="6"/>
        <v>3212</v>
      </c>
      <c r="J45" s="368">
        <f t="shared" si="6"/>
        <v>807</v>
      </c>
      <c r="K45" s="368">
        <f t="shared" si="6"/>
        <v>571</v>
      </c>
      <c r="L45" s="368">
        <f t="shared" si="6"/>
        <v>242</v>
      </c>
      <c r="M45" s="368">
        <f t="shared" si="6"/>
        <v>57</v>
      </c>
      <c r="N45" s="368">
        <f t="shared" si="6"/>
        <v>42</v>
      </c>
      <c r="O45" s="368">
        <f t="shared" si="6"/>
        <v>12</v>
      </c>
      <c r="P45" s="368">
        <f t="shared" si="6"/>
        <v>1</v>
      </c>
      <c r="Q45" s="368">
        <f t="shared" si="6"/>
        <v>1</v>
      </c>
      <c r="R45" s="369">
        <f t="shared" si="6"/>
        <v>1</v>
      </c>
    </row>
    <row r="46" spans="2:18" ht="12">
      <c r="B46" s="376" t="s">
        <v>1269</v>
      </c>
      <c r="C46" s="371">
        <f aca="true" t="shared" si="7" ref="C46:C56">SUM(E46:R46)</f>
        <v>3558</v>
      </c>
      <c r="D46" s="372">
        <v>5282.21</v>
      </c>
      <c r="E46" s="373">
        <v>17</v>
      </c>
      <c r="F46" s="373">
        <v>1005</v>
      </c>
      <c r="G46" s="373">
        <v>603</v>
      </c>
      <c r="H46" s="373">
        <v>703</v>
      </c>
      <c r="I46" s="373">
        <v>810</v>
      </c>
      <c r="J46" s="373">
        <v>207</v>
      </c>
      <c r="K46" s="373">
        <v>141</v>
      </c>
      <c r="L46" s="373">
        <v>54</v>
      </c>
      <c r="M46" s="373">
        <v>9</v>
      </c>
      <c r="N46" s="373">
        <v>5</v>
      </c>
      <c r="O46" s="373">
        <v>3</v>
      </c>
      <c r="P46" s="373">
        <v>1</v>
      </c>
      <c r="Q46" s="373">
        <v>0</v>
      </c>
      <c r="R46" s="374">
        <v>0</v>
      </c>
    </row>
    <row r="47" spans="2:18" ht="12">
      <c r="B47" s="376" t="s">
        <v>1274</v>
      </c>
      <c r="C47" s="371">
        <f t="shared" si="7"/>
        <v>1053</v>
      </c>
      <c r="D47" s="372">
        <v>1056.7</v>
      </c>
      <c r="E47" s="373">
        <v>44</v>
      </c>
      <c r="F47" s="373">
        <v>288</v>
      </c>
      <c r="G47" s="373">
        <v>184</v>
      </c>
      <c r="H47" s="373">
        <v>210</v>
      </c>
      <c r="I47" s="373">
        <v>265</v>
      </c>
      <c r="J47" s="373">
        <v>39</v>
      </c>
      <c r="K47" s="373">
        <v>13</v>
      </c>
      <c r="L47" s="373">
        <v>8</v>
      </c>
      <c r="M47" s="373">
        <v>0</v>
      </c>
      <c r="N47" s="373">
        <v>2</v>
      </c>
      <c r="O47" s="373">
        <v>0</v>
      </c>
      <c r="P47" s="373">
        <v>0</v>
      </c>
      <c r="Q47" s="373">
        <v>0</v>
      </c>
      <c r="R47" s="374">
        <v>0</v>
      </c>
    </row>
    <row r="48" spans="2:18" ht="12">
      <c r="B48" s="376" t="s">
        <v>1340</v>
      </c>
      <c r="C48" s="371">
        <f t="shared" si="7"/>
        <v>1905</v>
      </c>
      <c r="D48" s="372">
        <v>3774.89</v>
      </c>
      <c r="E48" s="373">
        <v>9</v>
      </c>
      <c r="F48" s="373">
        <v>440</v>
      </c>
      <c r="G48" s="373">
        <v>281</v>
      </c>
      <c r="H48" s="373">
        <v>409</v>
      </c>
      <c r="I48" s="373">
        <v>476</v>
      </c>
      <c r="J48" s="373">
        <v>125</v>
      </c>
      <c r="K48" s="373">
        <v>93</v>
      </c>
      <c r="L48" s="373">
        <v>50</v>
      </c>
      <c r="M48" s="373">
        <v>10</v>
      </c>
      <c r="N48" s="373">
        <v>8</v>
      </c>
      <c r="O48" s="373">
        <v>4</v>
      </c>
      <c r="P48" s="373">
        <v>0</v>
      </c>
      <c r="Q48" s="373">
        <v>0</v>
      </c>
      <c r="R48" s="374">
        <v>0</v>
      </c>
    </row>
    <row r="49" spans="2:18" ht="12">
      <c r="B49" s="376" t="s">
        <v>1278</v>
      </c>
      <c r="C49" s="371">
        <f t="shared" si="7"/>
        <v>965</v>
      </c>
      <c r="D49" s="372">
        <v>1481.33</v>
      </c>
      <c r="E49" s="373">
        <v>126</v>
      </c>
      <c r="F49" s="373">
        <v>185</v>
      </c>
      <c r="G49" s="373">
        <v>122</v>
      </c>
      <c r="H49" s="373">
        <v>157</v>
      </c>
      <c r="I49" s="373">
        <v>252</v>
      </c>
      <c r="J49" s="373">
        <v>65</v>
      </c>
      <c r="K49" s="373">
        <v>37</v>
      </c>
      <c r="L49" s="373">
        <v>14</v>
      </c>
      <c r="M49" s="373">
        <v>4</v>
      </c>
      <c r="N49" s="373">
        <v>3</v>
      </c>
      <c r="O49" s="373">
        <v>0</v>
      </c>
      <c r="P49" s="373">
        <v>0</v>
      </c>
      <c r="Q49" s="373">
        <v>0</v>
      </c>
      <c r="R49" s="374">
        <v>0</v>
      </c>
    </row>
    <row r="50" spans="2:18" ht="12">
      <c r="B50" s="376" t="s">
        <v>566</v>
      </c>
      <c r="C50" s="371">
        <f t="shared" si="7"/>
        <v>277</v>
      </c>
      <c r="D50" s="372">
        <v>412.48</v>
      </c>
      <c r="E50" s="373">
        <v>9</v>
      </c>
      <c r="F50" s="373">
        <v>68</v>
      </c>
      <c r="G50" s="373">
        <v>42</v>
      </c>
      <c r="H50" s="373">
        <v>56</v>
      </c>
      <c r="I50" s="373">
        <v>73</v>
      </c>
      <c r="J50" s="373">
        <v>17</v>
      </c>
      <c r="K50" s="373">
        <v>8</v>
      </c>
      <c r="L50" s="373">
        <v>2</v>
      </c>
      <c r="M50" s="373">
        <v>0</v>
      </c>
      <c r="N50" s="373">
        <v>2</v>
      </c>
      <c r="O50" s="373">
        <v>0</v>
      </c>
      <c r="P50" s="373">
        <v>0</v>
      </c>
      <c r="Q50" s="373">
        <v>0</v>
      </c>
      <c r="R50" s="374">
        <v>0</v>
      </c>
    </row>
    <row r="51" spans="2:18" ht="12">
      <c r="B51" s="376" t="s">
        <v>1344</v>
      </c>
      <c r="C51" s="371">
        <f t="shared" si="7"/>
        <v>552</v>
      </c>
      <c r="D51" s="372">
        <v>676.01</v>
      </c>
      <c r="E51" s="373">
        <v>0</v>
      </c>
      <c r="F51" s="373">
        <v>128</v>
      </c>
      <c r="G51" s="373">
        <v>82</v>
      </c>
      <c r="H51" s="373">
        <v>130</v>
      </c>
      <c r="I51" s="373">
        <v>164</v>
      </c>
      <c r="J51" s="373">
        <v>34</v>
      </c>
      <c r="K51" s="373">
        <v>11</v>
      </c>
      <c r="L51" s="373">
        <v>2</v>
      </c>
      <c r="M51" s="373">
        <v>1</v>
      </c>
      <c r="N51" s="373">
        <v>0</v>
      </c>
      <c r="O51" s="373">
        <v>0</v>
      </c>
      <c r="P51" s="373">
        <v>0</v>
      </c>
      <c r="Q51" s="373">
        <v>0</v>
      </c>
      <c r="R51" s="374">
        <v>0</v>
      </c>
    </row>
    <row r="52" spans="2:18" ht="12">
      <c r="B52" s="376" t="s">
        <v>1345</v>
      </c>
      <c r="C52" s="371">
        <f t="shared" si="7"/>
        <v>836</v>
      </c>
      <c r="D52" s="372">
        <v>1650.94</v>
      </c>
      <c r="E52" s="373">
        <v>0</v>
      </c>
      <c r="F52" s="373">
        <v>209</v>
      </c>
      <c r="G52" s="373">
        <v>123</v>
      </c>
      <c r="H52" s="373">
        <v>162</v>
      </c>
      <c r="I52" s="373">
        <v>194</v>
      </c>
      <c r="J52" s="373">
        <v>69</v>
      </c>
      <c r="K52" s="373">
        <v>52</v>
      </c>
      <c r="L52" s="373">
        <v>20</v>
      </c>
      <c r="M52" s="373">
        <v>4</v>
      </c>
      <c r="N52" s="373">
        <v>3</v>
      </c>
      <c r="O52" s="373">
        <v>0</v>
      </c>
      <c r="P52" s="373">
        <v>0</v>
      </c>
      <c r="Q52" s="373">
        <v>0</v>
      </c>
      <c r="R52" s="374">
        <v>0</v>
      </c>
    </row>
    <row r="53" spans="2:18" ht="12">
      <c r="B53" s="376" t="s">
        <v>1349</v>
      </c>
      <c r="C53" s="371">
        <f t="shared" si="7"/>
        <v>983</v>
      </c>
      <c r="D53" s="372">
        <v>3236.13</v>
      </c>
      <c r="E53" s="373">
        <v>3</v>
      </c>
      <c r="F53" s="373">
        <v>179</v>
      </c>
      <c r="G53" s="373">
        <v>138</v>
      </c>
      <c r="H53" s="373">
        <v>173</v>
      </c>
      <c r="I53" s="373">
        <v>256</v>
      </c>
      <c r="J53" s="373">
        <v>84</v>
      </c>
      <c r="K53" s="373">
        <v>88</v>
      </c>
      <c r="L53" s="373">
        <v>36</v>
      </c>
      <c r="M53" s="373">
        <v>14</v>
      </c>
      <c r="N53" s="373">
        <v>9</v>
      </c>
      <c r="O53" s="373">
        <v>2</v>
      </c>
      <c r="P53" s="373">
        <v>0</v>
      </c>
      <c r="Q53" s="373">
        <v>0</v>
      </c>
      <c r="R53" s="374">
        <v>1</v>
      </c>
    </row>
    <row r="54" spans="2:18" ht="12">
      <c r="B54" s="376" t="s">
        <v>1347</v>
      </c>
      <c r="C54" s="371">
        <f t="shared" si="7"/>
        <v>1025</v>
      </c>
      <c r="D54" s="372">
        <v>1901.7</v>
      </c>
      <c r="E54" s="373">
        <v>0</v>
      </c>
      <c r="F54" s="373">
        <v>303</v>
      </c>
      <c r="G54" s="373">
        <v>155</v>
      </c>
      <c r="H54" s="373">
        <v>206</v>
      </c>
      <c r="I54" s="373">
        <v>229</v>
      </c>
      <c r="J54" s="373">
        <v>49</v>
      </c>
      <c r="K54" s="373">
        <v>53</v>
      </c>
      <c r="L54" s="373">
        <v>21</v>
      </c>
      <c r="M54" s="373">
        <v>4</v>
      </c>
      <c r="N54" s="373">
        <v>3</v>
      </c>
      <c r="O54" s="373">
        <v>2</v>
      </c>
      <c r="P54" s="373">
        <v>0</v>
      </c>
      <c r="Q54" s="373">
        <v>0</v>
      </c>
      <c r="R54" s="374">
        <v>0</v>
      </c>
    </row>
    <row r="55" spans="2:18" ht="12">
      <c r="B55" s="376" t="s">
        <v>1348</v>
      </c>
      <c r="C55" s="371">
        <f t="shared" si="7"/>
        <v>1157</v>
      </c>
      <c r="D55" s="372">
        <v>2239.15</v>
      </c>
      <c r="E55" s="373">
        <v>271</v>
      </c>
      <c r="F55" s="373">
        <v>144</v>
      </c>
      <c r="G55" s="373">
        <v>103</v>
      </c>
      <c r="H55" s="373">
        <v>136</v>
      </c>
      <c r="I55" s="373">
        <v>319</v>
      </c>
      <c r="J55" s="373">
        <v>90</v>
      </c>
      <c r="K55" s="373">
        <v>52</v>
      </c>
      <c r="L55" s="373">
        <v>26</v>
      </c>
      <c r="M55" s="373">
        <v>9</v>
      </c>
      <c r="N55" s="373">
        <v>6</v>
      </c>
      <c r="O55" s="373">
        <v>1</v>
      </c>
      <c r="P55" s="373">
        <v>0</v>
      </c>
      <c r="Q55" s="373">
        <v>0</v>
      </c>
      <c r="R55" s="374">
        <v>0</v>
      </c>
    </row>
    <row r="56" spans="2:18" ht="12">
      <c r="B56" s="376" t="s">
        <v>1312</v>
      </c>
      <c r="C56" s="371">
        <f t="shared" si="7"/>
        <v>545</v>
      </c>
      <c r="D56" s="372">
        <v>1218.48</v>
      </c>
      <c r="E56" s="373">
        <v>2</v>
      </c>
      <c r="F56" s="373">
        <v>110</v>
      </c>
      <c r="G56" s="373">
        <v>53</v>
      </c>
      <c r="H56" s="373">
        <v>142</v>
      </c>
      <c r="I56" s="373">
        <v>174</v>
      </c>
      <c r="J56" s="373">
        <v>28</v>
      </c>
      <c r="K56" s="373">
        <v>23</v>
      </c>
      <c r="L56" s="373">
        <v>9</v>
      </c>
      <c r="M56" s="373">
        <v>2</v>
      </c>
      <c r="N56" s="373">
        <v>1</v>
      </c>
      <c r="O56" s="373">
        <v>0</v>
      </c>
      <c r="P56" s="373">
        <v>0</v>
      </c>
      <c r="Q56" s="373">
        <v>1</v>
      </c>
      <c r="R56" s="374">
        <v>0</v>
      </c>
    </row>
    <row r="57" spans="2:18" ht="12">
      <c r="B57" s="376"/>
      <c r="C57" s="371"/>
      <c r="D57" s="372"/>
      <c r="E57" s="373"/>
      <c r="F57" s="373"/>
      <c r="G57" s="373"/>
      <c r="H57" s="373"/>
      <c r="I57" s="373"/>
      <c r="J57" s="373"/>
      <c r="K57" s="373"/>
      <c r="L57" s="373"/>
      <c r="M57" s="373"/>
      <c r="N57" s="373"/>
      <c r="O57" s="373"/>
      <c r="P57" s="373"/>
      <c r="Q57" s="373"/>
      <c r="R57" s="374"/>
    </row>
    <row r="58" spans="2:18" s="364" customFormat="1" ht="11.25">
      <c r="B58" s="375" t="s">
        <v>567</v>
      </c>
      <c r="C58" s="366">
        <f aca="true" t="shared" si="8" ref="C58:R58">SUM(C59:C62)</f>
        <v>5785</v>
      </c>
      <c r="D58" s="367">
        <f t="shared" si="8"/>
        <v>10639.98</v>
      </c>
      <c r="E58" s="368">
        <f t="shared" si="8"/>
        <v>57</v>
      </c>
      <c r="F58" s="368">
        <f t="shared" si="8"/>
        <v>1252</v>
      </c>
      <c r="G58" s="368">
        <f t="shared" si="8"/>
        <v>804</v>
      </c>
      <c r="H58" s="368">
        <f t="shared" si="8"/>
        <v>1253</v>
      </c>
      <c r="I58" s="368">
        <f t="shared" si="8"/>
        <v>1579</v>
      </c>
      <c r="J58" s="368">
        <f t="shared" si="8"/>
        <v>446</v>
      </c>
      <c r="K58" s="368">
        <f t="shared" si="8"/>
        <v>257</v>
      </c>
      <c r="L58" s="368">
        <f t="shared" si="8"/>
        <v>91</v>
      </c>
      <c r="M58" s="368">
        <f t="shared" si="8"/>
        <v>19</v>
      </c>
      <c r="N58" s="368">
        <f t="shared" si="8"/>
        <v>17</v>
      </c>
      <c r="O58" s="368">
        <f t="shared" si="8"/>
        <v>8</v>
      </c>
      <c r="P58" s="368">
        <f t="shared" si="8"/>
        <v>1</v>
      </c>
      <c r="Q58" s="368">
        <f t="shared" si="8"/>
        <v>1</v>
      </c>
      <c r="R58" s="369">
        <f t="shared" si="8"/>
        <v>0</v>
      </c>
    </row>
    <row r="59" spans="2:18" ht="12">
      <c r="B59" s="376" t="s">
        <v>568</v>
      </c>
      <c r="C59" s="371">
        <f>SUM(E59:R59)</f>
        <v>2390</v>
      </c>
      <c r="D59" s="372">
        <v>3612.22</v>
      </c>
      <c r="E59" s="373">
        <v>45</v>
      </c>
      <c r="F59" s="373">
        <v>596</v>
      </c>
      <c r="G59" s="373">
        <v>370</v>
      </c>
      <c r="H59" s="373">
        <v>546</v>
      </c>
      <c r="I59" s="373">
        <v>576</v>
      </c>
      <c r="J59" s="373">
        <v>146</v>
      </c>
      <c r="K59" s="373">
        <v>66</v>
      </c>
      <c r="L59" s="373">
        <v>28</v>
      </c>
      <c r="M59" s="373">
        <v>7</v>
      </c>
      <c r="N59" s="373">
        <v>6</v>
      </c>
      <c r="O59" s="373">
        <v>3</v>
      </c>
      <c r="P59" s="373">
        <v>1</v>
      </c>
      <c r="Q59" s="373">
        <v>0</v>
      </c>
      <c r="R59" s="374">
        <v>0</v>
      </c>
    </row>
    <row r="60" spans="2:18" ht="12">
      <c r="B60" s="376" t="s">
        <v>1279</v>
      </c>
      <c r="C60" s="371">
        <f>SUM(E60:R60)</f>
        <v>845</v>
      </c>
      <c r="D60" s="372">
        <v>1585.3</v>
      </c>
      <c r="E60" s="373">
        <v>0</v>
      </c>
      <c r="F60" s="373">
        <v>174</v>
      </c>
      <c r="G60" s="373">
        <v>117</v>
      </c>
      <c r="H60" s="373">
        <v>188</v>
      </c>
      <c r="I60" s="373">
        <v>248</v>
      </c>
      <c r="J60" s="373">
        <v>52</v>
      </c>
      <c r="K60" s="373">
        <v>47</v>
      </c>
      <c r="L60" s="373">
        <v>12</v>
      </c>
      <c r="M60" s="373">
        <v>3</v>
      </c>
      <c r="N60" s="373">
        <v>4</v>
      </c>
      <c r="O60" s="373">
        <v>0</v>
      </c>
      <c r="P60" s="373">
        <v>0</v>
      </c>
      <c r="Q60" s="373">
        <v>0</v>
      </c>
      <c r="R60" s="374">
        <v>0</v>
      </c>
    </row>
    <row r="61" spans="2:18" ht="12">
      <c r="B61" s="376" t="s">
        <v>1280</v>
      </c>
      <c r="C61" s="371">
        <f>SUM(E61:R61)</f>
        <v>1931</v>
      </c>
      <c r="D61" s="372">
        <v>4159.31</v>
      </c>
      <c r="E61" s="373">
        <v>0</v>
      </c>
      <c r="F61" s="373">
        <v>357</v>
      </c>
      <c r="G61" s="373">
        <v>225</v>
      </c>
      <c r="H61" s="373">
        <v>401</v>
      </c>
      <c r="I61" s="373">
        <v>575</v>
      </c>
      <c r="J61" s="373">
        <v>193</v>
      </c>
      <c r="K61" s="373">
        <v>125</v>
      </c>
      <c r="L61" s="373">
        <v>40</v>
      </c>
      <c r="M61" s="373">
        <v>4</v>
      </c>
      <c r="N61" s="373">
        <v>6</v>
      </c>
      <c r="O61" s="373">
        <v>5</v>
      </c>
      <c r="P61" s="373">
        <v>0</v>
      </c>
      <c r="Q61" s="373">
        <v>0</v>
      </c>
      <c r="R61" s="374">
        <v>0</v>
      </c>
    </row>
    <row r="62" spans="2:18" ht="12">
      <c r="B62" s="376" t="s">
        <v>569</v>
      </c>
      <c r="C62" s="371">
        <f>SUM(E62:R62)</f>
        <v>619</v>
      </c>
      <c r="D62" s="372">
        <v>1283.15</v>
      </c>
      <c r="E62" s="373">
        <v>12</v>
      </c>
      <c r="F62" s="373">
        <v>125</v>
      </c>
      <c r="G62" s="373">
        <v>92</v>
      </c>
      <c r="H62" s="373">
        <v>118</v>
      </c>
      <c r="I62" s="373">
        <v>180</v>
      </c>
      <c r="J62" s="373">
        <v>55</v>
      </c>
      <c r="K62" s="373">
        <v>19</v>
      </c>
      <c r="L62" s="373">
        <v>11</v>
      </c>
      <c r="M62" s="373">
        <v>5</v>
      </c>
      <c r="N62" s="373">
        <v>1</v>
      </c>
      <c r="O62" s="373">
        <v>0</v>
      </c>
      <c r="P62" s="373">
        <v>0</v>
      </c>
      <c r="Q62" s="373">
        <v>1</v>
      </c>
      <c r="R62" s="374">
        <v>0</v>
      </c>
    </row>
    <row r="63" spans="2:18" ht="12">
      <c r="B63" s="376"/>
      <c r="C63" s="371"/>
      <c r="D63" s="372"/>
      <c r="E63" s="373"/>
      <c r="F63" s="373"/>
      <c r="G63" s="373"/>
      <c r="H63" s="373"/>
      <c r="I63" s="373"/>
      <c r="J63" s="373"/>
      <c r="K63" s="373"/>
      <c r="L63" s="373"/>
      <c r="M63" s="373"/>
      <c r="N63" s="373"/>
      <c r="O63" s="373"/>
      <c r="P63" s="373"/>
      <c r="Q63" s="373"/>
      <c r="R63" s="374"/>
    </row>
    <row r="64" spans="2:18" s="364" customFormat="1" ht="11.25">
      <c r="B64" s="375" t="s">
        <v>570</v>
      </c>
      <c r="C64" s="366">
        <f aca="true" t="shared" si="9" ref="C64:R64">SUM(C65:C72)</f>
        <v>5828</v>
      </c>
      <c r="D64" s="367">
        <f t="shared" si="9"/>
        <v>10986.690000000002</v>
      </c>
      <c r="E64" s="368">
        <f t="shared" si="9"/>
        <v>22</v>
      </c>
      <c r="F64" s="368">
        <f t="shared" si="9"/>
        <v>1459</v>
      </c>
      <c r="G64" s="368">
        <f t="shared" si="9"/>
        <v>890</v>
      </c>
      <c r="H64" s="368">
        <f t="shared" si="9"/>
        <v>1092</v>
      </c>
      <c r="I64" s="368">
        <f t="shared" si="9"/>
        <v>1558</v>
      </c>
      <c r="J64" s="368">
        <f t="shared" si="9"/>
        <v>405</v>
      </c>
      <c r="K64" s="368">
        <f t="shared" si="9"/>
        <v>249</v>
      </c>
      <c r="L64" s="368">
        <f t="shared" si="9"/>
        <v>97</v>
      </c>
      <c r="M64" s="368">
        <f t="shared" si="9"/>
        <v>25</v>
      </c>
      <c r="N64" s="368">
        <f t="shared" si="9"/>
        <v>15</v>
      </c>
      <c r="O64" s="368">
        <f t="shared" si="9"/>
        <v>11</v>
      </c>
      <c r="P64" s="368">
        <f t="shared" si="9"/>
        <v>3</v>
      </c>
      <c r="Q64" s="368">
        <f t="shared" si="9"/>
        <v>2</v>
      </c>
      <c r="R64" s="369">
        <f t="shared" si="9"/>
        <v>0</v>
      </c>
    </row>
    <row r="65" spans="2:18" ht="12">
      <c r="B65" s="376" t="s">
        <v>1273</v>
      </c>
      <c r="C65" s="371">
        <f>SUM(E65:R65)</f>
        <v>1583</v>
      </c>
      <c r="D65" s="372">
        <v>2216.77</v>
      </c>
      <c r="E65" s="373">
        <v>0</v>
      </c>
      <c r="F65" s="373">
        <v>345</v>
      </c>
      <c r="G65" s="373">
        <v>227</v>
      </c>
      <c r="H65" s="373">
        <v>356</v>
      </c>
      <c r="I65" s="373">
        <v>506</v>
      </c>
      <c r="J65" s="373">
        <v>91</v>
      </c>
      <c r="K65" s="373">
        <v>41</v>
      </c>
      <c r="L65" s="373">
        <v>12</v>
      </c>
      <c r="M65" s="373">
        <v>1</v>
      </c>
      <c r="N65" s="373">
        <v>2</v>
      </c>
      <c r="O65" s="373">
        <v>2</v>
      </c>
      <c r="P65" s="373">
        <v>0</v>
      </c>
      <c r="Q65" s="373">
        <v>0</v>
      </c>
      <c r="R65" s="374">
        <v>0</v>
      </c>
    </row>
    <row r="66" spans="2:18" ht="12">
      <c r="B66" s="376" t="s">
        <v>1353</v>
      </c>
      <c r="C66" s="371">
        <f>SUM(E66:R66)</f>
        <v>635</v>
      </c>
      <c r="D66" s="372">
        <v>819.16</v>
      </c>
      <c r="E66" s="373">
        <v>2</v>
      </c>
      <c r="F66" s="373">
        <v>163</v>
      </c>
      <c r="G66" s="373">
        <v>103</v>
      </c>
      <c r="H66" s="373">
        <v>128</v>
      </c>
      <c r="I66" s="373">
        <v>167</v>
      </c>
      <c r="J66" s="373">
        <v>43</v>
      </c>
      <c r="K66" s="373">
        <v>24</v>
      </c>
      <c r="L66" s="373">
        <v>3</v>
      </c>
      <c r="M66" s="373">
        <v>1</v>
      </c>
      <c r="N66" s="373">
        <v>1</v>
      </c>
      <c r="O66" s="373">
        <v>0</v>
      </c>
      <c r="P66" s="373">
        <v>0</v>
      </c>
      <c r="Q66" s="373">
        <v>0</v>
      </c>
      <c r="R66" s="374">
        <v>0</v>
      </c>
    </row>
    <row r="67" spans="2:18" ht="12">
      <c r="B67" s="376" t="s">
        <v>1299</v>
      </c>
      <c r="C67" s="371">
        <f>SUM(E67:R67)</f>
        <v>396</v>
      </c>
      <c r="D67" s="372">
        <v>537.12</v>
      </c>
      <c r="E67" s="373">
        <v>3</v>
      </c>
      <c r="F67" s="373">
        <v>93</v>
      </c>
      <c r="G67" s="373">
        <v>66</v>
      </c>
      <c r="H67" s="373">
        <v>74</v>
      </c>
      <c r="I67" s="373">
        <v>113</v>
      </c>
      <c r="J67" s="373">
        <v>24</v>
      </c>
      <c r="K67" s="373">
        <v>15</v>
      </c>
      <c r="L67" s="373">
        <v>7</v>
      </c>
      <c r="M67" s="373">
        <v>1</v>
      </c>
      <c r="N67" s="373">
        <v>0</v>
      </c>
      <c r="O67" s="373">
        <v>0</v>
      </c>
      <c r="P67" s="373">
        <v>0</v>
      </c>
      <c r="Q67" s="373">
        <v>0</v>
      </c>
      <c r="R67" s="374">
        <v>0</v>
      </c>
    </row>
    <row r="68" spans="2:18" ht="12">
      <c r="B68" s="376" t="s">
        <v>1355</v>
      </c>
      <c r="C68" s="371">
        <f>SUM(E68:R68)</f>
        <v>628</v>
      </c>
      <c r="D68" s="372">
        <v>922.51</v>
      </c>
      <c r="E68" s="373">
        <v>2</v>
      </c>
      <c r="F68" s="373">
        <v>204</v>
      </c>
      <c r="G68" s="373">
        <v>98</v>
      </c>
      <c r="H68" s="373">
        <v>112</v>
      </c>
      <c r="I68" s="373">
        <v>145</v>
      </c>
      <c r="J68" s="373">
        <v>31</v>
      </c>
      <c r="K68" s="373">
        <v>22</v>
      </c>
      <c r="L68" s="373">
        <v>8</v>
      </c>
      <c r="M68" s="373">
        <v>3</v>
      </c>
      <c r="N68" s="373">
        <v>3</v>
      </c>
      <c r="O68" s="373">
        <v>0</v>
      </c>
      <c r="P68" s="373">
        <v>0</v>
      </c>
      <c r="Q68" s="373">
        <v>0</v>
      </c>
      <c r="R68" s="374">
        <v>0</v>
      </c>
    </row>
    <row r="69" spans="2:18" ht="12">
      <c r="B69" s="376" t="s">
        <v>1356</v>
      </c>
      <c r="C69" s="371">
        <v>632</v>
      </c>
      <c r="D69" s="372">
        <v>1329.8</v>
      </c>
      <c r="E69" s="373">
        <v>1</v>
      </c>
      <c r="F69" s="373">
        <v>122</v>
      </c>
      <c r="G69" s="373">
        <v>92</v>
      </c>
      <c r="H69" s="373">
        <v>105</v>
      </c>
      <c r="I69" s="373">
        <v>190</v>
      </c>
      <c r="J69" s="373">
        <v>59</v>
      </c>
      <c r="K69" s="373">
        <v>40</v>
      </c>
      <c r="L69" s="373">
        <v>18</v>
      </c>
      <c r="M69" s="373">
        <v>3</v>
      </c>
      <c r="N69" s="373">
        <v>1</v>
      </c>
      <c r="O69" s="373">
        <v>1</v>
      </c>
      <c r="P69" s="373">
        <v>2</v>
      </c>
      <c r="Q69" s="373">
        <v>1</v>
      </c>
      <c r="R69" s="374">
        <v>0</v>
      </c>
    </row>
    <row r="70" spans="2:18" ht="12">
      <c r="B70" s="376" t="s">
        <v>1357</v>
      </c>
      <c r="C70" s="371">
        <v>718</v>
      </c>
      <c r="D70" s="372">
        <v>2628.25</v>
      </c>
      <c r="E70" s="373">
        <v>7</v>
      </c>
      <c r="F70" s="373">
        <v>163</v>
      </c>
      <c r="G70" s="373">
        <v>81</v>
      </c>
      <c r="H70" s="373">
        <v>100</v>
      </c>
      <c r="I70" s="373">
        <v>190</v>
      </c>
      <c r="J70" s="373">
        <v>75</v>
      </c>
      <c r="K70" s="373">
        <v>54</v>
      </c>
      <c r="L70" s="373">
        <v>23</v>
      </c>
      <c r="M70" s="373">
        <v>12</v>
      </c>
      <c r="N70" s="373">
        <v>5</v>
      </c>
      <c r="O70" s="373">
        <v>5</v>
      </c>
      <c r="P70" s="373">
        <v>0</v>
      </c>
      <c r="Q70" s="373">
        <v>1</v>
      </c>
      <c r="R70" s="374">
        <v>0</v>
      </c>
    </row>
    <row r="71" spans="2:18" ht="12">
      <c r="B71" s="376" t="s">
        <v>571</v>
      </c>
      <c r="C71" s="371">
        <f>SUM(E71:R71)</f>
        <v>447</v>
      </c>
      <c r="D71" s="372">
        <v>1405.63</v>
      </c>
      <c r="E71" s="373">
        <v>2</v>
      </c>
      <c r="F71" s="373">
        <v>84</v>
      </c>
      <c r="G71" s="373">
        <v>81</v>
      </c>
      <c r="H71" s="373">
        <v>94</v>
      </c>
      <c r="I71" s="373">
        <v>97</v>
      </c>
      <c r="J71" s="373">
        <v>41</v>
      </c>
      <c r="K71" s="373">
        <v>25</v>
      </c>
      <c r="L71" s="373">
        <v>16</v>
      </c>
      <c r="M71" s="373">
        <v>3</v>
      </c>
      <c r="N71" s="373">
        <v>0</v>
      </c>
      <c r="O71" s="373">
        <v>3</v>
      </c>
      <c r="P71" s="373">
        <v>1</v>
      </c>
      <c r="Q71" s="373">
        <v>0</v>
      </c>
      <c r="R71" s="374">
        <v>0</v>
      </c>
    </row>
    <row r="72" spans="2:18" ht="12">
      <c r="B72" s="376" t="s">
        <v>1359</v>
      </c>
      <c r="C72" s="371">
        <v>789</v>
      </c>
      <c r="D72" s="372">
        <v>1127.45</v>
      </c>
      <c r="E72" s="373">
        <v>5</v>
      </c>
      <c r="F72" s="373">
        <v>285</v>
      </c>
      <c r="G72" s="373">
        <v>142</v>
      </c>
      <c r="H72" s="373">
        <v>123</v>
      </c>
      <c r="I72" s="373">
        <v>150</v>
      </c>
      <c r="J72" s="373">
        <v>41</v>
      </c>
      <c r="K72" s="373">
        <v>28</v>
      </c>
      <c r="L72" s="373">
        <v>10</v>
      </c>
      <c r="M72" s="373">
        <v>1</v>
      </c>
      <c r="N72" s="373">
        <v>3</v>
      </c>
      <c r="O72" s="373">
        <v>0</v>
      </c>
      <c r="P72" s="373">
        <v>0</v>
      </c>
      <c r="Q72" s="373">
        <v>0</v>
      </c>
      <c r="R72" s="374">
        <v>0</v>
      </c>
    </row>
    <row r="73" spans="2:18" ht="12">
      <c r="B73" s="377"/>
      <c r="C73" s="378"/>
      <c r="D73" s="379"/>
      <c r="E73" s="379"/>
      <c r="F73" s="379"/>
      <c r="G73" s="379"/>
      <c r="H73" s="379"/>
      <c r="I73" s="379"/>
      <c r="J73" s="379"/>
      <c r="K73" s="379"/>
      <c r="L73" s="379"/>
      <c r="M73" s="379"/>
      <c r="N73" s="379"/>
      <c r="O73" s="379"/>
      <c r="P73" s="379"/>
      <c r="Q73" s="379"/>
      <c r="R73" s="380"/>
    </row>
    <row r="74" ht="12">
      <c r="B74" s="354" t="s">
        <v>572</v>
      </c>
    </row>
  </sheetData>
  <mergeCells count="6">
    <mergeCell ref="B6:B9"/>
    <mergeCell ref="E7:E9"/>
    <mergeCell ref="E6:R6"/>
    <mergeCell ref="C8:C9"/>
    <mergeCell ref="D8:D9"/>
    <mergeCell ref="C6:D7"/>
  </mergeCells>
  <printOptions/>
  <pageMargins left="0.75" right="0.75" top="1" bottom="1" header="0.512" footer="0.512"/>
  <pageSetup orientation="portrait" paperSize="9" r:id="rId1"/>
</worksheet>
</file>

<file path=xl/worksheets/sheet12.xml><?xml version="1.0" encoding="utf-8"?>
<worksheet xmlns="http://schemas.openxmlformats.org/spreadsheetml/2006/main" xmlns:r="http://schemas.openxmlformats.org/officeDocument/2006/relationships">
  <dimension ref="B1:O71"/>
  <sheetViews>
    <sheetView workbookViewId="0" topLeftCell="A1">
      <selection activeCell="A1" sqref="A1"/>
    </sheetView>
  </sheetViews>
  <sheetFormatPr defaultColWidth="9.00390625" defaultRowHeight="13.5"/>
  <cols>
    <col min="1" max="1" width="2.625" style="381" customWidth="1"/>
    <col min="2" max="2" width="14.125" style="381" customWidth="1"/>
    <col min="3" max="3" width="7.625" style="381" customWidth="1"/>
    <col min="4" max="4" width="10.375" style="381" bestFit="1" customWidth="1"/>
    <col min="5" max="5" width="10.75390625" style="381" bestFit="1" customWidth="1"/>
    <col min="6" max="6" width="10.25390625" style="381" bestFit="1" customWidth="1"/>
    <col min="7" max="7" width="10.75390625" style="381" bestFit="1" customWidth="1"/>
    <col min="8" max="8" width="9.50390625" style="381" bestFit="1" customWidth="1"/>
    <col min="9" max="9" width="10.75390625" style="381" bestFit="1" customWidth="1"/>
    <col min="10" max="10" width="9.625" style="381" bestFit="1" customWidth="1"/>
    <col min="11" max="11" width="10.125" style="381" bestFit="1" customWidth="1"/>
    <col min="12" max="12" width="9.625" style="381" bestFit="1" customWidth="1"/>
    <col min="13" max="14" width="9.00390625" style="381" customWidth="1"/>
    <col min="15" max="15" width="10.125" style="381" bestFit="1" customWidth="1"/>
    <col min="16" max="16384" width="9.00390625" style="381" customWidth="1"/>
  </cols>
  <sheetData>
    <row r="1" ht="14.25">
      <c r="B1" s="382" t="s">
        <v>607</v>
      </c>
    </row>
    <row r="2" spans="3:15" ht="12.75" thickBot="1">
      <c r="C2" s="383"/>
      <c r="D2" s="383"/>
      <c r="E2" s="383"/>
      <c r="F2" s="383"/>
      <c r="G2" s="383"/>
      <c r="H2" s="383"/>
      <c r="I2" s="383"/>
      <c r="J2" s="383"/>
      <c r="K2" s="384"/>
      <c r="L2" s="384"/>
      <c r="O2" s="385" t="s">
        <v>574</v>
      </c>
    </row>
    <row r="3" spans="2:15" s="383" customFormat="1" ht="15" customHeight="1" thickTop="1">
      <c r="B3" s="1245" t="s">
        <v>575</v>
      </c>
      <c r="C3" s="1232" t="s">
        <v>576</v>
      </c>
      <c r="D3" s="1232"/>
      <c r="E3" s="1232"/>
      <c r="F3" s="1232"/>
      <c r="G3" s="1232"/>
      <c r="H3" s="1232"/>
      <c r="I3" s="1233"/>
      <c r="J3" s="1234" t="s">
        <v>577</v>
      </c>
      <c r="K3" s="1235"/>
      <c r="L3" s="1235"/>
      <c r="M3" s="1235"/>
      <c r="N3" s="1235"/>
      <c r="O3" s="1236"/>
    </row>
    <row r="4" spans="2:15" s="383" customFormat="1" ht="15" customHeight="1">
      <c r="B4" s="1246"/>
      <c r="C4" s="1241" t="s">
        <v>1267</v>
      </c>
      <c r="D4" s="1237" t="s">
        <v>578</v>
      </c>
      <c r="E4" s="1239" t="s">
        <v>579</v>
      </c>
      <c r="F4" s="1237" t="s">
        <v>580</v>
      </c>
      <c r="G4" s="1237" t="s">
        <v>581</v>
      </c>
      <c r="H4" s="1237" t="s">
        <v>582</v>
      </c>
      <c r="I4" s="1239" t="s">
        <v>583</v>
      </c>
      <c r="J4" s="1243" t="s">
        <v>584</v>
      </c>
      <c r="K4" s="1244"/>
      <c r="L4" s="1228" t="s">
        <v>585</v>
      </c>
      <c r="M4" s="1229"/>
      <c r="N4" s="1230" t="s">
        <v>586</v>
      </c>
      <c r="O4" s="1231"/>
    </row>
    <row r="5" spans="2:15" s="383" customFormat="1" ht="15" customHeight="1">
      <c r="B5" s="1247"/>
      <c r="C5" s="1242"/>
      <c r="D5" s="1238"/>
      <c r="E5" s="1240"/>
      <c r="F5" s="1238"/>
      <c r="G5" s="1238"/>
      <c r="H5" s="1238"/>
      <c r="I5" s="1240"/>
      <c r="J5" s="386" t="s">
        <v>587</v>
      </c>
      <c r="K5" s="387" t="s">
        <v>588</v>
      </c>
      <c r="L5" s="387" t="s">
        <v>587</v>
      </c>
      <c r="M5" s="387" t="s">
        <v>588</v>
      </c>
      <c r="N5" s="387" t="s">
        <v>587</v>
      </c>
      <c r="O5" s="388" t="s">
        <v>588</v>
      </c>
    </row>
    <row r="6" spans="2:15" s="389" customFormat="1" ht="15" customHeight="1">
      <c r="B6" s="390" t="s">
        <v>1267</v>
      </c>
      <c r="C6" s="391">
        <v>883</v>
      </c>
      <c r="D6" s="392">
        <v>830</v>
      </c>
      <c r="E6" s="392">
        <v>4</v>
      </c>
      <c r="F6" s="392">
        <v>6</v>
      </c>
      <c r="G6" s="392">
        <v>34</v>
      </c>
      <c r="H6" s="392">
        <v>7</v>
      </c>
      <c r="I6" s="392">
        <v>2</v>
      </c>
      <c r="J6" s="392">
        <v>581</v>
      </c>
      <c r="K6" s="393">
        <v>3681.6</v>
      </c>
      <c r="L6" s="392">
        <v>5</v>
      </c>
      <c r="M6" s="394">
        <v>621.3</v>
      </c>
      <c r="N6" s="392">
        <v>576</v>
      </c>
      <c r="O6" s="395">
        <v>3060.3</v>
      </c>
    </row>
    <row r="7" spans="2:15" s="389" customFormat="1" ht="15" customHeight="1">
      <c r="B7" s="396"/>
      <c r="C7" s="397"/>
      <c r="D7" s="398"/>
      <c r="E7" s="398"/>
      <c r="F7" s="398"/>
      <c r="G7" s="398"/>
      <c r="H7" s="398"/>
      <c r="I7" s="398"/>
      <c r="J7" s="399"/>
      <c r="K7" s="399"/>
      <c r="L7" s="399"/>
      <c r="M7" s="400"/>
      <c r="O7" s="401"/>
    </row>
    <row r="8" spans="2:15" s="383" customFormat="1" ht="15" customHeight="1">
      <c r="B8" s="402" t="s">
        <v>589</v>
      </c>
      <c r="C8" s="403">
        <f>SUM(D8:I8)</f>
        <v>321</v>
      </c>
      <c r="D8" s="404">
        <v>319</v>
      </c>
      <c r="E8" s="404">
        <v>0</v>
      </c>
      <c r="F8" s="404">
        <v>0</v>
      </c>
      <c r="G8" s="404">
        <v>2</v>
      </c>
      <c r="H8" s="404">
        <v>0</v>
      </c>
      <c r="I8" s="404">
        <v>0</v>
      </c>
      <c r="J8" s="405"/>
      <c r="K8" s="405"/>
      <c r="L8" s="405"/>
      <c r="O8" s="406"/>
    </row>
    <row r="9" spans="2:15" s="383" customFormat="1" ht="15" customHeight="1">
      <c r="B9" s="402" t="s">
        <v>590</v>
      </c>
      <c r="C9" s="403">
        <f>SUM(D9:I9)</f>
        <v>524</v>
      </c>
      <c r="D9" s="404">
        <v>507</v>
      </c>
      <c r="E9" s="404">
        <v>3</v>
      </c>
      <c r="F9" s="404">
        <v>0</v>
      </c>
      <c r="G9" s="404">
        <v>6</v>
      </c>
      <c r="H9" s="404">
        <v>6</v>
      </c>
      <c r="I9" s="404">
        <v>2</v>
      </c>
      <c r="J9" s="405"/>
      <c r="K9" s="405"/>
      <c r="L9" s="405"/>
      <c r="O9" s="406"/>
    </row>
    <row r="10" spans="2:15" s="383" customFormat="1" ht="15" customHeight="1">
      <c r="B10" s="407"/>
      <c r="C10" s="403"/>
      <c r="D10" s="404"/>
      <c r="E10" s="404"/>
      <c r="F10" s="404"/>
      <c r="G10" s="404"/>
      <c r="H10" s="404"/>
      <c r="I10" s="404"/>
      <c r="J10" s="405"/>
      <c r="K10" s="405"/>
      <c r="L10" s="405"/>
      <c r="O10" s="406"/>
    </row>
    <row r="11" spans="2:15" s="383" customFormat="1" ht="15" customHeight="1">
      <c r="B11" s="408" t="s">
        <v>591</v>
      </c>
      <c r="C11" s="403">
        <f>SUM(D11:I11)</f>
        <v>379</v>
      </c>
      <c r="D11" s="404">
        <v>377</v>
      </c>
      <c r="E11" s="404">
        <v>0</v>
      </c>
      <c r="F11" s="404">
        <v>0</v>
      </c>
      <c r="G11" s="404">
        <v>2</v>
      </c>
      <c r="H11" s="404">
        <v>0</v>
      </c>
      <c r="I11" s="404">
        <v>0</v>
      </c>
      <c r="J11" s="405">
        <v>407</v>
      </c>
      <c r="K11" s="409">
        <v>573.1</v>
      </c>
      <c r="L11" s="405">
        <v>0</v>
      </c>
      <c r="M11" s="405">
        <v>0</v>
      </c>
      <c r="N11" s="410">
        <v>407</v>
      </c>
      <c r="O11" s="411">
        <v>573.1</v>
      </c>
    </row>
    <row r="12" spans="2:15" s="383" customFormat="1" ht="15" customHeight="1">
      <c r="B12" s="412" t="s">
        <v>592</v>
      </c>
      <c r="C12" s="403">
        <f>SUM(D12:I12)</f>
        <v>39</v>
      </c>
      <c r="D12" s="404">
        <v>39</v>
      </c>
      <c r="E12" s="404">
        <v>0</v>
      </c>
      <c r="F12" s="404">
        <v>0</v>
      </c>
      <c r="G12" s="404">
        <v>0</v>
      </c>
      <c r="H12" s="404">
        <v>0</v>
      </c>
      <c r="I12" s="404">
        <v>0</v>
      </c>
      <c r="J12" s="405">
        <v>45</v>
      </c>
      <c r="K12" s="409">
        <v>168.2</v>
      </c>
      <c r="L12" s="405">
        <v>0</v>
      </c>
      <c r="M12" s="405">
        <v>0</v>
      </c>
      <c r="N12" s="410">
        <v>45</v>
      </c>
      <c r="O12" s="411">
        <v>168.2</v>
      </c>
    </row>
    <row r="13" spans="2:15" s="383" customFormat="1" ht="15" customHeight="1">
      <c r="B13" s="412" t="s">
        <v>593</v>
      </c>
      <c r="C13" s="403">
        <f>SUM(D13:I13)</f>
        <v>30</v>
      </c>
      <c r="D13" s="413">
        <v>30</v>
      </c>
      <c r="E13" s="413">
        <v>0</v>
      </c>
      <c r="F13" s="413">
        <v>0</v>
      </c>
      <c r="G13" s="413">
        <v>0</v>
      </c>
      <c r="H13" s="413">
        <v>0</v>
      </c>
      <c r="I13" s="413">
        <v>0</v>
      </c>
      <c r="J13" s="413">
        <v>39</v>
      </c>
      <c r="K13" s="414">
        <v>284.9</v>
      </c>
      <c r="L13" s="413">
        <v>0</v>
      </c>
      <c r="M13" s="413">
        <v>0</v>
      </c>
      <c r="N13" s="410">
        <v>39</v>
      </c>
      <c r="O13" s="411">
        <v>284.9</v>
      </c>
    </row>
    <row r="14" spans="2:15" s="383" customFormat="1" ht="15" customHeight="1">
      <c r="B14" s="412" t="s">
        <v>594</v>
      </c>
      <c r="C14" s="403">
        <f>SUM(D14:I14)</f>
        <v>45</v>
      </c>
      <c r="D14" s="404">
        <v>43</v>
      </c>
      <c r="E14" s="404">
        <v>0</v>
      </c>
      <c r="F14" s="404">
        <v>0</v>
      </c>
      <c r="G14" s="404">
        <v>1</v>
      </c>
      <c r="H14" s="404">
        <v>1</v>
      </c>
      <c r="I14" s="404">
        <v>0</v>
      </c>
      <c r="J14" s="405">
        <v>54</v>
      </c>
      <c r="K14" s="409">
        <v>768.9</v>
      </c>
      <c r="L14" s="405">
        <v>0</v>
      </c>
      <c r="M14" s="405">
        <v>0</v>
      </c>
      <c r="N14" s="410">
        <v>54</v>
      </c>
      <c r="O14" s="411">
        <v>768.9</v>
      </c>
    </row>
    <row r="15" spans="2:15" s="383" customFormat="1" ht="15" customHeight="1">
      <c r="B15" s="412" t="s">
        <v>595</v>
      </c>
      <c r="C15" s="403">
        <f>SUM(D15:I15)</f>
        <v>14</v>
      </c>
      <c r="D15" s="404">
        <v>12</v>
      </c>
      <c r="E15" s="404">
        <v>0</v>
      </c>
      <c r="F15" s="404">
        <v>0</v>
      </c>
      <c r="G15" s="404">
        <v>2</v>
      </c>
      <c r="H15" s="404">
        <v>0</v>
      </c>
      <c r="I15" s="404">
        <v>0</v>
      </c>
      <c r="J15" s="405">
        <v>20</v>
      </c>
      <c r="K15" s="409">
        <v>532.3</v>
      </c>
      <c r="L15" s="405">
        <v>0</v>
      </c>
      <c r="M15" s="405">
        <v>0</v>
      </c>
      <c r="N15" s="410">
        <v>20</v>
      </c>
      <c r="O15" s="411">
        <v>532.3</v>
      </c>
    </row>
    <row r="16" spans="2:15" s="383" customFormat="1" ht="15" customHeight="1">
      <c r="B16" s="415"/>
      <c r="C16" s="403"/>
      <c r="D16" s="404"/>
      <c r="E16" s="404"/>
      <c r="F16" s="404"/>
      <c r="G16" s="404"/>
      <c r="H16" s="404"/>
      <c r="I16" s="404"/>
      <c r="J16" s="405"/>
      <c r="K16" s="409"/>
      <c r="L16" s="405"/>
      <c r="N16" s="410"/>
      <c r="O16" s="411"/>
    </row>
    <row r="17" spans="2:15" s="383" customFormat="1" ht="15" customHeight="1">
      <c r="B17" s="415" t="s">
        <v>596</v>
      </c>
      <c r="C17" s="403">
        <f>SUM(D17:I17)</f>
        <v>3</v>
      </c>
      <c r="D17" s="404">
        <v>3</v>
      </c>
      <c r="E17" s="404">
        <v>0</v>
      </c>
      <c r="F17" s="404">
        <v>0</v>
      </c>
      <c r="G17" s="404">
        <v>0</v>
      </c>
      <c r="H17" s="404">
        <v>0</v>
      </c>
      <c r="I17" s="404">
        <v>0</v>
      </c>
      <c r="J17" s="405">
        <v>2</v>
      </c>
      <c r="K17" s="409">
        <v>88.3</v>
      </c>
      <c r="L17" s="405">
        <v>0</v>
      </c>
      <c r="M17" s="405">
        <v>0</v>
      </c>
      <c r="N17" s="410">
        <v>2</v>
      </c>
      <c r="O17" s="411">
        <v>88.3</v>
      </c>
    </row>
    <row r="18" spans="2:15" s="383" customFormat="1" ht="15" customHeight="1">
      <c r="B18" s="415" t="s">
        <v>597</v>
      </c>
      <c r="C18" s="403">
        <f>SUM(D18:I18)</f>
        <v>5</v>
      </c>
      <c r="D18" s="404">
        <v>1</v>
      </c>
      <c r="E18" s="404">
        <v>2</v>
      </c>
      <c r="F18" s="404">
        <v>0</v>
      </c>
      <c r="G18" s="404">
        <v>1</v>
      </c>
      <c r="H18" s="404">
        <v>1</v>
      </c>
      <c r="I18" s="404">
        <v>0</v>
      </c>
      <c r="J18" s="405">
        <v>12</v>
      </c>
      <c r="K18" s="409">
        <v>884.4</v>
      </c>
      <c r="L18" s="405">
        <v>3</v>
      </c>
      <c r="M18" s="416">
        <v>239.8</v>
      </c>
      <c r="N18" s="410">
        <v>9</v>
      </c>
      <c r="O18" s="411">
        <v>644.6</v>
      </c>
    </row>
    <row r="19" spans="2:15" s="383" customFormat="1" ht="15" customHeight="1">
      <c r="B19" s="415" t="s">
        <v>598</v>
      </c>
      <c r="C19" s="403">
        <f>SUM(D19:I19)</f>
        <v>7</v>
      </c>
      <c r="D19" s="404">
        <v>2</v>
      </c>
      <c r="E19" s="404">
        <v>1</v>
      </c>
      <c r="F19" s="404">
        <v>0</v>
      </c>
      <c r="G19" s="404">
        <v>0</v>
      </c>
      <c r="H19" s="404">
        <v>3</v>
      </c>
      <c r="I19" s="404">
        <v>1</v>
      </c>
      <c r="J19" s="405">
        <v>1</v>
      </c>
      <c r="K19" s="409">
        <v>104</v>
      </c>
      <c r="L19" s="405">
        <v>1</v>
      </c>
      <c r="M19" s="416">
        <v>104</v>
      </c>
      <c r="N19" s="410">
        <v>0</v>
      </c>
      <c r="O19" s="417">
        <v>0</v>
      </c>
    </row>
    <row r="20" spans="2:15" s="383" customFormat="1" ht="15" customHeight="1">
      <c r="B20" s="415" t="s">
        <v>599</v>
      </c>
      <c r="C20" s="403">
        <f>SUM(D20:I20)</f>
        <v>2</v>
      </c>
      <c r="D20" s="404">
        <v>0</v>
      </c>
      <c r="E20" s="404">
        <v>0</v>
      </c>
      <c r="F20" s="404">
        <v>0</v>
      </c>
      <c r="G20" s="404">
        <v>0</v>
      </c>
      <c r="H20" s="404">
        <v>1</v>
      </c>
      <c r="I20" s="404">
        <v>1</v>
      </c>
      <c r="J20" s="405">
        <v>1</v>
      </c>
      <c r="K20" s="409">
        <v>277.5</v>
      </c>
      <c r="L20" s="405">
        <v>1</v>
      </c>
      <c r="M20" s="416">
        <v>277.5</v>
      </c>
      <c r="N20" s="410">
        <v>0</v>
      </c>
      <c r="O20" s="417">
        <v>0</v>
      </c>
    </row>
    <row r="21" spans="2:15" s="383" customFormat="1" ht="15" customHeight="1">
      <c r="B21" s="418" t="s">
        <v>600</v>
      </c>
      <c r="C21" s="403">
        <f>SUM(D21:I21)</f>
        <v>0</v>
      </c>
      <c r="D21" s="404">
        <v>0</v>
      </c>
      <c r="E21" s="404">
        <v>0</v>
      </c>
      <c r="F21" s="404">
        <v>0</v>
      </c>
      <c r="G21" s="404">
        <v>0</v>
      </c>
      <c r="H21" s="404">
        <v>0</v>
      </c>
      <c r="I21" s="404">
        <v>0</v>
      </c>
      <c r="J21" s="405">
        <v>0</v>
      </c>
      <c r="K21" s="405">
        <v>0</v>
      </c>
      <c r="L21" s="405">
        <v>0</v>
      </c>
      <c r="M21" s="405">
        <v>0</v>
      </c>
      <c r="N21" s="410">
        <v>0</v>
      </c>
      <c r="O21" s="417">
        <v>0</v>
      </c>
    </row>
    <row r="22" spans="2:15" s="383" customFormat="1" ht="15" customHeight="1">
      <c r="B22" s="419"/>
      <c r="C22" s="403"/>
      <c r="D22" s="404"/>
      <c r="E22" s="404"/>
      <c r="F22" s="404"/>
      <c r="G22" s="404"/>
      <c r="H22" s="404"/>
      <c r="I22" s="404"/>
      <c r="J22" s="405"/>
      <c r="K22" s="405"/>
      <c r="L22" s="405"/>
      <c r="O22" s="406"/>
    </row>
    <row r="23" spans="2:15" s="383" customFormat="1" ht="15" customHeight="1">
      <c r="B23" s="418" t="s">
        <v>601</v>
      </c>
      <c r="C23" s="403">
        <f>SUM(D23:I23)</f>
        <v>1</v>
      </c>
      <c r="D23" s="404">
        <v>0</v>
      </c>
      <c r="E23" s="404">
        <v>0</v>
      </c>
      <c r="F23" s="404">
        <v>0</v>
      </c>
      <c r="G23" s="404">
        <v>0</v>
      </c>
      <c r="H23" s="404">
        <v>1</v>
      </c>
      <c r="I23" s="404">
        <v>0</v>
      </c>
      <c r="J23" s="405"/>
      <c r="K23" s="405"/>
      <c r="L23" s="405"/>
      <c r="O23" s="406"/>
    </row>
    <row r="24" spans="2:15" s="383" customFormat="1" ht="15" customHeight="1">
      <c r="B24" s="420" t="s">
        <v>602</v>
      </c>
      <c r="C24" s="403">
        <f>SUM(D24:I24)</f>
        <v>16</v>
      </c>
      <c r="D24" s="404">
        <v>2</v>
      </c>
      <c r="E24" s="404">
        <v>1</v>
      </c>
      <c r="F24" s="404">
        <v>1</v>
      </c>
      <c r="G24" s="404">
        <v>12</v>
      </c>
      <c r="H24" s="404">
        <v>0</v>
      </c>
      <c r="I24" s="404">
        <v>0</v>
      </c>
      <c r="J24" s="405"/>
      <c r="K24" s="405"/>
      <c r="L24" s="405"/>
      <c r="O24" s="406"/>
    </row>
    <row r="25" spans="2:15" s="383" customFormat="1" ht="15" customHeight="1">
      <c r="B25" s="421" t="s">
        <v>603</v>
      </c>
      <c r="C25" s="403">
        <f>SUM(D25:I25)</f>
        <v>21</v>
      </c>
      <c r="D25" s="404">
        <v>2</v>
      </c>
      <c r="E25" s="404">
        <v>0</v>
      </c>
      <c r="F25" s="404">
        <v>5</v>
      </c>
      <c r="G25" s="404">
        <v>14</v>
      </c>
      <c r="H25" s="404">
        <v>0</v>
      </c>
      <c r="I25" s="404">
        <v>0</v>
      </c>
      <c r="J25" s="405"/>
      <c r="K25" s="405"/>
      <c r="L25" s="405"/>
      <c r="O25" s="406"/>
    </row>
    <row r="26" spans="2:15" s="383" customFormat="1" ht="15" customHeight="1">
      <c r="B26" s="422" t="s">
        <v>604</v>
      </c>
      <c r="C26" s="403">
        <f>SUM(D26:I26)</f>
        <v>0</v>
      </c>
      <c r="D26" s="404">
        <v>0</v>
      </c>
      <c r="E26" s="404">
        <v>0</v>
      </c>
      <c r="F26" s="404">
        <v>0</v>
      </c>
      <c r="G26" s="404">
        <v>0</v>
      </c>
      <c r="H26" s="404">
        <v>0</v>
      </c>
      <c r="I26" s="404">
        <v>0</v>
      </c>
      <c r="J26" s="405"/>
      <c r="K26" s="405"/>
      <c r="L26" s="405"/>
      <c r="O26" s="406"/>
    </row>
    <row r="27" spans="2:15" s="383" customFormat="1" ht="12" customHeight="1">
      <c r="B27" s="423"/>
      <c r="C27" s="424"/>
      <c r="D27" s="425"/>
      <c r="E27" s="425"/>
      <c r="F27" s="425"/>
      <c r="G27" s="425"/>
      <c r="H27" s="425"/>
      <c r="I27" s="425"/>
      <c r="J27" s="426"/>
      <c r="K27" s="426"/>
      <c r="L27" s="426"/>
      <c r="M27" s="427"/>
      <c r="N27" s="427"/>
      <c r="O27" s="428"/>
    </row>
    <row r="28" spans="2:12" s="383" customFormat="1" ht="15" customHeight="1">
      <c r="B28" s="429" t="s">
        <v>605</v>
      </c>
      <c r="C28" s="430"/>
      <c r="D28" s="404"/>
      <c r="E28" s="404"/>
      <c r="F28" s="404"/>
      <c r="G28" s="404"/>
      <c r="H28" s="404"/>
      <c r="I28" s="404"/>
      <c r="J28" s="405"/>
      <c r="K28" s="405"/>
      <c r="L28" s="405"/>
    </row>
    <row r="29" spans="2:12" s="383" customFormat="1" ht="15" customHeight="1">
      <c r="B29" s="429" t="s">
        <v>606</v>
      </c>
      <c r="C29" s="430"/>
      <c r="D29" s="404"/>
      <c r="E29" s="404"/>
      <c r="F29" s="404"/>
      <c r="G29" s="404"/>
      <c r="H29" s="404"/>
      <c r="I29" s="404"/>
      <c r="J29" s="405"/>
      <c r="K29" s="405"/>
      <c r="L29" s="405"/>
    </row>
    <row r="30" spans="3:12" s="383" customFormat="1" ht="15" customHeight="1">
      <c r="C30" s="430"/>
      <c r="D30" s="404"/>
      <c r="E30" s="404"/>
      <c r="F30" s="404"/>
      <c r="G30" s="404"/>
      <c r="H30" s="404"/>
      <c r="I30" s="404"/>
      <c r="J30" s="405"/>
      <c r="K30" s="405"/>
      <c r="L30" s="405"/>
    </row>
    <row r="31" spans="3:12" s="383" customFormat="1" ht="15" customHeight="1">
      <c r="C31" s="430"/>
      <c r="D31" s="404"/>
      <c r="E31" s="404"/>
      <c r="F31" s="404"/>
      <c r="G31" s="404"/>
      <c r="H31" s="404"/>
      <c r="I31" s="404"/>
      <c r="J31" s="405"/>
      <c r="K31" s="405"/>
      <c r="L31" s="405"/>
    </row>
    <row r="32" spans="3:12" s="383" customFormat="1" ht="15" customHeight="1">
      <c r="C32" s="430"/>
      <c r="D32" s="404"/>
      <c r="E32" s="404"/>
      <c r="F32" s="404"/>
      <c r="G32" s="404"/>
      <c r="H32" s="404"/>
      <c r="I32" s="404"/>
      <c r="J32" s="405"/>
      <c r="K32" s="405"/>
      <c r="L32" s="405"/>
    </row>
    <row r="33" spans="3:12" s="383" customFormat="1" ht="15" customHeight="1">
      <c r="C33" s="430"/>
      <c r="D33" s="404"/>
      <c r="E33" s="404"/>
      <c r="F33" s="404"/>
      <c r="G33" s="404"/>
      <c r="H33" s="404"/>
      <c r="I33" s="404"/>
      <c r="J33" s="405"/>
      <c r="K33" s="405"/>
      <c r="L33" s="405"/>
    </row>
    <row r="34" spans="3:12" s="383" customFormat="1" ht="15" customHeight="1">
      <c r="C34" s="430"/>
      <c r="D34" s="404"/>
      <c r="E34" s="404"/>
      <c r="F34" s="404"/>
      <c r="G34" s="404"/>
      <c r="H34" s="404"/>
      <c r="I34" s="404"/>
      <c r="J34" s="405"/>
      <c r="K34" s="405"/>
      <c r="L34" s="405"/>
    </row>
    <row r="35" spans="2:12" s="383" customFormat="1" ht="15" customHeight="1">
      <c r="B35" s="430"/>
      <c r="C35" s="431"/>
      <c r="D35" s="404"/>
      <c r="E35" s="404"/>
      <c r="F35" s="404"/>
      <c r="G35" s="404"/>
      <c r="H35" s="404"/>
      <c r="I35" s="404"/>
      <c r="J35" s="405"/>
      <c r="K35" s="405"/>
      <c r="L35" s="405"/>
    </row>
    <row r="36" spans="3:12" s="383" customFormat="1" ht="15" customHeight="1">
      <c r="C36" s="432"/>
      <c r="D36" s="404"/>
      <c r="E36" s="433"/>
      <c r="F36" s="404"/>
      <c r="G36" s="433"/>
      <c r="H36" s="404"/>
      <c r="I36" s="433"/>
      <c r="J36" s="409"/>
      <c r="K36" s="409"/>
      <c r="L36" s="409"/>
    </row>
    <row r="37" spans="3:12" s="383" customFormat="1" ht="15" customHeight="1">
      <c r="C37" s="432"/>
      <c r="D37" s="434"/>
      <c r="E37" s="434"/>
      <c r="F37" s="435"/>
      <c r="G37" s="435"/>
      <c r="H37" s="435"/>
      <c r="I37" s="435"/>
      <c r="J37" s="435"/>
      <c r="K37" s="435"/>
      <c r="L37" s="435"/>
    </row>
    <row r="38" spans="2:12" s="383" customFormat="1" ht="15" customHeight="1">
      <c r="B38" s="436"/>
      <c r="C38" s="437"/>
      <c r="D38" s="436"/>
      <c r="E38" s="436"/>
      <c r="F38" s="436"/>
      <c r="G38" s="436"/>
      <c r="H38" s="436"/>
      <c r="I38" s="436"/>
      <c r="J38" s="436"/>
      <c r="K38" s="436"/>
      <c r="L38" s="436"/>
    </row>
    <row r="39" spans="2:12" s="383" customFormat="1" ht="15" customHeight="1">
      <c r="B39" s="437"/>
      <c r="C39" s="437"/>
      <c r="D39" s="436"/>
      <c r="E39" s="436"/>
      <c r="F39" s="436"/>
      <c r="G39" s="436"/>
      <c r="H39" s="436"/>
      <c r="I39" s="436"/>
      <c r="J39" s="436"/>
      <c r="K39" s="437"/>
      <c r="L39" s="437"/>
    </row>
    <row r="40" spans="2:12" s="383" customFormat="1" ht="15" customHeight="1">
      <c r="B40" s="436"/>
      <c r="C40" s="437"/>
      <c r="D40" s="438"/>
      <c r="E40" s="438"/>
      <c r="F40" s="438"/>
      <c r="G40" s="438"/>
      <c r="H40" s="438"/>
      <c r="I40" s="438"/>
      <c r="J40" s="438"/>
      <c r="K40" s="438"/>
      <c r="L40" s="438"/>
    </row>
    <row r="41" spans="2:13" s="389" customFormat="1" ht="12" customHeight="1">
      <c r="B41" s="439"/>
      <c r="C41" s="431"/>
      <c r="D41" s="398"/>
      <c r="E41" s="398"/>
      <c r="F41" s="398"/>
      <c r="G41" s="398"/>
      <c r="H41" s="398"/>
      <c r="I41" s="398"/>
      <c r="J41" s="398"/>
      <c r="K41" s="398"/>
      <c r="L41" s="398"/>
      <c r="M41" s="400"/>
    </row>
    <row r="42" spans="3:13" s="389" customFormat="1" ht="12" customHeight="1">
      <c r="C42" s="397"/>
      <c r="D42" s="398"/>
      <c r="E42" s="398"/>
      <c r="F42" s="398"/>
      <c r="G42" s="399"/>
      <c r="H42" s="399"/>
      <c r="I42" s="399"/>
      <c r="J42" s="399"/>
      <c r="K42" s="399"/>
      <c r="L42" s="399"/>
      <c r="M42" s="400"/>
    </row>
    <row r="43" spans="2:12" s="383" customFormat="1" ht="12" customHeight="1">
      <c r="B43" s="440"/>
      <c r="C43" s="430"/>
      <c r="D43" s="404"/>
      <c r="E43" s="404"/>
      <c r="F43" s="404"/>
      <c r="G43" s="404"/>
      <c r="H43" s="405"/>
      <c r="I43" s="405"/>
      <c r="J43" s="405"/>
      <c r="K43" s="405"/>
      <c r="L43" s="405"/>
    </row>
    <row r="44" spans="2:12" s="383" customFormat="1" ht="12" customHeight="1">
      <c r="B44" s="440"/>
      <c r="C44" s="430"/>
      <c r="D44" s="404"/>
      <c r="E44" s="404"/>
      <c r="F44" s="404"/>
      <c r="G44" s="404"/>
      <c r="H44" s="405"/>
      <c r="I44" s="405"/>
      <c r="J44" s="405"/>
      <c r="K44" s="405"/>
      <c r="L44" s="405"/>
    </row>
    <row r="45" spans="3:12" s="383" customFormat="1" ht="12" customHeight="1">
      <c r="C45" s="430"/>
      <c r="D45" s="404"/>
      <c r="E45" s="404"/>
      <c r="F45" s="404"/>
      <c r="G45" s="404"/>
      <c r="H45" s="405"/>
      <c r="I45" s="405"/>
      <c r="J45" s="405"/>
      <c r="K45" s="405"/>
      <c r="L45" s="405"/>
    </row>
    <row r="46" spans="2:12" s="383" customFormat="1" ht="12" customHeight="1">
      <c r="B46" s="441"/>
      <c r="C46" s="430"/>
      <c r="D46" s="404"/>
      <c r="E46" s="404"/>
      <c r="F46" s="404"/>
      <c r="G46" s="404"/>
      <c r="H46" s="405"/>
      <c r="I46" s="405"/>
      <c r="J46" s="405"/>
      <c r="K46" s="405"/>
      <c r="L46" s="405"/>
    </row>
    <row r="47" spans="2:12" s="383" customFormat="1" ht="12" customHeight="1">
      <c r="B47" s="441"/>
      <c r="C47" s="430"/>
      <c r="D47" s="404"/>
      <c r="E47" s="404"/>
      <c r="F47" s="404"/>
      <c r="G47" s="404"/>
      <c r="H47" s="405"/>
      <c r="I47" s="405"/>
      <c r="J47" s="405"/>
      <c r="K47" s="405"/>
      <c r="L47" s="405"/>
    </row>
    <row r="48" spans="2:12" s="383" customFormat="1" ht="12" customHeight="1">
      <c r="B48" s="441"/>
      <c r="C48" s="430"/>
      <c r="D48" s="413"/>
      <c r="E48" s="413"/>
      <c r="F48" s="413"/>
      <c r="G48" s="413"/>
      <c r="H48" s="413"/>
      <c r="I48" s="413"/>
      <c r="J48" s="413"/>
      <c r="K48" s="413"/>
      <c r="L48" s="413"/>
    </row>
    <row r="49" spans="2:12" s="383" customFormat="1" ht="12" customHeight="1">
      <c r="B49" s="441"/>
      <c r="C49" s="430"/>
      <c r="D49" s="404"/>
      <c r="E49" s="404"/>
      <c r="F49" s="404"/>
      <c r="G49" s="404"/>
      <c r="H49" s="405"/>
      <c r="I49" s="405"/>
      <c r="J49" s="405"/>
      <c r="K49" s="405"/>
      <c r="L49" s="405"/>
    </row>
    <row r="50" spans="2:12" s="383" customFormat="1" ht="12" customHeight="1">
      <c r="B50" s="441"/>
      <c r="C50" s="430"/>
      <c r="D50" s="404"/>
      <c r="E50" s="404"/>
      <c r="F50" s="404"/>
      <c r="G50" s="404"/>
      <c r="H50" s="405"/>
      <c r="I50" s="405"/>
      <c r="J50" s="405"/>
      <c r="K50" s="405"/>
      <c r="L50" s="405"/>
    </row>
    <row r="51" spans="3:12" s="383" customFormat="1" ht="12" customHeight="1">
      <c r="C51" s="430"/>
      <c r="D51" s="404"/>
      <c r="E51" s="404"/>
      <c r="F51" s="404"/>
      <c r="G51" s="404"/>
      <c r="H51" s="405"/>
      <c r="I51" s="405"/>
      <c r="J51" s="405"/>
      <c r="K51" s="405"/>
      <c r="L51" s="405"/>
    </row>
    <row r="52" spans="3:12" s="383" customFormat="1" ht="12" customHeight="1">
      <c r="C52" s="430"/>
      <c r="D52" s="404"/>
      <c r="E52" s="404"/>
      <c r="F52" s="404"/>
      <c r="G52" s="404"/>
      <c r="H52" s="405"/>
      <c r="I52" s="405"/>
      <c r="J52" s="405"/>
      <c r="K52" s="405"/>
      <c r="L52" s="405"/>
    </row>
    <row r="53" spans="3:12" s="383" customFormat="1" ht="12" customHeight="1">
      <c r="C53" s="430"/>
      <c r="D53" s="404"/>
      <c r="E53" s="404"/>
      <c r="F53" s="404"/>
      <c r="G53" s="404"/>
      <c r="H53" s="405"/>
      <c r="I53" s="405"/>
      <c r="J53" s="405"/>
      <c r="K53" s="405"/>
      <c r="L53" s="405"/>
    </row>
    <row r="54" spans="3:12" s="383" customFormat="1" ht="12" customHeight="1">
      <c r="C54" s="430"/>
      <c r="D54" s="404"/>
      <c r="E54" s="404"/>
      <c r="F54" s="404"/>
      <c r="G54" s="404"/>
      <c r="H54" s="405"/>
      <c r="I54" s="405"/>
      <c r="J54" s="405"/>
      <c r="K54" s="405"/>
      <c r="L54" s="405"/>
    </row>
    <row r="55" spans="3:12" s="383" customFormat="1" ht="12" customHeight="1">
      <c r="C55" s="430"/>
      <c r="D55" s="404"/>
      <c r="E55" s="404"/>
      <c r="F55" s="404"/>
      <c r="G55" s="404"/>
      <c r="H55" s="405"/>
      <c r="I55" s="405"/>
      <c r="J55" s="405"/>
      <c r="K55" s="405"/>
      <c r="L55" s="405"/>
    </row>
    <row r="56" spans="2:12" s="383" customFormat="1" ht="12" customHeight="1">
      <c r="B56" s="442"/>
      <c r="C56" s="430"/>
      <c r="D56" s="404"/>
      <c r="E56" s="404"/>
      <c r="F56" s="404"/>
      <c r="G56" s="404"/>
      <c r="H56" s="405"/>
      <c r="I56" s="405"/>
      <c r="J56" s="405"/>
      <c r="K56" s="405"/>
      <c r="L56" s="405"/>
    </row>
    <row r="57" spans="2:12" s="383" customFormat="1" ht="12" customHeight="1">
      <c r="B57" s="443"/>
      <c r="C57" s="430"/>
      <c r="D57" s="404"/>
      <c r="E57" s="404"/>
      <c r="F57" s="404"/>
      <c r="G57" s="413"/>
      <c r="H57" s="405"/>
      <c r="I57" s="405"/>
      <c r="J57" s="405"/>
      <c r="K57" s="405"/>
      <c r="L57" s="405"/>
    </row>
    <row r="58" spans="3:12" s="383" customFormat="1" ht="12" customHeight="1">
      <c r="C58" s="430"/>
      <c r="D58" s="404"/>
      <c r="E58" s="404"/>
      <c r="F58" s="404"/>
      <c r="G58" s="413"/>
      <c r="H58" s="405"/>
      <c r="I58" s="405"/>
      <c r="J58" s="405"/>
      <c r="K58" s="405"/>
      <c r="L58" s="405"/>
    </row>
    <row r="59" spans="2:12" s="383" customFormat="1" ht="12" customHeight="1">
      <c r="B59" s="430"/>
      <c r="C59" s="431"/>
      <c r="D59" s="404"/>
      <c r="E59" s="404"/>
      <c r="F59" s="404"/>
      <c r="G59" s="404"/>
      <c r="H59" s="405"/>
      <c r="I59" s="405"/>
      <c r="J59" s="405"/>
      <c r="K59" s="405"/>
      <c r="L59" s="405"/>
    </row>
    <row r="60" spans="3:12" s="383" customFormat="1" ht="12" customHeight="1">
      <c r="C60" s="430"/>
      <c r="D60" s="404"/>
      <c r="E60" s="404"/>
      <c r="F60" s="404"/>
      <c r="G60" s="404"/>
      <c r="H60" s="405"/>
      <c r="I60" s="405"/>
      <c r="J60" s="405"/>
      <c r="K60" s="405"/>
      <c r="L60" s="405"/>
    </row>
    <row r="61" spans="2:12" s="383" customFormat="1" ht="12" customHeight="1">
      <c r="B61" s="441"/>
      <c r="C61" s="430"/>
      <c r="D61" s="404"/>
      <c r="E61" s="404"/>
      <c r="F61" s="404"/>
      <c r="G61" s="404"/>
      <c r="H61" s="405"/>
      <c r="I61" s="405"/>
      <c r="J61" s="405"/>
      <c r="K61" s="405"/>
      <c r="L61" s="405"/>
    </row>
    <row r="62" spans="2:12" s="383" customFormat="1" ht="12" customHeight="1">
      <c r="B62" s="444"/>
      <c r="C62" s="430"/>
      <c r="D62" s="404"/>
      <c r="E62" s="404"/>
      <c r="F62" s="404"/>
      <c r="G62" s="404"/>
      <c r="H62" s="405"/>
      <c r="I62" s="405"/>
      <c r="J62" s="405"/>
      <c r="K62" s="405"/>
      <c r="L62" s="405"/>
    </row>
    <row r="63" spans="2:12" s="383" customFormat="1" ht="12" customHeight="1">
      <c r="B63" s="444"/>
      <c r="C63" s="430"/>
      <c r="D63" s="404"/>
      <c r="E63" s="404"/>
      <c r="F63" s="404"/>
      <c r="G63" s="404"/>
      <c r="H63" s="405"/>
      <c r="I63" s="405"/>
      <c r="J63" s="405"/>
      <c r="K63" s="405"/>
      <c r="L63" s="405"/>
    </row>
    <row r="64" spans="2:12" s="383" customFormat="1" ht="12" customHeight="1">
      <c r="B64" s="444"/>
      <c r="C64" s="430"/>
      <c r="D64" s="404"/>
      <c r="E64" s="404"/>
      <c r="F64" s="404"/>
      <c r="G64" s="404"/>
      <c r="H64" s="405"/>
      <c r="I64" s="405"/>
      <c r="J64" s="405"/>
      <c r="K64" s="405"/>
      <c r="L64" s="405"/>
    </row>
    <row r="65" spans="3:12" s="383" customFormat="1" ht="12" customHeight="1">
      <c r="C65" s="430"/>
      <c r="D65" s="404"/>
      <c r="E65" s="404"/>
      <c r="F65" s="404"/>
      <c r="G65" s="404"/>
      <c r="H65" s="405"/>
      <c r="I65" s="405"/>
      <c r="J65" s="405"/>
      <c r="K65" s="405"/>
      <c r="L65" s="405"/>
    </row>
    <row r="66" spans="3:12" s="383" customFormat="1" ht="12" customHeight="1">
      <c r="C66" s="430"/>
      <c r="D66" s="404"/>
      <c r="E66" s="404"/>
      <c r="F66" s="404"/>
      <c r="G66" s="404"/>
      <c r="H66" s="405"/>
      <c r="I66" s="405"/>
      <c r="J66" s="405"/>
      <c r="K66" s="405"/>
      <c r="L66" s="405"/>
    </row>
    <row r="67" spans="3:12" s="383" customFormat="1" ht="12" customHeight="1">
      <c r="C67" s="430"/>
      <c r="D67" s="404"/>
      <c r="E67" s="404"/>
      <c r="F67" s="404"/>
      <c r="G67" s="404"/>
      <c r="H67" s="405"/>
      <c r="I67" s="405"/>
      <c r="J67" s="405"/>
      <c r="K67" s="405"/>
      <c r="L67" s="405"/>
    </row>
    <row r="68" spans="3:12" s="383" customFormat="1" ht="12" customHeight="1">
      <c r="C68" s="430"/>
      <c r="D68" s="404"/>
      <c r="E68" s="404"/>
      <c r="F68" s="404"/>
      <c r="G68" s="404"/>
      <c r="H68" s="405"/>
      <c r="I68" s="405"/>
      <c r="J68" s="405"/>
      <c r="K68" s="405"/>
      <c r="L68" s="405"/>
    </row>
    <row r="69" spans="3:12" s="383" customFormat="1" ht="12" customHeight="1">
      <c r="C69" s="430"/>
      <c r="D69" s="404"/>
      <c r="E69" s="404"/>
      <c r="F69" s="404"/>
      <c r="G69" s="404"/>
      <c r="H69" s="405"/>
      <c r="I69" s="405"/>
      <c r="J69" s="405"/>
      <c r="K69" s="405"/>
      <c r="L69" s="405"/>
    </row>
    <row r="70" spans="2:12" s="383" customFormat="1" ht="12" customHeight="1">
      <c r="B70" s="430"/>
      <c r="C70" s="431"/>
      <c r="D70" s="404"/>
      <c r="E70" s="404"/>
      <c r="F70" s="404"/>
      <c r="G70" s="404"/>
      <c r="H70" s="405"/>
      <c r="I70" s="405"/>
      <c r="J70" s="405"/>
      <c r="K70" s="405"/>
      <c r="L70" s="405"/>
    </row>
    <row r="71" spans="3:12" s="383" customFormat="1" ht="12" customHeight="1">
      <c r="C71" s="432"/>
      <c r="D71" s="404"/>
      <c r="E71" s="404"/>
      <c r="F71" s="404"/>
      <c r="G71" s="404"/>
      <c r="H71" s="405"/>
      <c r="I71" s="405"/>
      <c r="J71" s="405"/>
      <c r="K71" s="405"/>
      <c r="L71" s="405"/>
    </row>
    <row r="72" s="383" customFormat="1" ht="12"/>
    <row r="73" s="383" customFormat="1" ht="12"/>
  </sheetData>
  <mergeCells count="13">
    <mergeCell ref="B3:B5"/>
    <mergeCell ref="D4:D5"/>
    <mergeCell ref="F4:F5"/>
    <mergeCell ref="G4:G5"/>
    <mergeCell ref="L4:M4"/>
    <mergeCell ref="N4:O4"/>
    <mergeCell ref="C3:I3"/>
    <mergeCell ref="J3:O3"/>
    <mergeCell ref="H4:H5"/>
    <mergeCell ref="E4:E5"/>
    <mergeCell ref="C4:C5"/>
    <mergeCell ref="I4:I5"/>
    <mergeCell ref="J4:K4"/>
  </mergeCells>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B2:S54"/>
  <sheetViews>
    <sheetView workbookViewId="0" topLeftCell="A1">
      <selection activeCell="A1" sqref="A1"/>
    </sheetView>
  </sheetViews>
  <sheetFormatPr defaultColWidth="9.00390625" defaultRowHeight="13.5"/>
  <cols>
    <col min="1" max="2" width="2.625" style="445" customWidth="1"/>
    <col min="3" max="3" width="4.625" style="445" customWidth="1"/>
    <col min="4" max="4" width="18.50390625" style="445" customWidth="1"/>
    <col min="5" max="7" width="10.875" style="445" customWidth="1"/>
    <col min="8" max="8" width="10.25390625" style="445" customWidth="1"/>
    <col min="9" max="9" width="10.125" style="445" customWidth="1"/>
    <col min="10" max="10" width="9.375" style="445" customWidth="1"/>
    <col min="11" max="11" width="9.50390625" style="445" customWidth="1"/>
    <col min="12" max="13" width="10.75390625" style="445" customWidth="1"/>
    <col min="14" max="19" width="9.25390625" style="445" customWidth="1"/>
    <col min="20" max="16384" width="9.00390625" style="445" customWidth="1"/>
  </cols>
  <sheetData>
    <row r="2" ht="14.25">
      <c r="B2" s="446" t="s">
        <v>660</v>
      </c>
    </row>
    <row r="3" spans="4:19" ht="12.75" thickBot="1">
      <c r="D3" s="447"/>
      <c r="E3" s="447"/>
      <c r="F3" s="447"/>
      <c r="G3" s="447"/>
      <c r="H3" s="447"/>
      <c r="I3" s="447"/>
      <c r="J3" s="447"/>
      <c r="K3" s="448"/>
      <c r="S3" s="449" t="s">
        <v>609</v>
      </c>
    </row>
    <row r="4" spans="2:19" ht="27" customHeight="1" thickTop="1">
      <c r="B4" s="1249" t="s">
        <v>610</v>
      </c>
      <c r="C4" s="1250"/>
      <c r="D4" s="1251"/>
      <c r="E4" s="450" t="s">
        <v>518</v>
      </c>
      <c r="F4" s="450" t="s">
        <v>611</v>
      </c>
      <c r="G4" s="450" t="s">
        <v>612</v>
      </c>
      <c r="H4" s="450" t="s">
        <v>608</v>
      </c>
      <c r="I4" s="450" t="s">
        <v>613</v>
      </c>
      <c r="J4" s="450" t="s">
        <v>614</v>
      </c>
      <c r="K4" s="451" t="s">
        <v>615</v>
      </c>
      <c r="L4" s="451" t="s">
        <v>616</v>
      </c>
      <c r="M4" s="450" t="s">
        <v>617</v>
      </c>
      <c r="N4" s="450" t="s">
        <v>618</v>
      </c>
      <c r="O4" s="450" t="s">
        <v>619</v>
      </c>
      <c r="P4" s="450" t="s">
        <v>620</v>
      </c>
      <c r="Q4" s="450" t="s">
        <v>621</v>
      </c>
      <c r="R4" s="450" t="s">
        <v>622</v>
      </c>
      <c r="S4" s="450" t="s">
        <v>623</v>
      </c>
    </row>
    <row r="5" spans="2:19" ht="12" customHeight="1">
      <c r="B5" s="452"/>
      <c r="C5" s="453"/>
      <c r="D5" s="454"/>
      <c r="E5" s="455"/>
      <c r="F5" s="455"/>
      <c r="G5" s="455"/>
      <c r="H5" s="455"/>
      <c r="I5" s="455"/>
      <c r="J5" s="455"/>
      <c r="K5" s="456"/>
      <c r="L5" s="456"/>
      <c r="M5" s="456"/>
      <c r="N5" s="456"/>
      <c r="O5" s="456"/>
      <c r="P5" s="456"/>
      <c r="Q5" s="456"/>
      <c r="R5" s="456"/>
      <c r="S5" s="457"/>
    </row>
    <row r="6" spans="2:19" s="458" customFormat="1" ht="15" customHeight="1">
      <c r="B6" s="1252" t="s">
        <v>1267</v>
      </c>
      <c r="C6" s="1253"/>
      <c r="D6" s="1254"/>
      <c r="E6" s="459">
        <f>SUM(E27,E32,E40,E47)</f>
        <v>6207972</v>
      </c>
      <c r="F6" s="460">
        <v>6111247</v>
      </c>
      <c r="G6" s="460">
        <f aca="true" t="shared" si="0" ref="G6:S6">SUM(G27,G32,G40,G47)</f>
        <v>7148358</v>
      </c>
      <c r="H6" s="460">
        <f t="shared" si="0"/>
        <v>186278</v>
      </c>
      <c r="I6" s="460">
        <f t="shared" si="0"/>
        <v>580172</v>
      </c>
      <c r="J6" s="460">
        <f t="shared" si="0"/>
        <v>753169</v>
      </c>
      <c r="K6" s="460">
        <f t="shared" si="0"/>
        <v>667542</v>
      </c>
      <c r="L6" s="460">
        <f t="shared" si="0"/>
        <v>1721626</v>
      </c>
      <c r="M6" s="460">
        <f t="shared" si="0"/>
        <v>1012545</v>
      </c>
      <c r="N6" s="460">
        <f t="shared" si="0"/>
        <v>154071</v>
      </c>
      <c r="O6" s="460">
        <f t="shared" si="0"/>
        <v>337821</v>
      </c>
      <c r="P6" s="460">
        <f t="shared" si="0"/>
        <v>399770</v>
      </c>
      <c r="Q6" s="460">
        <f t="shared" si="0"/>
        <v>438644</v>
      </c>
      <c r="R6" s="460">
        <f t="shared" si="0"/>
        <v>491058</v>
      </c>
      <c r="S6" s="461">
        <f t="shared" si="0"/>
        <v>405662</v>
      </c>
    </row>
    <row r="7" spans="2:19" s="462" customFormat="1" ht="15" customHeight="1">
      <c r="B7" s="463"/>
      <c r="C7" s="464"/>
      <c r="D7" s="465"/>
      <c r="E7" s="466"/>
      <c r="F7" s="466"/>
      <c r="G7" s="466"/>
      <c r="H7" s="399"/>
      <c r="I7" s="399"/>
      <c r="J7" s="399"/>
      <c r="K7" s="399"/>
      <c r="L7" s="405"/>
      <c r="M7" s="405"/>
      <c r="N7" s="405"/>
      <c r="O7" s="405"/>
      <c r="P7" s="405"/>
      <c r="Q7" s="405"/>
      <c r="R7" s="405"/>
      <c r="S7" s="467"/>
    </row>
    <row r="8" spans="2:19" s="462" customFormat="1" ht="15" customHeight="1">
      <c r="B8" s="463"/>
      <c r="C8" s="464"/>
      <c r="D8" s="468" t="s">
        <v>624</v>
      </c>
      <c r="E8" s="469">
        <v>497857</v>
      </c>
      <c r="F8" s="469">
        <v>471866</v>
      </c>
      <c r="G8" s="469">
        <v>463409</v>
      </c>
      <c r="H8" s="405">
        <v>0</v>
      </c>
      <c r="I8" s="405">
        <v>0</v>
      </c>
      <c r="J8" s="405">
        <v>0</v>
      </c>
      <c r="K8" s="405">
        <v>0</v>
      </c>
      <c r="L8" s="405">
        <v>457096</v>
      </c>
      <c r="M8" s="405">
        <v>0</v>
      </c>
      <c r="N8" s="405">
        <v>0</v>
      </c>
      <c r="O8" s="405">
        <v>0</v>
      </c>
      <c r="P8" s="405">
        <v>0</v>
      </c>
      <c r="Q8" s="405">
        <v>468</v>
      </c>
      <c r="R8" s="405">
        <v>1909</v>
      </c>
      <c r="S8" s="467">
        <v>3936</v>
      </c>
    </row>
    <row r="9" spans="2:19" s="462" customFormat="1" ht="15" customHeight="1">
      <c r="B9" s="463"/>
      <c r="C9" s="464"/>
      <c r="D9" s="468" t="s">
        <v>625</v>
      </c>
      <c r="E9" s="469">
        <v>31582</v>
      </c>
      <c r="F9" s="469">
        <v>6628</v>
      </c>
      <c r="G9" s="469">
        <v>922</v>
      </c>
      <c r="H9" s="405">
        <v>0</v>
      </c>
      <c r="I9" s="405">
        <v>0</v>
      </c>
      <c r="J9" s="405">
        <v>0</v>
      </c>
      <c r="K9" s="405">
        <v>0</v>
      </c>
      <c r="L9" s="405">
        <v>538</v>
      </c>
      <c r="M9" s="405">
        <v>0</v>
      </c>
      <c r="N9" s="405">
        <v>0</v>
      </c>
      <c r="O9" s="405">
        <v>0</v>
      </c>
      <c r="P9" s="405">
        <v>0</v>
      </c>
      <c r="Q9" s="405">
        <v>197</v>
      </c>
      <c r="R9" s="405">
        <v>176</v>
      </c>
      <c r="S9" s="467">
        <v>11</v>
      </c>
    </row>
    <row r="10" spans="2:19" s="462" customFormat="1" ht="15" customHeight="1">
      <c r="B10" s="463"/>
      <c r="C10" s="464"/>
      <c r="D10" s="468" t="s">
        <v>626</v>
      </c>
      <c r="E10" s="469">
        <v>12037</v>
      </c>
      <c r="F10" s="469">
        <v>3381</v>
      </c>
      <c r="G10" s="469">
        <v>6629</v>
      </c>
      <c r="H10" s="405">
        <v>0</v>
      </c>
      <c r="I10" s="405">
        <v>0</v>
      </c>
      <c r="J10" s="405">
        <v>0</v>
      </c>
      <c r="K10" s="405">
        <v>0</v>
      </c>
      <c r="L10" s="405">
        <v>0</v>
      </c>
      <c r="M10" s="405">
        <v>0</v>
      </c>
      <c r="N10" s="405">
        <v>0</v>
      </c>
      <c r="O10" s="405">
        <v>0</v>
      </c>
      <c r="P10" s="405">
        <v>583</v>
      </c>
      <c r="Q10" s="405">
        <v>3870</v>
      </c>
      <c r="R10" s="405">
        <v>2036</v>
      </c>
      <c r="S10" s="467">
        <v>140</v>
      </c>
    </row>
    <row r="11" spans="2:19" s="462" customFormat="1" ht="15" customHeight="1">
      <c r="B11" s="463"/>
      <c r="C11" s="464"/>
      <c r="D11" s="468" t="s">
        <v>627</v>
      </c>
      <c r="E11" s="469">
        <v>12956</v>
      </c>
      <c r="F11" s="469">
        <v>17551</v>
      </c>
      <c r="G11" s="469">
        <v>3722</v>
      </c>
      <c r="H11" s="405">
        <v>0</v>
      </c>
      <c r="I11" s="405">
        <v>0</v>
      </c>
      <c r="J11" s="405">
        <v>0</v>
      </c>
      <c r="K11" s="405">
        <v>20</v>
      </c>
      <c r="L11" s="405">
        <v>1381</v>
      </c>
      <c r="M11" s="405">
        <v>1457</v>
      </c>
      <c r="N11" s="405">
        <v>0</v>
      </c>
      <c r="O11" s="405">
        <v>429</v>
      </c>
      <c r="P11" s="405">
        <v>9</v>
      </c>
      <c r="Q11" s="405">
        <v>336</v>
      </c>
      <c r="R11" s="405">
        <v>90</v>
      </c>
      <c r="S11" s="467">
        <v>0</v>
      </c>
    </row>
    <row r="12" spans="2:19" s="462" customFormat="1" ht="15" customHeight="1">
      <c r="B12" s="463"/>
      <c r="C12" s="464"/>
      <c r="D12" s="468" t="s">
        <v>628</v>
      </c>
      <c r="E12" s="469">
        <v>80962</v>
      </c>
      <c r="F12" s="469">
        <v>10707</v>
      </c>
      <c r="G12" s="469">
        <v>15346</v>
      </c>
      <c r="H12" s="405">
        <v>0</v>
      </c>
      <c r="I12" s="405">
        <v>0</v>
      </c>
      <c r="J12" s="405">
        <v>0</v>
      </c>
      <c r="K12" s="405">
        <v>2</v>
      </c>
      <c r="L12" s="405">
        <v>9960</v>
      </c>
      <c r="M12" s="405">
        <v>3492</v>
      </c>
      <c r="N12" s="405">
        <v>706</v>
      </c>
      <c r="O12" s="405">
        <v>9</v>
      </c>
      <c r="P12" s="405">
        <v>1087</v>
      </c>
      <c r="Q12" s="405">
        <v>90</v>
      </c>
      <c r="R12" s="405">
        <v>0</v>
      </c>
      <c r="S12" s="467">
        <v>0</v>
      </c>
    </row>
    <row r="13" spans="2:19" s="462" customFormat="1" ht="15" customHeight="1">
      <c r="B13" s="463"/>
      <c r="C13" s="464"/>
      <c r="D13" s="468" t="s">
        <v>629</v>
      </c>
      <c r="E13" s="469">
        <v>51915</v>
      </c>
      <c r="F13" s="469">
        <v>94296</v>
      </c>
      <c r="G13" s="469">
        <v>71496</v>
      </c>
      <c r="H13" s="405">
        <v>0</v>
      </c>
      <c r="I13" s="405">
        <v>3</v>
      </c>
      <c r="J13" s="405">
        <v>0</v>
      </c>
      <c r="K13" s="405">
        <v>14</v>
      </c>
      <c r="L13" s="405">
        <v>4912</v>
      </c>
      <c r="M13" s="405">
        <v>12759</v>
      </c>
      <c r="N13" s="405">
        <v>2421</v>
      </c>
      <c r="O13" s="405">
        <v>9971</v>
      </c>
      <c r="P13" s="405">
        <v>8934</v>
      </c>
      <c r="Q13" s="405">
        <v>10690</v>
      </c>
      <c r="R13" s="405">
        <v>14352</v>
      </c>
      <c r="S13" s="467">
        <v>7440</v>
      </c>
    </row>
    <row r="14" spans="2:19" s="462" customFormat="1" ht="15" customHeight="1">
      <c r="B14" s="463"/>
      <c r="C14" s="464"/>
      <c r="D14" s="468" t="s">
        <v>630</v>
      </c>
      <c r="E14" s="469">
        <v>415248</v>
      </c>
      <c r="F14" s="469">
        <v>299025</v>
      </c>
      <c r="G14" s="469">
        <v>308725</v>
      </c>
      <c r="H14" s="405">
        <v>69568</v>
      </c>
      <c r="I14" s="405">
        <v>200918</v>
      </c>
      <c r="J14" s="405">
        <v>28975</v>
      </c>
      <c r="K14" s="405">
        <v>3151</v>
      </c>
      <c r="L14" s="405">
        <v>528</v>
      </c>
      <c r="M14" s="405">
        <v>126</v>
      </c>
      <c r="N14" s="405">
        <v>151</v>
      </c>
      <c r="O14" s="405">
        <v>23</v>
      </c>
      <c r="P14" s="405">
        <v>35</v>
      </c>
      <c r="Q14" s="405">
        <v>831</v>
      </c>
      <c r="R14" s="405">
        <v>2683</v>
      </c>
      <c r="S14" s="467">
        <v>1736</v>
      </c>
    </row>
    <row r="15" spans="2:19" s="462" customFormat="1" ht="15" customHeight="1">
      <c r="B15" s="452" t="s">
        <v>631</v>
      </c>
      <c r="C15" s="464"/>
      <c r="D15" s="468" t="s">
        <v>632</v>
      </c>
      <c r="E15" s="469">
        <v>153678</v>
      </c>
      <c r="F15" s="469">
        <v>161140</v>
      </c>
      <c r="G15" s="469">
        <v>175118</v>
      </c>
      <c r="H15" s="405">
        <v>11042</v>
      </c>
      <c r="I15" s="405">
        <v>29643</v>
      </c>
      <c r="J15" s="405">
        <v>12987</v>
      </c>
      <c r="K15" s="405">
        <v>23399</v>
      </c>
      <c r="L15" s="405">
        <v>14458</v>
      </c>
      <c r="M15" s="405">
        <v>1623</v>
      </c>
      <c r="N15" s="405">
        <v>422</v>
      </c>
      <c r="O15" s="405">
        <v>13339</v>
      </c>
      <c r="P15" s="405">
        <v>32568</v>
      </c>
      <c r="Q15" s="405">
        <v>6497</v>
      </c>
      <c r="R15" s="405">
        <v>14556</v>
      </c>
      <c r="S15" s="467">
        <v>14584</v>
      </c>
    </row>
    <row r="16" spans="2:19" s="462" customFormat="1" ht="15" customHeight="1">
      <c r="B16" s="452"/>
      <c r="C16" s="464"/>
      <c r="D16" s="468" t="s">
        <v>633</v>
      </c>
      <c r="E16" s="469">
        <v>565001</v>
      </c>
      <c r="F16" s="469">
        <v>801786</v>
      </c>
      <c r="G16" s="469">
        <v>549905</v>
      </c>
      <c r="H16" s="405">
        <v>6729</v>
      </c>
      <c r="I16" s="405">
        <v>73901</v>
      </c>
      <c r="J16" s="405">
        <v>350741</v>
      </c>
      <c r="K16" s="405">
        <v>105956</v>
      </c>
      <c r="L16" s="405">
        <v>8809</v>
      </c>
      <c r="M16" s="405">
        <v>455</v>
      </c>
      <c r="N16" s="405">
        <v>36</v>
      </c>
      <c r="O16" s="405">
        <v>0</v>
      </c>
      <c r="P16" s="405">
        <v>763</v>
      </c>
      <c r="Q16" s="405">
        <v>659</v>
      </c>
      <c r="R16" s="405">
        <v>486</v>
      </c>
      <c r="S16" s="467">
        <v>1370</v>
      </c>
    </row>
    <row r="17" spans="2:19" s="462" customFormat="1" ht="15" customHeight="1">
      <c r="B17" s="452"/>
      <c r="C17" s="464"/>
      <c r="D17" s="468" t="s">
        <v>634</v>
      </c>
      <c r="E17" s="469">
        <v>347771</v>
      </c>
      <c r="F17" s="469">
        <v>389330</v>
      </c>
      <c r="G17" s="469">
        <v>457393</v>
      </c>
      <c r="H17" s="405">
        <v>17841</v>
      </c>
      <c r="I17" s="405">
        <v>20308</v>
      </c>
      <c r="J17" s="405">
        <v>4638</v>
      </c>
      <c r="K17" s="405">
        <v>2375</v>
      </c>
      <c r="L17" s="405">
        <v>17696</v>
      </c>
      <c r="M17" s="405">
        <v>90712</v>
      </c>
      <c r="N17" s="405">
        <v>31775</v>
      </c>
      <c r="O17" s="405">
        <v>67451</v>
      </c>
      <c r="P17" s="405">
        <v>91856</v>
      </c>
      <c r="Q17" s="405">
        <v>52079</v>
      </c>
      <c r="R17" s="405">
        <v>42023</v>
      </c>
      <c r="S17" s="467">
        <v>18639</v>
      </c>
    </row>
    <row r="18" spans="2:19" s="462" customFormat="1" ht="15" customHeight="1">
      <c r="B18" s="452"/>
      <c r="C18" s="464"/>
      <c r="D18" s="468" t="s">
        <v>635</v>
      </c>
      <c r="E18" s="469">
        <v>345450</v>
      </c>
      <c r="F18" s="469">
        <v>348125</v>
      </c>
      <c r="G18" s="469">
        <v>222097</v>
      </c>
      <c r="H18" s="405">
        <v>4370</v>
      </c>
      <c r="I18" s="405">
        <v>22435</v>
      </c>
      <c r="J18" s="405">
        <v>27971</v>
      </c>
      <c r="K18" s="405">
        <v>31886</v>
      </c>
      <c r="L18" s="405">
        <v>29998</v>
      </c>
      <c r="M18" s="405">
        <v>13842</v>
      </c>
      <c r="N18" s="405">
        <v>3454</v>
      </c>
      <c r="O18" s="405">
        <v>21728</v>
      </c>
      <c r="P18" s="405">
        <v>23682</v>
      </c>
      <c r="Q18" s="405">
        <v>14771</v>
      </c>
      <c r="R18" s="405">
        <v>16719</v>
      </c>
      <c r="S18" s="467">
        <v>11241</v>
      </c>
    </row>
    <row r="19" spans="2:19" s="462" customFormat="1" ht="15" customHeight="1">
      <c r="B19" s="452"/>
      <c r="C19" s="464"/>
      <c r="D19" s="468" t="s">
        <v>636</v>
      </c>
      <c r="E19" s="469">
        <v>40046</v>
      </c>
      <c r="F19" s="469">
        <v>30423</v>
      </c>
      <c r="G19" s="469">
        <v>4684</v>
      </c>
      <c r="H19" s="405">
        <v>1894</v>
      </c>
      <c r="I19" s="405">
        <v>775</v>
      </c>
      <c r="J19" s="405">
        <v>1128</v>
      </c>
      <c r="K19" s="405">
        <v>242</v>
      </c>
      <c r="L19" s="405">
        <v>23</v>
      </c>
      <c r="M19" s="405">
        <v>35</v>
      </c>
      <c r="N19" s="405">
        <v>25</v>
      </c>
      <c r="O19" s="405">
        <v>0</v>
      </c>
      <c r="P19" s="405">
        <v>142</v>
      </c>
      <c r="Q19" s="405">
        <v>8</v>
      </c>
      <c r="R19" s="405">
        <v>77</v>
      </c>
      <c r="S19" s="467">
        <v>335</v>
      </c>
    </row>
    <row r="20" spans="2:19" s="462" customFormat="1" ht="15" customHeight="1">
      <c r="B20" s="452"/>
      <c r="C20" s="464"/>
      <c r="D20" s="468" t="s">
        <v>637</v>
      </c>
      <c r="E20" s="469">
        <v>71505</v>
      </c>
      <c r="F20" s="469">
        <v>49269</v>
      </c>
      <c r="G20" s="469">
        <v>47744</v>
      </c>
      <c r="H20" s="405">
        <v>308</v>
      </c>
      <c r="I20" s="405">
        <v>405</v>
      </c>
      <c r="J20" s="405">
        <v>29</v>
      </c>
      <c r="K20" s="405">
        <v>3225</v>
      </c>
      <c r="L20" s="405">
        <v>12310</v>
      </c>
      <c r="M20" s="405">
        <v>13262</v>
      </c>
      <c r="N20" s="405">
        <v>2414</v>
      </c>
      <c r="O20" s="405">
        <v>349</v>
      </c>
      <c r="P20" s="405">
        <v>2637</v>
      </c>
      <c r="Q20" s="405">
        <v>7210</v>
      </c>
      <c r="R20" s="405">
        <v>3556</v>
      </c>
      <c r="S20" s="467">
        <v>2039</v>
      </c>
    </row>
    <row r="21" spans="2:19" s="462" customFormat="1" ht="15" customHeight="1">
      <c r="B21" s="452" t="s">
        <v>638</v>
      </c>
      <c r="C21" s="464"/>
      <c r="D21" s="468" t="s">
        <v>639</v>
      </c>
      <c r="E21" s="469">
        <v>547248</v>
      </c>
      <c r="F21" s="469">
        <v>419883</v>
      </c>
      <c r="G21" s="469">
        <v>1223589</v>
      </c>
      <c r="H21" s="405">
        <v>15009</v>
      </c>
      <c r="I21" s="405">
        <v>93918</v>
      </c>
      <c r="J21" s="405">
        <v>80598</v>
      </c>
      <c r="K21" s="405">
        <v>44433</v>
      </c>
      <c r="L21" s="405">
        <v>29286</v>
      </c>
      <c r="M21" s="405">
        <v>2161</v>
      </c>
      <c r="N21" s="405">
        <v>92</v>
      </c>
      <c r="O21" s="405">
        <v>131212</v>
      </c>
      <c r="P21" s="405">
        <v>138121</v>
      </c>
      <c r="Q21" s="405">
        <v>151012</v>
      </c>
      <c r="R21" s="405">
        <v>279264</v>
      </c>
      <c r="S21" s="467">
        <v>258483</v>
      </c>
    </row>
    <row r="22" spans="2:19" ht="15" customHeight="1">
      <c r="B22" s="452"/>
      <c r="C22" s="453"/>
      <c r="D22" s="470" t="s">
        <v>640</v>
      </c>
      <c r="E22" s="469">
        <v>26726</v>
      </c>
      <c r="F22" s="469">
        <v>35163</v>
      </c>
      <c r="G22" s="469">
        <v>29018</v>
      </c>
      <c r="H22" s="405">
        <v>0</v>
      </c>
      <c r="I22" s="405">
        <v>0</v>
      </c>
      <c r="J22" s="405">
        <v>0</v>
      </c>
      <c r="K22" s="405">
        <v>0</v>
      </c>
      <c r="L22" s="405">
        <v>0</v>
      </c>
      <c r="M22" s="405">
        <v>0</v>
      </c>
      <c r="N22" s="405">
        <v>0</v>
      </c>
      <c r="O22" s="405">
        <v>0</v>
      </c>
      <c r="P22" s="405">
        <v>18</v>
      </c>
      <c r="Q22" s="405">
        <v>1766</v>
      </c>
      <c r="R22" s="405">
        <v>13909</v>
      </c>
      <c r="S22" s="467">
        <v>13325</v>
      </c>
    </row>
    <row r="23" spans="2:19" ht="15" customHeight="1">
      <c r="B23" s="452"/>
      <c r="C23" s="453"/>
      <c r="D23" s="470" t="s">
        <v>641</v>
      </c>
      <c r="E23" s="471">
        <v>294348</v>
      </c>
      <c r="F23" s="472">
        <v>849218</v>
      </c>
      <c r="G23" s="472">
        <v>1055161</v>
      </c>
      <c r="H23" s="405">
        <v>3</v>
      </c>
      <c r="I23" s="405">
        <v>3686</v>
      </c>
      <c r="J23" s="405">
        <v>128039</v>
      </c>
      <c r="K23" s="405">
        <v>386962</v>
      </c>
      <c r="L23" s="405">
        <v>395520</v>
      </c>
      <c r="M23" s="405">
        <v>138110</v>
      </c>
      <c r="N23" s="405">
        <v>0</v>
      </c>
      <c r="O23" s="405">
        <v>0</v>
      </c>
      <c r="P23" s="405">
        <v>81</v>
      </c>
      <c r="Q23" s="405">
        <v>0</v>
      </c>
      <c r="R23" s="405">
        <v>842</v>
      </c>
      <c r="S23" s="467">
        <v>1918</v>
      </c>
    </row>
    <row r="24" spans="2:19" ht="15" customHeight="1">
      <c r="B24" s="452"/>
      <c r="C24" s="453"/>
      <c r="D24" s="470" t="s">
        <v>642</v>
      </c>
      <c r="E24" s="471">
        <v>51536</v>
      </c>
      <c r="F24" s="472">
        <v>39441</v>
      </c>
      <c r="G24" s="472">
        <v>29591</v>
      </c>
      <c r="H24" s="405">
        <v>329</v>
      </c>
      <c r="I24" s="405">
        <v>1499</v>
      </c>
      <c r="J24" s="405">
        <v>1991</v>
      </c>
      <c r="K24" s="405">
        <v>2981</v>
      </c>
      <c r="L24" s="405">
        <v>5155</v>
      </c>
      <c r="M24" s="405">
        <v>1317</v>
      </c>
      <c r="N24" s="405">
        <v>181</v>
      </c>
      <c r="O24" s="405">
        <v>1913</v>
      </c>
      <c r="P24" s="405">
        <v>8288</v>
      </c>
      <c r="Q24" s="405">
        <v>2558</v>
      </c>
      <c r="R24" s="405">
        <v>1728</v>
      </c>
      <c r="S24" s="467">
        <v>1651</v>
      </c>
    </row>
    <row r="25" spans="2:19" ht="15" customHeight="1">
      <c r="B25" s="452"/>
      <c r="C25" s="453"/>
      <c r="D25" s="470" t="s">
        <v>643</v>
      </c>
      <c r="E25" s="471">
        <v>35745</v>
      </c>
      <c r="F25" s="472">
        <v>31784</v>
      </c>
      <c r="G25" s="472">
        <v>9172</v>
      </c>
      <c r="H25" s="405">
        <v>0</v>
      </c>
      <c r="I25" s="405">
        <v>0</v>
      </c>
      <c r="J25" s="405">
        <v>1020</v>
      </c>
      <c r="K25" s="405">
        <v>0</v>
      </c>
      <c r="L25" s="405">
        <v>0</v>
      </c>
      <c r="M25" s="405">
        <v>5897</v>
      </c>
      <c r="N25" s="405">
        <v>2255</v>
      </c>
      <c r="O25" s="405">
        <v>0</v>
      </c>
      <c r="P25" s="405">
        <v>0</v>
      </c>
      <c r="Q25" s="405">
        <v>0</v>
      </c>
      <c r="R25" s="405">
        <v>0</v>
      </c>
      <c r="S25" s="467">
        <v>0</v>
      </c>
    </row>
    <row r="26" spans="2:19" ht="15" customHeight="1">
      <c r="B26" s="452"/>
      <c r="C26" s="453"/>
      <c r="D26" s="470" t="s">
        <v>644</v>
      </c>
      <c r="E26" s="471">
        <v>583182</v>
      </c>
      <c r="F26" s="472">
        <v>520523</v>
      </c>
      <c r="G26" s="472">
        <v>610749</v>
      </c>
      <c r="H26" s="405">
        <v>9079</v>
      </c>
      <c r="I26" s="405">
        <v>39861</v>
      </c>
      <c r="J26" s="405">
        <v>58984</v>
      </c>
      <c r="K26" s="405">
        <v>45148</v>
      </c>
      <c r="L26" s="405">
        <v>72672</v>
      </c>
      <c r="M26" s="405">
        <v>91147</v>
      </c>
      <c r="N26" s="405">
        <v>33123</v>
      </c>
      <c r="O26" s="405">
        <v>32010</v>
      </c>
      <c r="P26" s="405">
        <v>50627</v>
      </c>
      <c r="Q26" s="405">
        <v>85578</v>
      </c>
      <c r="R26" s="405">
        <v>60417</v>
      </c>
      <c r="S26" s="467">
        <v>32103</v>
      </c>
    </row>
    <row r="27" spans="2:19" s="458" customFormat="1" ht="15" customHeight="1">
      <c r="B27" s="473"/>
      <c r="C27" s="474"/>
      <c r="D27" s="475" t="s">
        <v>1335</v>
      </c>
      <c r="E27" s="459">
        <f>SUM(E8:E26)</f>
        <v>4164793</v>
      </c>
      <c r="F27" s="460">
        <v>4579629</v>
      </c>
      <c r="G27" s="460">
        <f aca="true" t="shared" si="1" ref="G27:S27">SUM(G8:G26)</f>
        <v>5284470</v>
      </c>
      <c r="H27" s="460">
        <f t="shared" si="1"/>
        <v>136172</v>
      </c>
      <c r="I27" s="460">
        <f t="shared" si="1"/>
        <v>487352</v>
      </c>
      <c r="J27" s="460">
        <f t="shared" si="1"/>
        <v>697101</v>
      </c>
      <c r="K27" s="460">
        <f t="shared" si="1"/>
        <v>649794</v>
      </c>
      <c r="L27" s="460">
        <f t="shared" si="1"/>
        <v>1060342</v>
      </c>
      <c r="M27" s="460">
        <f t="shared" si="1"/>
        <v>376395</v>
      </c>
      <c r="N27" s="460">
        <f t="shared" si="1"/>
        <v>77055</v>
      </c>
      <c r="O27" s="460">
        <f t="shared" si="1"/>
        <v>278434</v>
      </c>
      <c r="P27" s="460">
        <f t="shared" si="1"/>
        <v>359431</v>
      </c>
      <c r="Q27" s="460">
        <f t="shared" si="1"/>
        <v>338620</v>
      </c>
      <c r="R27" s="460">
        <f t="shared" si="1"/>
        <v>454823</v>
      </c>
      <c r="S27" s="461">
        <f t="shared" si="1"/>
        <v>368951</v>
      </c>
    </row>
    <row r="28" spans="2:19" ht="15" customHeight="1">
      <c r="B28" s="452"/>
      <c r="C28" s="453"/>
      <c r="D28" s="470"/>
      <c r="E28" s="471"/>
      <c r="F28" s="472"/>
      <c r="G28" s="472"/>
      <c r="H28" s="405"/>
      <c r="I28" s="405"/>
      <c r="J28" s="405"/>
      <c r="K28" s="405"/>
      <c r="L28" s="405"/>
      <c r="M28" s="405"/>
      <c r="N28" s="405"/>
      <c r="O28" s="405"/>
      <c r="P28" s="405"/>
      <c r="Q28" s="405"/>
      <c r="R28" s="405"/>
      <c r="S28" s="467"/>
    </row>
    <row r="29" spans="2:19" ht="15" customHeight="1">
      <c r="B29" s="1248" t="s">
        <v>645</v>
      </c>
      <c r="C29" s="453"/>
      <c r="D29" s="470" t="s">
        <v>646</v>
      </c>
      <c r="E29" s="471">
        <v>14017</v>
      </c>
      <c r="F29" s="472">
        <v>76487</v>
      </c>
      <c r="G29" s="472">
        <v>10866</v>
      </c>
      <c r="H29" s="405">
        <v>297</v>
      </c>
      <c r="I29" s="405">
        <v>3925</v>
      </c>
      <c r="J29" s="405">
        <v>876</v>
      </c>
      <c r="K29" s="405">
        <v>177</v>
      </c>
      <c r="L29" s="405">
        <v>152</v>
      </c>
      <c r="M29" s="405">
        <v>502</v>
      </c>
      <c r="N29" s="405">
        <v>1686</v>
      </c>
      <c r="O29" s="405">
        <v>1183</v>
      </c>
      <c r="P29" s="405">
        <v>254</v>
      </c>
      <c r="Q29" s="405">
        <v>150</v>
      </c>
      <c r="R29" s="405">
        <v>37</v>
      </c>
      <c r="S29" s="467">
        <v>1627</v>
      </c>
    </row>
    <row r="30" spans="2:19" ht="15" customHeight="1">
      <c r="B30" s="1248"/>
      <c r="C30" s="453"/>
      <c r="D30" s="470" t="s">
        <v>647</v>
      </c>
      <c r="E30" s="471">
        <v>45723</v>
      </c>
      <c r="F30" s="472">
        <v>8077</v>
      </c>
      <c r="G30" s="472">
        <v>69358</v>
      </c>
      <c r="H30" s="405">
        <v>0</v>
      </c>
      <c r="I30" s="405">
        <v>1170</v>
      </c>
      <c r="J30" s="405">
        <v>255</v>
      </c>
      <c r="K30" s="405">
        <v>494</v>
      </c>
      <c r="L30" s="405">
        <v>1005</v>
      </c>
      <c r="M30" s="405">
        <v>1196</v>
      </c>
      <c r="N30" s="405">
        <v>5836</v>
      </c>
      <c r="O30" s="405">
        <v>3180</v>
      </c>
      <c r="P30" s="405">
        <v>3448</v>
      </c>
      <c r="Q30" s="405">
        <v>52579</v>
      </c>
      <c r="R30" s="405">
        <v>187</v>
      </c>
      <c r="S30" s="467">
        <v>8</v>
      </c>
    </row>
    <row r="31" spans="2:19" ht="15" customHeight="1">
      <c r="B31" s="1248"/>
      <c r="C31" s="453"/>
      <c r="D31" s="470" t="s">
        <v>644</v>
      </c>
      <c r="E31" s="471">
        <v>4958</v>
      </c>
      <c r="F31" s="472">
        <v>8774</v>
      </c>
      <c r="G31" s="472">
        <v>25384</v>
      </c>
      <c r="H31" s="405">
        <v>1170</v>
      </c>
      <c r="I31" s="405">
        <v>0</v>
      </c>
      <c r="J31" s="405">
        <v>0</v>
      </c>
      <c r="K31" s="405">
        <v>0</v>
      </c>
      <c r="L31" s="405">
        <v>0</v>
      </c>
      <c r="M31" s="405">
        <v>0</v>
      </c>
      <c r="N31" s="405">
        <v>158</v>
      </c>
      <c r="O31" s="405">
        <v>591</v>
      </c>
      <c r="P31" s="405">
        <v>4248</v>
      </c>
      <c r="Q31" s="405">
        <v>9121</v>
      </c>
      <c r="R31" s="405">
        <v>7358</v>
      </c>
      <c r="S31" s="467">
        <v>2738</v>
      </c>
    </row>
    <row r="32" spans="2:19" s="458" customFormat="1" ht="15" customHeight="1">
      <c r="B32" s="1248"/>
      <c r="C32" s="474"/>
      <c r="D32" s="475" t="s">
        <v>1335</v>
      </c>
      <c r="E32" s="459">
        <f aca="true" t="shared" si="2" ref="E32:S32">SUM(E29:E31)</f>
        <v>64698</v>
      </c>
      <c r="F32" s="460">
        <f t="shared" si="2"/>
        <v>93338</v>
      </c>
      <c r="G32" s="460">
        <f t="shared" si="2"/>
        <v>105608</v>
      </c>
      <c r="H32" s="460">
        <f t="shared" si="2"/>
        <v>1467</v>
      </c>
      <c r="I32" s="460">
        <f t="shared" si="2"/>
        <v>5095</v>
      </c>
      <c r="J32" s="460">
        <f t="shared" si="2"/>
        <v>1131</v>
      </c>
      <c r="K32" s="460">
        <f t="shared" si="2"/>
        <v>671</v>
      </c>
      <c r="L32" s="460">
        <f t="shared" si="2"/>
        <v>1157</v>
      </c>
      <c r="M32" s="460">
        <f t="shared" si="2"/>
        <v>1698</v>
      </c>
      <c r="N32" s="460">
        <f t="shared" si="2"/>
        <v>7680</v>
      </c>
      <c r="O32" s="460">
        <f t="shared" si="2"/>
        <v>4954</v>
      </c>
      <c r="P32" s="460">
        <f t="shared" si="2"/>
        <v>7950</v>
      </c>
      <c r="Q32" s="460">
        <f t="shared" si="2"/>
        <v>61850</v>
      </c>
      <c r="R32" s="460">
        <f t="shared" si="2"/>
        <v>7582</v>
      </c>
      <c r="S32" s="461">
        <f t="shared" si="2"/>
        <v>4373</v>
      </c>
    </row>
    <row r="33" spans="2:19" ht="15" customHeight="1">
      <c r="B33" s="452"/>
      <c r="C33" s="453"/>
      <c r="D33" s="470"/>
      <c r="E33" s="471"/>
      <c r="F33" s="472"/>
      <c r="G33" s="472"/>
      <c r="H33" s="405"/>
      <c r="I33" s="405"/>
      <c r="J33" s="405"/>
      <c r="K33" s="405"/>
      <c r="L33" s="405"/>
      <c r="M33" s="405"/>
      <c r="N33" s="405"/>
      <c r="O33" s="405"/>
      <c r="P33" s="405"/>
      <c r="Q33" s="405"/>
      <c r="R33" s="405"/>
      <c r="S33" s="467"/>
    </row>
    <row r="34" spans="2:19" ht="15" customHeight="1">
      <c r="B34" s="1248" t="s">
        <v>648</v>
      </c>
      <c r="C34" s="453"/>
      <c r="D34" s="470" t="s">
        <v>649</v>
      </c>
      <c r="E34" s="471">
        <v>382818</v>
      </c>
      <c r="F34" s="472">
        <v>160145</v>
      </c>
      <c r="G34" s="472">
        <v>696059</v>
      </c>
      <c r="H34" s="405">
        <v>11934</v>
      </c>
      <c r="I34" s="405">
        <v>4212</v>
      </c>
      <c r="J34" s="405">
        <v>41</v>
      </c>
      <c r="K34" s="405">
        <v>0</v>
      </c>
      <c r="L34" s="405">
        <v>0</v>
      </c>
      <c r="M34" s="405">
        <v>620081</v>
      </c>
      <c r="N34" s="405">
        <v>52150</v>
      </c>
      <c r="O34" s="405">
        <v>4306</v>
      </c>
      <c r="P34" s="405">
        <v>0</v>
      </c>
      <c r="Q34" s="405">
        <v>2792</v>
      </c>
      <c r="R34" s="405">
        <v>0</v>
      </c>
      <c r="S34" s="467">
        <v>543</v>
      </c>
    </row>
    <row r="35" spans="2:19" ht="15" customHeight="1">
      <c r="B35" s="1248"/>
      <c r="C35" s="453"/>
      <c r="D35" s="470" t="s">
        <v>650</v>
      </c>
      <c r="E35" s="471">
        <v>253755</v>
      </c>
      <c r="F35" s="472">
        <v>115943</v>
      </c>
      <c r="G35" s="472">
        <v>60944</v>
      </c>
      <c r="H35" s="405">
        <v>7692</v>
      </c>
      <c r="I35" s="405">
        <v>25593</v>
      </c>
      <c r="J35" s="405">
        <v>7026</v>
      </c>
      <c r="K35" s="405">
        <v>766</v>
      </c>
      <c r="L35" s="405">
        <v>167</v>
      </c>
      <c r="M35" s="405">
        <v>681</v>
      </c>
      <c r="N35" s="405">
        <v>121</v>
      </c>
      <c r="O35" s="405">
        <v>1450</v>
      </c>
      <c r="P35" s="405">
        <v>7664</v>
      </c>
      <c r="Q35" s="405">
        <v>2841</v>
      </c>
      <c r="R35" s="405">
        <v>3329</v>
      </c>
      <c r="S35" s="467">
        <v>3614</v>
      </c>
    </row>
    <row r="36" spans="2:19" ht="15" customHeight="1">
      <c r="B36" s="1248"/>
      <c r="C36" s="453"/>
      <c r="D36" s="470" t="s">
        <v>651</v>
      </c>
      <c r="E36" s="471">
        <v>70571</v>
      </c>
      <c r="F36" s="472">
        <v>82850</v>
      </c>
      <c r="G36" s="472">
        <v>97755</v>
      </c>
      <c r="H36" s="405">
        <v>4541</v>
      </c>
      <c r="I36" s="405">
        <v>11642</v>
      </c>
      <c r="J36" s="405">
        <v>8039</v>
      </c>
      <c r="K36" s="405">
        <v>6965</v>
      </c>
      <c r="L36" s="405">
        <v>7660</v>
      </c>
      <c r="M36" s="405">
        <v>4571</v>
      </c>
      <c r="N36" s="405">
        <v>633</v>
      </c>
      <c r="O36" s="405">
        <v>14912</v>
      </c>
      <c r="P36" s="405">
        <v>10497</v>
      </c>
      <c r="Q36" s="405">
        <v>11477</v>
      </c>
      <c r="R36" s="405">
        <v>11266</v>
      </c>
      <c r="S36" s="467">
        <v>5552</v>
      </c>
    </row>
    <row r="37" spans="2:19" ht="15" customHeight="1">
      <c r="B37" s="1248"/>
      <c r="C37" s="453"/>
      <c r="D37" s="470" t="s">
        <v>652</v>
      </c>
      <c r="E37" s="471">
        <v>71448</v>
      </c>
      <c r="F37" s="472">
        <v>74099</v>
      </c>
      <c r="G37" s="472">
        <v>71415</v>
      </c>
      <c r="H37" s="405">
        <v>9360</v>
      </c>
      <c r="I37" s="405">
        <v>27297</v>
      </c>
      <c r="J37" s="405">
        <v>10780</v>
      </c>
      <c r="K37" s="405">
        <v>3960</v>
      </c>
      <c r="L37" s="405">
        <v>67</v>
      </c>
      <c r="M37" s="405">
        <v>34</v>
      </c>
      <c r="N37" s="405">
        <v>95</v>
      </c>
      <c r="O37" s="405">
        <v>713</v>
      </c>
      <c r="P37" s="405">
        <v>3421</v>
      </c>
      <c r="Q37" s="405">
        <v>2826</v>
      </c>
      <c r="R37" s="405">
        <v>3166</v>
      </c>
      <c r="S37" s="467">
        <v>9696</v>
      </c>
    </row>
    <row r="38" spans="2:19" ht="15" customHeight="1">
      <c r="B38" s="1248"/>
      <c r="C38" s="453"/>
      <c r="D38" s="470" t="s">
        <v>653</v>
      </c>
      <c r="E38" s="471">
        <v>85886</v>
      </c>
      <c r="F38" s="472">
        <v>95243</v>
      </c>
      <c r="G38" s="472">
        <v>112109</v>
      </c>
      <c r="H38" s="405">
        <v>13125</v>
      </c>
      <c r="I38" s="405">
        <v>18571</v>
      </c>
      <c r="J38" s="405">
        <v>15029</v>
      </c>
      <c r="K38" s="405">
        <v>5356</v>
      </c>
      <c r="L38" s="405">
        <v>563</v>
      </c>
      <c r="M38" s="405">
        <v>168</v>
      </c>
      <c r="N38" s="405">
        <v>91</v>
      </c>
      <c r="O38" s="405">
        <v>8955</v>
      </c>
      <c r="P38" s="405">
        <v>8912</v>
      </c>
      <c r="Q38" s="405">
        <v>17701</v>
      </c>
      <c r="R38" s="405">
        <v>10892</v>
      </c>
      <c r="S38" s="467">
        <v>12746</v>
      </c>
    </row>
    <row r="39" spans="2:19" ht="15" customHeight="1">
      <c r="B39" s="1248"/>
      <c r="C39" s="453"/>
      <c r="D39" s="470" t="s">
        <v>644</v>
      </c>
      <c r="E39" s="471">
        <v>19640</v>
      </c>
      <c r="F39" s="472">
        <v>12481</v>
      </c>
      <c r="G39" s="472">
        <v>32868</v>
      </c>
      <c r="H39" s="405">
        <v>842</v>
      </c>
      <c r="I39" s="405">
        <v>0</v>
      </c>
      <c r="J39" s="405">
        <v>14022</v>
      </c>
      <c r="K39" s="405">
        <v>0</v>
      </c>
      <c r="L39" s="405">
        <v>4513</v>
      </c>
      <c r="M39" s="405">
        <v>7821</v>
      </c>
      <c r="N39" s="405">
        <v>3557</v>
      </c>
      <c r="O39" s="405">
        <v>1926</v>
      </c>
      <c r="P39" s="405">
        <v>0</v>
      </c>
      <c r="Q39" s="405">
        <v>0</v>
      </c>
      <c r="R39" s="405">
        <v>0</v>
      </c>
      <c r="S39" s="467">
        <v>187</v>
      </c>
    </row>
    <row r="40" spans="2:19" s="458" customFormat="1" ht="15" customHeight="1">
      <c r="B40" s="1248"/>
      <c r="C40" s="474"/>
      <c r="D40" s="475" t="s">
        <v>1335</v>
      </c>
      <c r="E40" s="459">
        <f>SUM(E34:E39)</f>
        <v>884118</v>
      </c>
      <c r="F40" s="460">
        <v>540801</v>
      </c>
      <c r="G40" s="460">
        <f aca="true" t="shared" si="3" ref="G40:S40">SUM(G34:G39)</f>
        <v>1071150</v>
      </c>
      <c r="H40" s="460">
        <f t="shared" si="3"/>
        <v>47494</v>
      </c>
      <c r="I40" s="460">
        <f t="shared" si="3"/>
        <v>87315</v>
      </c>
      <c r="J40" s="460">
        <f t="shared" si="3"/>
        <v>54937</v>
      </c>
      <c r="K40" s="460">
        <f t="shared" si="3"/>
        <v>17047</v>
      </c>
      <c r="L40" s="460">
        <f t="shared" si="3"/>
        <v>12970</v>
      </c>
      <c r="M40" s="460">
        <f t="shared" si="3"/>
        <v>633356</v>
      </c>
      <c r="N40" s="460">
        <f t="shared" si="3"/>
        <v>56647</v>
      </c>
      <c r="O40" s="460">
        <f t="shared" si="3"/>
        <v>32262</v>
      </c>
      <c r="P40" s="460">
        <f t="shared" si="3"/>
        <v>30494</v>
      </c>
      <c r="Q40" s="460">
        <f t="shared" si="3"/>
        <v>37637</v>
      </c>
      <c r="R40" s="460">
        <f t="shared" si="3"/>
        <v>28653</v>
      </c>
      <c r="S40" s="461">
        <f t="shared" si="3"/>
        <v>32338</v>
      </c>
    </row>
    <row r="41" spans="2:19" ht="15" customHeight="1">
      <c r="B41" s="452"/>
      <c r="C41" s="453"/>
      <c r="D41" s="470"/>
      <c r="E41" s="471"/>
      <c r="F41" s="472"/>
      <c r="G41" s="472"/>
      <c r="H41" s="405"/>
      <c r="I41" s="405"/>
      <c r="J41" s="405"/>
      <c r="K41" s="405"/>
      <c r="L41" s="405"/>
      <c r="M41" s="405"/>
      <c r="N41" s="405"/>
      <c r="O41" s="405"/>
      <c r="P41" s="405"/>
      <c r="Q41" s="405"/>
      <c r="R41" s="405"/>
      <c r="S41" s="467"/>
    </row>
    <row r="42" spans="2:19" ht="15" customHeight="1">
      <c r="B42" s="1248" t="s">
        <v>654</v>
      </c>
      <c r="C42" s="453"/>
      <c r="D42" s="470" t="s">
        <v>655</v>
      </c>
      <c r="E42" s="471">
        <v>776445</v>
      </c>
      <c r="F42" s="472">
        <v>665812</v>
      </c>
      <c r="G42" s="472">
        <v>487885</v>
      </c>
      <c r="H42" s="405">
        <v>0</v>
      </c>
      <c r="I42" s="405">
        <v>0</v>
      </c>
      <c r="J42" s="405">
        <v>0</v>
      </c>
      <c r="K42" s="405">
        <v>0</v>
      </c>
      <c r="L42" s="405">
        <v>486851</v>
      </c>
      <c r="M42" s="405">
        <v>1034</v>
      </c>
      <c r="N42" s="405">
        <v>0</v>
      </c>
      <c r="O42" s="405">
        <v>0</v>
      </c>
      <c r="P42" s="405">
        <v>0</v>
      </c>
      <c r="Q42" s="405">
        <v>0</v>
      </c>
      <c r="R42" s="405">
        <v>0</v>
      </c>
      <c r="S42" s="467">
        <v>0</v>
      </c>
    </row>
    <row r="43" spans="2:19" ht="15" customHeight="1">
      <c r="B43" s="1248"/>
      <c r="C43" s="453"/>
      <c r="D43" s="470" t="s">
        <v>656</v>
      </c>
      <c r="E43" s="471">
        <v>228150</v>
      </c>
      <c r="F43" s="472">
        <v>201825</v>
      </c>
      <c r="G43" s="472">
        <v>160306</v>
      </c>
      <c r="H43" s="405">
        <v>0</v>
      </c>
      <c r="I43" s="405">
        <v>0</v>
      </c>
      <c r="J43" s="405">
        <v>0</v>
      </c>
      <c r="K43" s="405">
        <v>0</v>
      </c>
      <c r="L43" s="405">
        <v>160306</v>
      </c>
      <c r="M43" s="405">
        <v>0</v>
      </c>
      <c r="N43" s="405">
        <v>0</v>
      </c>
      <c r="O43" s="405">
        <v>0</v>
      </c>
      <c r="P43" s="405">
        <v>0</v>
      </c>
      <c r="Q43" s="405">
        <v>0</v>
      </c>
      <c r="R43" s="405">
        <v>0</v>
      </c>
      <c r="S43" s="467">
        <v>0</v>
      </c>
    </row>
    <row r="44" spans="2:19" ht="15" customHeight="1">
      <c r="B44" s="1248"/>
      <c r="C44" s="453"/>
      <c r="D44" s="470" t="s">
        <v>657</v>
      </c>
      <c r="E44" s="471">
        <v>7425</v>
      </c>
      <c r="F44" s="472">
        <v>4466</v>
      </c>
      <c r="G44" s="472">
        <v>1555</v>
      </c>
      <c r="H44" s="405">
        <v>1145</v>
      </c>
      <c r="I44" s="405">
        <v>410</v>
      </c>
      <c r="J44" s="405">
        <v>0</v>
      </c>
      <c r="K44" s="405">
        <v>0</v>
      </c>
      <c r="L44" s="405">
        <v>0</v>
      </c>
      <c r="M44" s="405">
        <v>0</v>
      </c>
      <c r="N44" s="405">
        <v>0</v>
      </c>
      <c r="O44" s="405">
        <v>0</v>
      </c>
      <c r="P44" s="405">
        <v>0</v>
      </c>
      <c r="Q44" s="405">
        <v>0</v>
      </c>
      <c r="R44" s="405">
        <v>0</v>
      </c>
      <c r="S44" s="467">
        <v>0</v>
      </c>
    </row>
    <row r="45" spans="2:19" ht="15" customHeight="1">
      <c r="B45" s="1248"/>
      <c r="C45" s="453"/>
      <c r="D45" s="476" t="s">
        <v>658</v>
      </c>
      <c r="E45" s="471">
        <v>2006</v>
      </c>
      <c r="F45" s="472">
        <v>291</v>
      </c>
      <c r="G45" s="472">
        <v>804</v>
      </c>
      <c r="H45" s="405">
        <v>0</v>
      </c>
      <c r="I45" s="405">
        <v>0</v>
      </c>
      <c r="J45" s="405">
        <v>0</v>
      </c>
      <c r="K45" s="405">
        <v>0</v>
      </c>
      <c r="L45" s="405">
        <v>0</v>
      </c>
      <c r="M45" s="405">
        <v>0</v>
      </c>
      <c r="N45" s="405">
        <v>468</v>
      </c>
      <c r="O45" s="405">
        <v>266</v>
      </c>
      <c r="P45" s="405">
        <v>70</v>
      </c>
      <c r="Q45" s="405">
        <v>0</v>
      </c>
      <c r="R45" s="405">
        <v>0</v>
      </c>
      <c r="S45" s="467">
        <v>0</v>
      </c>
    </row>
    <row r="46" spans="2:19" ht="15" customHeight="1">
      <c r="B46" s="1248"/>
      <c r="C46" s="453"/>
      <c r="D46" s="476" t="s">
        <v>644</v>
      </c>
      <c r="E46" s="471">
        <v>80337</v>
      </c>
      <c r="F46" s="472">
        <v>25085</v>
      </c>
      <c r="G46" s="472">
        <v>36580</v>
      </c>
      <c r="H46" s="405">
        <v>0</v>
      </c>
      <c r="I46" s="405">
        <v>0</v>
      </c>
      <c r="J46" s="405">
        <v>0</v>
      </c>
      <c r="K46" s="405">
        <v>30</v>
      </c>
      <c r="L46" s="405">
        <v>0</v>
      </c>
      <c r="M46" s="405">
        <v>62</v>
      </c>
      <c r="N46" s="405">
        <v>12221</v>
      </c>
      <c r="O46" s="405">
        <v>21905</v>
      </c>
      <c r="P46" s="405">
        <v>1825</v>
      </c>
      <c r="Q46" s="405">
        <v>537</v>
      </c>
      <c r="R46" s="405">
        <v>0</v>
      </c>
      <c r="S46" s="467">
        <v>0</v>
      </c>
    </row>
    <row r="47" spans="2:19" s="458" customFormat="1" ht="15" customHeight="1">
      <c r="B47" s="1248"/>
      <c r="C47" s="474"/>
      <c r="D47" s="475" t="s">
        <v>1335</v>
      </c>
      <c r="E47" s="459">
        <f aca="true" t="shared" si="4" ref="E47:S47">SUM(E42:E46)</f>
        <v>1094363</v>
      </c>
      <c r="F47" s="460">
        <f t="shared" si="4"/>
        <v>897479</v>
      </c>
      <c r="G47" s="460">
        <f t="shared" si="4"/>
        <v>687130</v>
      </c>
      <c r="H47" s="460">
        <f t="shared" si="4"/>
        <v>1145</v>
      </c>
      <c r="I47" s="460">
        <f t="shared" si="4"/>
        <v>410</v>
      </c>
      <c r="J47" s="460">
        <f t="shared" si="4"/>
        <v>0</v>
      </c>
      <c r="K47" s="460">
        <f t="shared" si="4"/>
        <v>30</v>
      </c>
      <c r="L47" s="460">
        <f t="shared" si="4"/>
        <v>647157</v>
      </c>
      <c r="M47" s="460">
        <f t="shared" si="4"/>
        <v>1096</v>
      </c>
      <c r="N47" s="460">
        <f t="shared" si="4"/>
        <v>12689</v>
      </c>
      <c r="O47" s="460">
        <f t="shared" si="4"/>
        <v>22171</v>
      </c>
      <c r="P47" s="460">
        <f t="shared" si="4"/>
        <v>1895</v>
      </c>
      <c r="Q47" s="460">
        <f t="shared" si="4"/>
        <v>537</v>
      </c>
      <c r="R47" s="460">
        <f t="shared" si="4"/>
        <v>0</v>
      </c>
      <c r="S47" s="461">
        <f t="shared" si="4"/>
        <v>0</v>
      </c>
    </row>
    <row r="48" spans="2:19" ht="15" customHeight="1">
      <c r="B48" s="477"/>
      <c r="C48" s="478"/>
      <c r="D48" s="479"/>
      <c r="E48" s="480"/>
      <c r="F48" s="481"/>
      <c r="G48" s="481"/>
      <c r="H48" s="426"/>
      <c r="I48" s="426"/>
      <c r="J48" s="426"/>
      <c r="K48" s="426"/>
      <c r="L48" s="426"/>
      <c r="M48" s="426"/>
      <c r="N48" s="426"/>
      <c r="O48" s="426"/>
      <c r="P48" s="426"/>
      <c r="Q48" s="426"/>
      <c r="R48" s="426"/>
      <c r="S48" s="482"/>
    </row>
    <row r="49" spans="4:12" ht="15" customHeight="1">
      <c r="D49" s="453" t="s">
        <v>659</v>
      </c>
      <c r="E49" s="483"/>
      <c r="F49" s="483"/>
      <c r="G49" s="483"/>
      <c r="H49" s="484"/>
      <c r="I49" s="472"/>
      <c r="J49" s="472"/>
      <c r="K49" s="472"/>
      <c r="L49" s="448"/>
    </row>
    <row r="50" spans="5:12" ht="15" customHeight="1">
      <c r="E50" s="485"/>
      <c r="F50" s="485"/>
      <c r="G50" s="485"/>
      <c r="H50" s="472"/>
      <c r="I50" s="472"/>
      <c r="J50" s="472"/>
      <c r="K50" s="472"/>
      <c r="L50" s="448"/>
    </row>
    <row r="51" spans="4:12" ht="6" customHeight="1">
      <c r="D51" s="486"/>
      <c r="E51" s="485"/>
      <c r="F51" s="485"/>
      <c r="G51" s="485"/>
      <c r="H51" s="472"/>
      <c r="I51" s="472"/>
      <c r="J51" s="472"/>
      <c r="K51" s="472"/>
      <c r="L51" s="453"/>
    </row>
    <row r="52" spans="4:12" ht="15" customHeight="1">
      <c r="D52" s="486"/>
      <c r="E52" s="487"/>
      <c r="F52" s="487"/>
      <c r="G52" s="487"/>
      <c r="H52" s="488"/>
      <c r="I52" s="488"/>
      <c r="J52" s="488"/>
      <c r="K52" s="488"/>
      <c r="L52" s="453"/>
    </row>
    <row r="53" spans="4:12" ht="15" customHeight="1">
      <c r="D53" s="486"/>
      <c r="E53" s="489"/>
      <c r="F53" s="489"/>
      <c r="G53" s="489"/>
      <c r="H53" s="472"/>
      <c r="I53" s="472"/>
      <c r="J53" s="472"/>
      <c r="K53" s="472"/>
      <c r="L53" s="453"/>
    </row>
    <row r="54" spans="4:12" ht="15" customHeight="1">
      <c r="D54" s="486"/>
      <c r="E54" s="489"/>
      <c r="F54" s="489"/>
      <c r="G54" s="489"/>
      <c r="H54" s="472"/>
      <c r="I54" s="472"/>
      <c r="J54" s="472"/>
      <c r="K54" s="472"/>
      <c r="L54" s="453"/>
    </row>
  </sheetData>
  <mergeCells count="5">
    <mergeCell ref="B42:B47"/>
    <mergeCell ref="B4:D4"/>
    <mergeCell ref="B6:D6"/>
    <mergeCell ref="B29:B32"/>
    <mergeCell ref="B34:B40"/>
  </mergeCells>
  <printOptions/>
  <pageMargins left="0.32" right="0.32" top="1.21" bottom="0.76" header="0.512" footer="0.512"/>
  <pageSetup horizontalDpi="400" verticalDpi="400" orientation="portrait" paperSize="9" r:id="rId2"/>
  <headerFooter alignWithMargins="0">
    <oddFooter>&amp;C&amp;F&amp;A</oddFooter>
  </headerFooter>
  <drawing r:id="rId1"/>
</worksheet>
</file>

<file path=xl/worksheets/sheet14.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00390625" defaultRowHeight="13.5"/>
  <cols>
    <col min="1" max="1" width="2.75390625" style="490" customWidth="1"/>
    <col min="2" max="2" width="3.625" style="490" customWidth="1"/>
    <col min="3" max="3" width="11.50390625" style="490" customWidth="1"/>
    <col min="4" max="4" width="15.625" style="492" customWidth="1"/>
    <col min="5" max="5" width="12.875" style="492" customWidth="1"/>
    <col min="6" max="6" width="13.875" style="492" customWidth="1"/>
    <col min="7" max="16384" width="9.00390625" style="492" customWidth="1"/>
  </cols>
  <sheetData>
    <row r="1" ht="18" customHeight="1">
      <c r="C1" s="491" t="s">
        <v>674</v>
      </c>
    </row>
    <row r="2" ht="18" customHeight="1">
      <c r="C2" s="492"/>
    </row>
    <row r="3" spans="3:6" ht="18" customHeight="1" thickBot="1">
      <c r="C3" s="493"/>
      <c r="E3" s="494"/>
      <c r="F3" s="495" t="s">
        <v>661</v>
      </c>
    </row>
    <row r="4" spans="2:6" ht="24" customHeight="1" thickTop="1">
      <c r="B4" s="1255" t="s">
        <v>662</v>
      </c>
      <c r="C4" s="1256"/>
      <c r="D4" s="496" t="s">
        <v>1327</v>
      </c>
      <c r="E4" s="497" t="s">
        <v>663</v>
      </c>
      <c r="F4" s="498" t="s">
        <v>664</v>
      </c>
    </row>
    <row r="5" spans="1:6" s="504" customFormat="1" ht="17.25" customHeight="1">
      <c r="A5" s="499"/>
      <c r="B5" s="500"/>
      <c r="C5" s="501"/>
      <c r="D5" s="502"/>
      <c r="E5" s="502" t="s">
        <v>665</v>
      </c>
      <c r="F5" s="503" t="s">
        <v>666</v>
      </c>
    </row>
    <row r="6" spans="1:6" s="508" customFormat="1" ht="15" customHeight="1">
      <c r="A6" s="505"/>
      <c r="B6" s="1259" t="s">
        <v>1267</v>
      </c>
      <c r="C6" s="1258"/>
      <c r="D6" s="506">
        <f>SUM(D42,D28,D59,D8)</f>
        <v>4952</v>
      </c>
      <c r="E6" s="506">
        <f>SUM(E42,E28,E59,E8)</f>
        <v>60397</v>
      </c>
      <c r="F6" s="507">
        <f>SUM(F42,F28,F59,F8)</f>
        <v>53481776</v>
      </c>
    </row>
    <row r="7" spans="1:6" s="508" customFormat="1" ht="15" customHeight="1">
      <c r="A7" s="505"/>
      <c r="B7" s="509"/>
      <c r="C7" s="510"/>
      <c r="D7" s="506"/>
      <c r="E7" s="506"/>
      <c r="F7" s="511"/>
    </row>
    <row r="8" spans="1:6" s="508" customFormat="1" ht="12" customHeight="1">
      <c r="A8" s="505"/>
      <c r="B8" s="1257" t="s">
        <v>356</v>
      </c>
      <c r="C8" s="1258"/>
      <c r="D8" s="513">
        <f>SUM(D9:D26)</f>
        <v>1030</v>
      </c>
      <c r="E8" s="513">
        <f>SUM(E9:E26)</f>
        <v>12584</v>
      </c>
      <c r="F8" s="514">
        <f>SUM(F9:F26)</f>
        <v>15335962</v>
      </c>
    </row>
    <row r="9" spans="2:6" ht="12" customHeight="1">
      <c r="B9" s="515"/>
      <c r="C9" s="59" t="s">
        <v>1271</v>
      </c>
      <c r="D9" s="516">
        <v>328</v>
      </c>
      <c r="E9" s="516">
        <v>4382</v>
      </c>
      <c r="F9" s="517">
        <v>3742962</v>
      </c>
    </row>
    <row r="10" spans="2:6" ht="12" customHeight="1">
      <c r="B10" s="515"/>
      <c r="C10" s="59" t="s">
        <v>1272</v>
      </c>
      <c r="D10" s="516">
        <v>309</v>
      </c>
      <c r="E10" s="516">
        <v>5491</v>
      </c>
      <c r="F10" s="517">
        <v>9298448</v>
      </c>
    </row>
    <row r="11" spans="2:6" ht="12" customHeight="1">
      <c r="B11" s="515"/>
      <c r="C11" s="59"/>
      <c r="D11" s="516"/>
      <c r="E11" s="516"/>
      <c r="F11" s="517"/>
    </row>
    <row r="12" spans="2:6" ht="12" customHeight="1">
      <c r="B12" s="515"/>
      <c r="C12" s="59" t="s">
        <v>357</v>
      </c>
      <c r="D12" s="516">
        <v>9</v>
      </c>
      <c r="E12" s="516">
        <v>43</v>
      </c>
      <c r="F12" s="517">
        <v>14822</v>
      </c>
    </row>
    <row r="13" spans="2:6" ht="12" customHeight="1">
      <c r="B13" s="515"/>
      <c r="C13" s="59" t="s">
        <v>358</v>
      </c>
      <c r="D13" s="516">
        <v>14</v>
      </c>
      <c r="E13" s="516">
        <v>90</v>
      </c>
      <c r="F13" s="517">
        <v>93197</v>
      </c>
    </row>
    <row r="14" spans="2:6" ht="12" customHeight="1">
      <c r="B14" s="515"/>
      <c r="C14" s="59" t="s">
        <v>667</v>
      </c>
      <c r="D14" s="516">
        <v>11</v>
      </c>
      <c r="E14" s="516">
        <v>46</v>
      </c>
      <c r="F14" s="517">
        <v>72090</v>
      </c>
    </row>
    <row r="15" spans="2:6" ht="12" customHeight="1">
      <c r="B15" s="515"/>
      <c r="C15" s="59" t="s">
        <v>668</v>
      </c>
      <c r="D15" s="516">
        <v>12</v>
      </c>
      <c r="E15" s="516">
        <v>77</v>
      </c>
      <c r="F15" s="517">
        <v>16079</v>
      </c>
    </row>
    <row r="16" spans="2:6" ht="12" customHeight="1">
      <c r="B16" s="515"/>
      <c r="C16" s="59" t="s">
        <v>1374</v>
      </c>
      <c r="D16" s="516">
        <v>17</v>
      </c>
      <c r="E16" s="516">
        <v>142</v>
      </c>
      <c r="F16" s="517">
        <v>111590</v>
      </c>
    </row>
    <row r="17" spans="2:6" ht="12" customHeight="1">
      <c r="B17" s="515"/>
      <c r="C17" s="59" t="s">
        <v>1375</v>
      </c>
      <c r="D17" s="516">
        <v>25</v>
      </c>
      <c r="E17" s="516">
        <v>152</v>
      </c>
      <c r="F17" s="517">
        <v>117776</v>
      </c>
    </row>
    <row r="18" spans="2:6" ht="12" customHeight="1">
      <c r="B18" s="515"/>
      <c r="C18" s="59" t="s">
        <v>1376</v>
      </c>
      <c r="D18" s="516">
        <v>44</v>
      </c>
      <c r="E18" s="516">
        <v>279</v>
      </c>
      <c r="F18" s="517">
        <v>285279</v>
      </c>
    </row>
    <row r="19" spans="2:6" ht="12" customHeight="1">
      <c r="B19" s="515"/>
      <c r="C19" s="59"/>
      <c r="D19" s="516"/>
      <c r="E19" s="516"/>
      <c r="F19" s="517"/>
    </row>
    <row r="20" spans="1:6" s="519" customFormat="1" ht="12" customHeight="1">
      <c r="A20" s="518"/>
      <c r="B20" s="515"/>
      <c r="C20" s="59" t="s">
        <v>1290</v>
      </c>
      <c r="D20" s="516">
        <v>52</v>
      </c>
      <c r="E20" s="516">
        <v>337</v>
      </c>
      <c r="F20" s="517">
        <v>243283</v>
      </c>
    </row>
    <row r="21" spans="1:6" s="519" customFormat="1" ht="12" customHeight="1">
      <c r="A21" s="518"/>
      <c r="B21" s="515"/>
      <c r="C21" s="59" t="s">
        <v>361</v>
      </c>
      <c r="D21" s="516">
        <v>65</v>
      </c>
      <c r="E21" s="516">
        <v>518</v>
      </c>
      <c r="F21" s="517">
        <v>611515</v>
      </c>
    </row>
    <row r="22" spans="1:6" s="519" customFormat="1" ht="12" customHeight="1">
      <c r="A22" s="518"/>
      <c r="B22" s="515"/>
      <c r="C22" s="59"/>
      <c r="D22" s="516"/>
      <c r="E22" s="516"/>
      <c r="F22" s="517"/>
    </row>
    <row r="23" spans="2:6" ht="12" customHeight="1">
      <c r="B23" s="515"/>
      <c r="C23" s="520" t="s">
        <v>362</v>
      </c>
      <c r="D23" s="516">
        <v>63</v>
      </c>
      <c r="E23" s="516">
        <v>359</v>
      </c>
      <c r="F23" s="521">
        <v>281780</v>
      </c>
    </row>
    <row r="24" spans="2:6" ht="12">
      <c r="B24" s="515"/>
      <c r="C24" s="520" t="s">
        <v>669</v>
      </c>
      <c r="D24" s="522">
        <v>19</v>
      </c>
      <c r="E24" s="516">
        <v>183</v>
      </c>
      <c r="F24" s="521">
        <v>113854</v>
      </c>
    </row>
    <row r="25" spans="2:6" ht="12" customHeight="1">
      <c r="B25" s="515"/>
      <c r="C25" s="520" t="s">
        <v>560</v>
      </c>
      <c r="D25" s="516">
        <v>23</v>
      </c>
      <c r="E25" s="516">
        <v>184</v>
      </c>
      <c r="F25" s="87">
        <v>124204</v>
      </c>
    </row>
    <row r="26" spans="2:6" ht="12" customHeight="1">
      <c r="B26" s="515"/>
      <c r="C26" s="520" t="s">
        <v>1383</v>
      </c>
      <c r="D26" s="516">
        <v>39</v>
      </c>
      <c r="E26" s="516">
        <v>301</v>
      </c>
      <c r="F26" s="517">
        <v>209083</v>
      </c>
    </row>
    <row r="27" spans="2:6" ht="12">
      <c r="B27" s="515"/>
      <c r="C27" s="520"/>
      <c r="D27" s="516"/>
      <c r="E27" s="516"/>
      <c r="F27" s="521"/>
    </row>
    <row r="28" spans="1:6" s="524" customFormat="1" ht="12" customHeight="1">
      <c r="A28" s="523"/>
      <c r="B28" s="1257" t="s">
        <v>1296</v>
      </c>
      <c r="C28" s="1258"/>
      <c r="D28" s="513">
        <f>SUM(D29:D40)</f>
        <v>243</v>
      </c>
      <c r="E28" s="513">
        <f>SUM(E29:E40)</f>
        <v>2171</v>
      </c>
      <c r="F28" s="514">
        <f>SUM(F29:F40)</f>
        <v>1589879</v>
      </c>
    </row>
    <row r="29" spans="2:6" ht="12" customHeight="1">
      <c r="B29" s="515"/>
      <c r="C29" s="59" t="s">
        <v>1273</v>
      </c>
      <c r="D29" s="516">
        <v>114</v>
      </c>
      <c r="E29" s="492">
        <v>1357</v>
      </c>
      <c r="F29" s="525">
        <v>942578</v>
      </c>
    </row>
    <row r="30" spans="2:6" ht="12" customHeight="1">
      <c r="B30" s="515"/>
      <c r="C30" s="59" t="s">
        <v>1280</v>
      </c>
      <c r="D30" s="516">
        <v>42</v>
      </c>
      <c r="E30" s="492">
        <v>135</v>
      </c>
      <c r="F30" s="525">
        <v>62203</v>
      </c>
    </row>
    <row r="31" spans="2:6" ht="12" customHeight="1">
      <c r="B31" s="515"/>
      <c r="C31" s="59"/>
      <c r="D31" s="516"/>
      <c r="F31" s="525"/>
    </row>
    <row r="32" spans="2:6" ht="12" customHeight="1">
      <c r="B32" s="515"/>
      <c r="C32" s="59" t="s">
        <v>569</v>
      </c>
      <c r="D32" s="516">
        <v>13</v>
      </c>
      <c r="E32" s="492">
        <v>64</v>
      </c>
      <c r="F32" s="525">
        <v>55560</v>
      </c>
    </row>
    <row r="33" spans="2:6" ht="12" customHeight="1">
      <c r="B33" s="515"/>
      <c r="C33" s="59"/>
      <c r="D33" s="516"/>
      <c r="F33" s="525"/>
    </row>
    <row r="34" spans="2:6" ht="12" customHeight="1">
      <c r="B34" s="515"/>
      <c r="C34" s="59" t="s">
        <v>1353</v>
      </c>
      <c r="D34" s="516">
        <v>15</v>
      </c>
      <c r="E34" s="492">
        <v>50</v>
      </c>
      <c r="F34" s="525">
        <v>14960</v>
      </c>
    </row>
    <row r="35" spans="2:6" ht="12" customHeight="1">
      <c r="B35" s="515"/>
      <c r="C35" s="59" t="s">
        <v>1299</v>
      </c>
      <c r="D35" s="516">
        <v>3</v>
      </c>
      <c r="E35" s="526">
        <v>21</v>
      </c>
      <c r="F35" s="525">
        <v>23602</v>
      </c>
    </row>
    <row r="36" spans="2:6" ht="12" customHeight="1">
      <c r="B36" s="515"/>
      <c r="C36" s="59" t="s">
        <v>1355</v>
      </c>
      <c r="D36" s="516">
        <v>8</v>
      </c>
      <c r="E36" s="492">
        <v>50</v>
      </c>
      <c r="F36" s="525">
        <v>35182</v>
      </c>
    </row>
    <row r="37" spans="2:6" ht="12" customHeight="1">
      <c r="B37" s="515"/>
      <c r="C37" s="59" t="s">
        <v>1356</v>
      </c>
      <c r="D37" s="516">
        <v>3</v>
      </c>
      <c r="E37" s="492">
        <v>50</v>
      </c>
      <c r="F37" s="525">
        <v>52279</v>
      </c>
    </row>
    <row r="38" spans="2:6" ht="12" customHeight="1">
      <c r="B38" s="515"/>
      <c r="C38" s="59" t="s">
        <v>1357</v>
      </c>
      <c r="D38" s="516">
        <v>17</v>
      </c>
      <c r="E38" s="492">
        <v>265</v>
      </c>
      <c r="F38" s="525">
        <v>263626</v>
      </c>
    </row>
    <row r="39" spans="2:6" ht="12" customHeight="1">
      <c r="B39" s="515"/>
      <c r="C39" s="59" t="s">
        <v>1358</v>
      </c>
      <c r="D39" s="516">
        <v>7</v>
      </c>
      <c r="E39" s="492">
        <v>86</v>
      </c>
      <c r="F39" s="525">
        <v>74427</v>
      </c>
    </row>
    <row r="40" spans="2:6" ht="12" customHeight="1">
      <c r="B40" s="515"/>
      <c r="C40" s="59" t="s">
        <v>1359</v>
      </c>
      <c r="D40" s="516">
        <v>21</v>
      </c>
      <c r="E40" s="492">
        <v>93</v>
      </c>
      <c r="F40" s="525">
        <v>65462</v>
      </c>
    </row>
    <row r="41" spans="2:6" ht="12" customHeight="1">
      <c r="B41" s="515"/>
      <c r="C41" s="59"/>
      <c r="D41" s="516"/>
      <c r="E41" s="516"/>
      <c r="F41" s="525"/>
    </row>
    <row r="42" spans="1:6" s="508" customFormat="1" ht="12" customHeight="1">
      <c r="A42" s="505"/>
      <c r="B42" s="1257" t="s">
        <v>1305</v>
      </c>
      <c r="C42" s="1258"/>
      <c r="D42" s="513">
        <f>SUM(D43:D57)</f>
        <v>2262</v>
      </c>
      <c r="E42" s="513">
        <f>SUM(E43:E57)</f>
        <v>23710</v>
      </c>
      <c r="F42" s="514">
        <f>SUM(F43:F57)</f>
        <v>19786084</v>
      </c>
    </row>
    <row r="43" spans="2:6" ht="12" customHeight="1">
      <c r="B43" s="515"/>
      <c r="C43" s="59" t="s">
        <v>1269</v>
      </c>
      <c r="D43" s="516">
        <v>1159</v>
      </c>
      <c r="E43" s="516">
        <v>13214</v>
      </c>
      <c r="F43" s="525">
        <v>10385971</v>
      </c>
    </row>
    <row r="44" spans="2:6" ht="12" customHeight="1">
      <c r="B44" s="515"/>
      <c r="C44" s="59" t="s">
        <v>1274</v>
      </c>
      <c r="D44" s="516">
        <v>216</v>
      </c>
      <c r="E44" s="516">
        <v>2406</v>
      </c>
      <c r="F44" s="525">
        <v>2393241</v>
      </c>
    </row>
    <row r="45" spans="2:6" ht="12" customHeight="1">
      <c r="B45" s="515"/>
      <c r="C45" s="520" t="s">
        <v>1340</v>
      </c>
      <c r="D45" s="516">
        <v>120</v>
      </c>
      <c r="E45" s="516">
        <v>1718</v>
      </c>
      <c r="F45" s="525">
        <v>2217610</v>
      </c>
    </row>
    <row r="46" spans="2:6" ht="12" customHeight="1">
      <c r="B46" s="515"/>
      <c r="C46" s="59" t="s">
        <v>1276</v>
      </c>
      <c r="D46" s="516">
        <v>110</v>
      </c>
      <c r="E46" s="516">
        <v>971</v>
      </c>
      <c r="F46" s="525">
        <v>729655</v>
      </c>
    </row>
    <row r="47" spans="2:6" ht="12" customHeight="1">
      <c r="B47" s="515"/>
      <c r="C47" s="59" t="s">
        <v>1278</v>
      </c>
      <c r="D47" s="516">
        <v>133</v>
      </c>
      <c r="E47" s="516">
        <v>1456</v>
      </c>
      <c r="F47" s="525">
        <v>1532822</v>
      </c>
    </row>
    <row r="48" spans="2:6" ht="12" customHeight="1">
      <c r="B48" s="515"/>
      <c r="C48" s="59" t="s">
        <v>1279</v>
      </c>
      <c r="D48" s="516">
        <v>72</v>
      </c>
      <c r="E48" s="516">
        <v>653</v>
      </c>
      <c r="F48" s="525">
        <v>505137</v>
      </c>
    </row>
    <row r="49" spans="2:6" ht="12" customHeight="1">
      <c r="B49" s="515"/>
      <c r="C49" s="59"/>
      <c r="D49" s="516"/>
      <c r="E49" s="516"/>
      <c r="F49" s="525"/>
    </row>
    <row r="50" spans="2:6" ht="12" customHeight="1">
      <c r="B50" s="515"/>
      <c r="C50" s="59" t="s">
        <v>566</v>
      </c>
      <c r="D50" s="516">
        <v>21</v>
      </c>
      <c r="E50" s="516">
        <v>244</v>
      </c>
      <c r="F50" s="525">
        <v>333322</v>
      </c>
    </row>
    <row r="51" spans="2:6" ht="12" customHeight="1">
      <c r="B51" s="515"/>
      <c r="C51" s="59" t="s">
        <v>1344</v>
      </c>
      <c r="D51" s="516">
        <v>68</v>
      </c>
      <c r="E51" s="516">
        <v>418</v>
      </c>
      <c r="F51" s="525">
        <v>198249</v>
      </c>
    </row>
    <row r="52" spans="2:6" ht="12" customHeight="1">
      <c r="B52" s="515"/>
      <c r="C52" s="59" t="s">
        <v>1345</v>
      </c>
      <c r="D52" s="516">
        <v>94</v>
      </c>
      <c r="E52" s="516">
        <v>1111</v>
      </c>
      <c r="F52" s="525">
        <v>501553</v>
      </c>
    </row>
    <row r="53" spans="2:6" ht="12" customHeight="1">
      <c r="B53" s="515"/>
      <c r="C53" s="59"/>
      <c r="D53" s="516"/>
      <c r="E53" s="516"/>
      <c r="F53" s="525"/>
    </row>
    <row r="54" spans="2:6" ht="12" customHeight="1">
      <c r="B54" s="515"/>
      <c r="C54" s="59" t="s">
        <v>1349</v>
      </c>
      <c r="D54" s="516">
        <v>57</v>
      </c>
      <c r="E54" s="516">
        <v>381</v>
      </c>
      <c r="F54" s="525">
        <v>262592</v>
      </c>
    </row>
    <row r="55" spans="2:6" ht="12" customHeight="1">
      <c r="B55" s="515"/>
      <c r="C55" s="59" t="s">
        <v>1310</v>
      </c>
      <c r="D55" s="516">
        <v>19</v>
      </c>
      <c r="E55" s="516">
        <v>116</v>
      </c>
      <c r="F55" s="525">
        <v>100387</v>
      </c>
    </row>
    <row r="56" spans="2:6" ht="12" customHeight="1">
      <c r="B56" s="515"/>
      <c r="C56" s="59" t="s">
        <v>1348</v>
      </c>
      <c r="D56" s="516">
        <v>26</v>
      </c>
      <c r="E56" s="516">
        <v>184</v>
      </c>
      <c r="F56" s="525">
        <v>193182</v>
      </c>
    </row>
    <row r="57" spans="2:6" ht="12" customHeight="1">
      <c r="B57" s="515"/>
      <c r="C57" s="59" t="s">
        <v>1312</v>
      </c>
      <c r="D57" s="516">
        <v>167</v>
      </c>
      <c r="E57" s="516">
        <v>838</v>
      </c>
      <c r="F57" s="525">
        <v>432363</v>
      </c>
    </row>
    <row r="58" spans="2:6" ht="12" customHeight="1">
      <c r="B58" s="515"/>
      <c r="C58" s="59"/>
      <c r="D58" s="516"/>
      <c r="E58" s="516"/>
      <c r="F58" s="525"/>
    </row>
    <row r="59" spans="1:6" s="508" customFormat="1" ht="12" customHeight="1">
      <c r="A59" s="505"/>
      <c r="B59" s="1257" t="s">
        <v>370</v>
      </c>
      <c r="C59" s="1258"/>
      <c r="D59" s="513">
        <f>SUM(D60:D72)</f>
        <v>1417</v>
      </c>
      <c r="E59" s="513">
        <f>SUM(E60:E72)</f>
        <v>21932</v>
      </c>
      <c r="F59" s="514">
        <f>SUM(F60:F72)</f>
        <v>16769851</v>
      </c>
    </row>
    <row r="60" spans="2:6" ht="12" customHeight="1">
      <c r="B60" s="515"/>
      <c r="C60" s="59" t="s">
        <v>1336</v>
      </c>
      <c r="D60" s="516">
        <v>929</v>
      </c>
      <c r="E60" s="516">
        <v>12989</v>
      </c>
      <c r="F60" s="525">
        <v>9110174</v>
      </c>
    </row>
    <row r="61" spans="2:6" ht="12" customHeight="1">
      <c r="B61" s="515"/>
      <c r="C61" s="59" t="s">
        <v>1277</v>
      </c>
      <c r="D61" s="516">
        <v>193</v>
      </c>
      <c r="E61" s="516">
        <v>3306</v>
      </c>
      <c r="F61" s="525">
        <v>2129812</v>
      </c>
    </row>
    <row r="62" spans="2:6" ht="12" customHeight="1">
      <c r="B62" s="515"/>
      <c r="C62" s="59"/>
      <c r="D62" s="516"/>
      <c r="E62" s="516"/>
      <c r="F62" s="525"/>
    </row>
    <row r="63" spans="2:6" ht="12" customHeight="1">
      <c r="B63" s="515"/>
      <c r="C63" s="59" t="s">
        <v>1361</v>
      </c>
      <c r="D63" s="516">
        <v>62</v>
      </c>
      <c r="E63" s="516">
        <v>1140</v>
      </c>
      <c r="F63" s="525">
        <v>1219133</v>
      </c>
    </row>
    <row r="64" spans="2:6" ht="12" customHeight="1">
      <c r="B64" s="515"/>
      <c r="C64" s="59" t="s">
        <v>1315</v>
      </c>
      <c r="D64" s="516">
        <v>29</v>
      </c>
      <c r="E64" s="516">
        <v>499</v>
      </c>
      <c r="F64" s="525">
        <v>435652</v>
      </c>
    </row>
    <row r="65" spans="2:6" ht="12" customHeight="1">
      <c r="B65" s="515"/>
      <c r="C65" s="59" t="s">
        <v>670</v>
      </c>
      <c r="D65" s="516">
        <v>88</v>
      </c>
      <c r="E65" s="516">
        <v>1384</v>
      </c>
      <c r="F65" s="525">
        <v>934303</v>
      </c>
    </row>
    <row r="66" spans="2:6" ht="12" customHeight="1">
      <c r="B66" s="515"/>
      <c r="C66" s="59" t="s">
        <v>671</v>
      </c>
      <c r="D66" s="516">
        <v>8</v>
      </c>
      <c r="E66" s="516">
        <v>33</v>
      </c>
      <c r="F66" s="525">
        <v>23552</v>
      </c>
    </row>
    <row r="67" spans="2:6" ht="12" customHeight="1">
      <c r="B67" s="515"/>
      <c r="C67" s="59" t="s">
        <v>1364</v>
      </c>
      <c r="D67" s="516">
        <v>34</v>
      </c>
      <c r="E67" s="516">
        <v>551</v>
      </c>
      <c r="F67" s="525">
        <v>610984</v>
      </c>
    </row>
    <row r="68" spans="2:6" ht="12" customHeight="1">
      <c r="B68" s="515"/>
      <c r="C68" s="59"/>
      <c r="D68" s="516"/>
      <c r="E68" s="516"/>
      <c r="F68" s="525"/>
    </row>
    <row r="69" spans="2:6" ht="12" customHeight="1">
      <c r="B69" s="515"/>
      <c r="C69" s="59" t="s">
        <v>1319</v>
      </c>
      <c r="D69" s="516">
        <v>26</v>
      </c>
      <c r="E69" s="516">
        <v>174</v>
      </c>
      <c r="F69" s="525">
        <v>120705</v>
      </c>
    </row>
    <row r="70" spans="2:6" ht="12" customHeight="1">
      <c r="B70" s="515"/>
      <c r="C70" s="59" t="s">
        <v>1320</v>
      </c>
      <c r="D70" s="516">
        <v>28</v>
      </c>
      <c r="E70" s="516">
        <v>59</v>
      </c>
      <c r="F70" s="525">
        <v>29528</v>
      </c>
    </row>
    <row r="71" spans="2:6" ht="12" customHeight="1">
      <c r="B71" s="515"/>
      <c r="C71" s="59" t="s">
        <v>1368</v>
      </c>
      <c r="D71" s="516">
        <v>2</v>
      </c>
      <c r="E71" s="516" t="s">
        <v>672</v>
      </c>
      <c r="F71" s="525" t="s">
        <v>672</v>
      </c>
    </row>
    <row r="72" spans="2:6" ht="12" customHeight="1">
      <c r="B72" s="515"/>
      <c r="C72" s="59" t="s">
        <v>1369</v>
      </c>
      <c r="D72" s="516">
        <v>18</v>
      </c>
      <c r="E72" s="516">
        <v>1797</v>
      </c>
      <c r="F72" s="525">
        <v>2156008</v>
      </c>
    </row>
    <row r="73" spans="2:6" ht="12" customHeight="1">
      <c r="B73" s="527"/>
      <c r="C73" s="63"/>
      <c r="D73" s="528"/>
      <c r="E73" s="528"/>
      <c r="F73" s="529"/>
    </row>
    <row r="74" spans="2:5" ht="12">
      <c r="B74" s="518"/>
      <c r="C74" s="530"/>
      <c r="D74" s="531"/>
      <c r="E74" s="531"/>
    </row>
    <row r="75" spans="2:5" ht="12">
      <c r="B75" s="519" t="s">
        <v>673</v>
      </c>
      <c r="C75" s="532"/>
      <c r="D75" s="531"/>
      <c r="E75" s="531"/>
    </row>
    <row r="76" spans="2:5" ht="12">
      <c r="B76" s="518"/>
      <c r="C76" s="533"/>
      <c r="D76" s="531"/>
      <c r="E76" s="531"/>
    </row>
    <row r="77" spans="2:5" ht="12">
      <c r="B77" s="518"/>
      <c r="C77" s="533"/>
      <c r="D77" s="531"/>
      <c r="E77" s="531"/>
    </row>
    <row r="78" spans="2:5" ht="12">
      <c r="B78" s="518"/>
      <c r="C78" s="534"/>
      <c r="D78" s="531"/>
      <c r="E78" s="531"/>
    </row>
    <row r="79" spans="2:5" ht="12">
      <c r="B79" s="518"/>
      <c r="C79" s="518"/>
      <c r="D79" s="531"/>
      <c r="E79" s="531"/>
    </row>
    <row r="80" spans="2:5" ht="12">
      <c r="B80" s="518"/>
      <c r="C80" s="518"/>
      <c r="D80" s="531"/>
      <c r="E80" s="531"/>
    </row>
    <row r="81" spans="2:5" ht="12">
      <c r="B81" s="518"/>
      <c r="C81" s="518"/>
      <c r="D81" s="531"/>
      <c r="E81" s="531"/>
    </row>
    <row r="82" spans="2:5" ht="12">
      <c r="B82" s="518"/>
      <c r="C82" s="518"/>
      <c r="D82" s="531"/>
      <c r="E82" s="531"/>
    </row>
    <row r="83" spans="2:5" ht="12">
      <c r="B83" s="518"/>
      <c r="C83" s="518"/>
      <c r="D83" s="531"/>
      <c r="E83" s="531"/>
    </row>
    <row r="84" spans="2:5" ht="12">
      <c r="B84" s="518"/>
      <c r="C84" s="518"/>
      <c r="D84" s="531"/>
      <c r="E84" s="531"/>
    </row>
    <row r="85" spans="2:5" ht="12">
      <c r="B85" s="518"/>
      <c r="C85" s="518"/>
      <c r="D85" s="531"/>
      <c r="E85" s="531"/>
    </row>
    <row r="86" spans="2:5" ht="12">
      <c r="B86" s="518"/>
      <c r="C86" s="518"/>
      <c r="D86" s="531"/>
      <c r="E86" s="531"/>
    </row>
    <row r="87" spans="2:5" ht="12">
      <c r="B87" s="518"/>
      <c r="C87" s="518"/>
      <c r="D87" s="531"/>
      <c r="E87" s="531"/>
    </row>
    <row r="88" spans="2:5" ht="12">
      <c r="B88" s="518"/>
      <c r="C88" s="518"/>
      <c r="D88" s="531"/>
      <c r="E88" s="531"/>
    </row>
    <row r="89" spans="2:5" ht="12">
      <c r="B89" s="518"/>
      <c r="C89" s="518"/>
      <c r="D89" s="531"/>
      <c r="E89" s="531"/>
    </row>
    <row r="90" spans="2:5" ht="12">
      <c r="B90" s="518"/>
      <c r="C90" s="518"/>
      <c r="D90" s="531"/>
      <c r="E90" s="531"/>
    </row>
    <row r="91" spans="2:5" ht="12">
      <c r="B91" s="518"/>
      <c r="C91" s="518"/>
      <c r="D91" s="531"/>
      <c r="E91" s="531"/>
    </row>
    <row r="92" spans="2:5" ht="12">
      <c r="B92" s="518"/>
      <c r="C92" s="518"/>
      <c r="D92" s="531"/>
      <c r="E92" s="531"/>
    </row>
    <row r="93" spans="2:5" ht="12">
      <c r="B93" s="518"/>
      <c r="C93" s="518"/>
      <c r="D93" s="531"/>
      <c r="E93" s="531"/>
    </row>
    <row r="94" spans="2:5" ht="12">
      <c r="B94" s="518"/>
      <c r="C94" s="518"/>
      <c r="D94" s="531"/>
      <c r="E94" s="531"/>
    </row>
    <row r="95" spans="2:5" ht="12">
      <c r="B95" s="518"/>
      <c r="C95" s="518"/>
      <c r="D95" s="531"/>
      <c r="E95" s="531"/>
    </row>
    <row r="96" spans="2:5" ht="12">
      <c r="B96" s="518"/>
      <c r="C96" s="518"/>
      <c r="D96" s="531"/>
      <c r="E96" s="531"/>
    </row>
    <row r="97" spans="2:5" ht="12">
      <c r="B97" s="518"/>
      <c r="C97" s="518"/>
      <c r="D97" s="531"/>
      <c r="E97" s="531"/>
    </row>
    <row r="98" spans="2:5" ht="12">
      <c r="B98" s="518"/>
      <c r="C98" s="518"/>
      <c r="D98" s="531"/>
      <c r="E98" s="531"/>
    </row>
    <row r="99" spans="2:5" ht="12">
      <c r="B99" s="518"/>
      <c r="C99" s="518"/>
      <c r="D99" s="531"/>
      <c r="E99" s="531"/>
    </row>
    <row r="100" spans="2:5" ht="12">
      <c r="B100" s="518"/>
      <c r="C100" s="518"/>
      <c r="D100" s="531"/>
      <c r="E100" s="531"/>
    </row>
    <row r="101" spans="2:5" ht="12">
      <c r="B101" s="518"/>
      <c r="C101" s="518"/>
      <c r="D101" s="531"/>
      <c r="E101" s="531"/>
    </row>
    <row r="102" spans="2:5" ht="12">
      <c r="B102" s="518"/>
      <c r="C102" s="518"/>
      <c r="D102" s="531"/>
      <c r="E102" s="531"/>
    </row>
    <row r="103" spans="2:5" ht="12">
      <c r="B103" s="518"/>
      <c r="C103" s="518"/>
      <c r="D103" s="531"/>
      <c r="E103" s="531"/>
    </row>
    <row r="104" spans="2:5" ht="12">
      <c r="B104" s="518"/>
      <c r="C104" s="518"/>
      <c r="D104" s="531"/>
      <c r="E104" s="531"/>
    </row>
    <row r="105" spans="2:5" ht="12">
      <c r="B105" s="518"/>
      <c r="C105" s="518"/>
      <c r="D105" s="531"/>
      <c r="E105" s="531"/>
    </row>
    <row r="106" spans="2:5" ht="12">
      <c r="B106" s="518"/>
      <c r="C106" s="518"/>
      <c r="D106" s="531"/>
      <c r="E106" s="531"/>
    </row>
    <row r="107" spans="2:5" ht="12">
      <c r="B107" s="518"/>
      <c r="C107" s="518"/>
      <c r="D107" s="531"/>
      <c r="E107" s="531"/>
    </row>
    <row r="108" spans="2:5" ht="12">
      <c r="B108" s="518"/>
      <c r="C108" s="518"/>
      <c r="D108" s="531"/>
      <c r="E108" s="531"/>
    </row>
    <row r="109" spans="2:5" ht="12">
      <c r="B109" s="518"/>
      <c r="C109" s="518"/>
      <c r="D109" s="531"/>
      <c r="E109" s="531"/>
    </row>
    <row r="110" spans="2:5" ht="12">
      <c r="B110" s="518"/>
      <c r="C110" s="518"/>
      <c r="D110" s="531"/>
      <c r="E110" s="531"/>
    </row>
    <row r="111" spans="4:5" ht="12">
      <c r="D111" s="531"/>
      <c r="E111" s="531"/>
    </row>
    <row r="112" spans="4:5" ht="12">
      <c r="D112" s="531"/>
      <c r="E112" s="531"/>
    </row>
    <row r="113" spans="4:5" ht="12">
      <c r="D113" s="531"/>
      <c r="E113" s="531"/>
    </row>
    <row r="114" spans="4:5" ht="12">
      <c r="D114" s="531"/>
      <c r="E114" s="531"/>
    </row>
    <row r="115" spans="4:5" ht="12">
      <c r="D115" s="531"/>
      <c r="E115" s="531"/>
    </row>
    <row r="116" spans="4:5" ht="12">
      <c r="D116" s="531"/>
      <c r="E116" s="531"/>
    </row>
    <row r="117" spans="4:5" ht="12">
      <c r="D117" s="531"/>
      <c r="E117" s="531"/>
    </row>
    <row r="118" spans="4:5" ht="12">
      <c r="D118" s="531"/>
      <c r="E118" s="531"/>
    </row>
    <row r="119" spans="4:5" ht="12">
      <c r="D119" s="531"/>
      <c r="E119" s="531"/>
    </row>
    <row r="120" spans="4:5" ht="12">
      <c r="D120" s="531"/>
      <c r="E120" s="531"/>
    </row>
    <row r="121" spans="4:5" ht="12">
      <c r="D121" s="531"/>
      <c r="E121" s="531"/>
    </row>
    <row r="122" spans="4:5" ht="12">
      <c r="D122" s="531"/>
      <c r="E122" s="531"/>
    </row>
    <row r="123" spans="4:5" ht="12">
      <c r="D123" s="531"/>
      <c r="E123" s="531"/>
    </row>
    <row r="124" spans="4:5" ht="12">
      <c r="D124" s="531"/>
      <c r="E124" s="531"/>
    </row>
    <row r="125" spans="4:5" ht="12">
      <c r="D125" s="531"/>
      <c r="E125" s="531"/>
    </row>
    <row r="126" spans="4:5" ht="12">
      <c r="D126" s="531"/>
      <c r="E126" s="531"/>
    </row>
    <row r="127" spans="4:5" ht="12">
      <c r="D127" s="531"/>
      <c r="E127" s="531"/>
    </row>
    <row r="128" spans="4:5" ht="12">
      <c r="D128" s="531"/>
      <c r="E128" s="531"/>
    </row>
    <row r="129" spans="4:5" ht="12">
      <c r="D129" s="531"/>
      <c r="E129" s="531"/>
    </row>
    <row r="130" spans="4:5" ht="12">
      <c r="D130" s="531"/>
      <c r="E130" s="531"/>
    </row>
    <row r="131" spans="4:5" ht="12">
      <c r="D131" s="531"/>
      <c r="E131" s="531"/>
    </row>
    <row r="132" spans="4:5" ht="12">
      <c r="D132" s="531"/>
      <c r="E132" s="531"/>
    </row>
    <row r="133" spans="4:5" ht="12">
      <c r="D133" s="531"/>
      <c r="E133" s="531"/>
    </row>
    <row r="134" spans="4:5" ht="12">
      <c r="D134" s="531"/>
      <c r="E134" s="531"/>
    </row>
    <row r="135" spans="4:5" ht="12">
      <c r="D135" s="531"/>
      <c r="E135" s="531"/>
    </row>
    <row r="136" spans="4:5" ht="12">
      <c r="D136" s="531"/>
      <c r="E136" s="531"/>
    </row>
    <row r="137" spans="4:5" ht="12">
      <c r="D137" s="531"/>
      <c r="E137" s="531"/>
    </row>
    <row r="138" spans="4:5" ht="12">
      <c r="D138" s="531"/>
      <c r="E138" s="531"/>
    </row>
  </sheetData>
  <mergeCells count="6">
    <mergeCell ref="B4:C4"/>
    <mergeCell ref="B28:C28"/>
    <mergeCell ref="B59:C59"/>
    <mergeCell ref="B8:C8"/>
    <mergeCell ref="B6:C6"/>
    <mergeCell ref="B42:C42"/>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EX66"/>
  <sheetViews>
    <sheetView workbookViewId="0" topLeftCell="A1">
      <selection activeCell="A1" sqref="A1"/>
    </sheetView>
  </sheetViews>
  <sheetFormatPr defaultColWidth="9.00390625" defaultRowHeight="13.5"/>
  <cols>
    <col min="1" max="1" width="3.625" style="535" customWidth="1"/>
    <col min="2" max="2" width="5.375" style="101" customWidth="1"/>
    <col min="3" max="3" width="23.25390625" style="535" customWidth="1"/>
    <col min="4" max="4" width="2.50390625" style="539" customWidth="1"/>
    <col min="5" max="5" width="7.50390625" style="535" customWidth="1"/>
    <col min="6" max="6" width="10.75390625" style="535" customWidth="1"/>
    <col min="7" max="13" width="7.50390625" style="535" customWidth="1"/>
    <col min="14" max="14" width="2.25390625" style="535" customWidth="1"/>
    <col min="15" max="15" width="8.625" style="535" customWidth="1"/>
    <col min="16" max="16" width="2.25390625" style="535" customWidth="1"/>
    <col min="17" max="17" width="8.625" style="535" customWidth="1"/>
    <col min="18" max="18" width="2.125" style="535" customWidth="1"/>
    <col min="19" max="19" width="8.625" style="535" customWidth="1"/>
    <col min="20" max="20" width="2.375" style="535" customWidth="1"/>
    <col min="21" max="21" width="8.625" style="535" customWidth="1"/>
    <col min="22" max="22" width="2.125" style="535" customWidth="1"/>
    <col min="23" max="23" width="8.625" style="535" customWidth="1"/>
    <col min="24" max="24" width="2.125" style="535" customWidth="1"/>
    <col min="25" max="25" width="8.625" style="535" customWidth="1"/>
    <col min="26" max="26" width="2.375" style="535" customWidth="1"/>
    <col min="27" max="27" width="8.625" style="535" customWidth="1"/>
    <col min="28" max="28" width="2.125" style="535" customWidth="1"/>
    <col min="29" max="29" width="8.625" style="535" customWidth="1"/>
    <col min="30" max="30" width="2.125" style="535" customWidth="1"/>
    <col min="31" max="31" width="8.625" style="535" customWidth="1"/>
    <col min="32" max="32" width="2.125" style="535" customWidth="1"/>
    <col min="33" max="33" width="8.625" style="535" customWidth="1"/>
    <col min="34" max="34" width="2.125" style="535" customWidth="1"/>
    <col min="35" max="35" width="8.625" style="535" customWidth="1"/>
    <col min="36" max="36" width="2.125" style="535" customWidth="1"/>
    <col min="37" max="37" width="8.625" style="535" customWidth="1"/>
    <col min="38" max="38" width="2.125" style="538" customWidth="1"/>
    <col min="39" max="39" width="12.625" style="535" customWidth="1"/>
    <col min="40" max="40" width="2.25390625" style="535" customWidth="1"/>
    <col min="41" max="41" width="12.625" style="535" customWidth="1"/>
    <col min="42" max="42" width="2.125" style="535" customWidth="1"/>
    <col min="43" max="43" width="12.625" style="535" customWidth="1"/>
    <col min="44" max="44" width="2.125" style="535" customWidth="1"/>
    <col min="45" max="45" width="12.625" style="535" customWidth="1"/>
    <col min="46" max="46" width="2.125" style="535" customWidth="1"/>
    <col min="47" max="47" width="12.125" style="535" customWidth="1"/>
    <col min="48" max="48" width="2.125" style="535" customWidth="1"/>
    <col min="49" max="49" width="13.75390625" style="535" customWidth="1"/>
    <col min="50" max="50" width="2.125" style="535" customWidth="1"/>
    <col min="51" max="51" width="12.625" style="535" customWidth="1"/>
    <col min="52" max="52" width="2.125" style="535" customWidth="1"/>
    <col min="53" max="53" width="11.625" style="535" customWidth="1"/>
    <col min="54" max="54" width="2.125" style="535" customWidth="1"/>
    <col min="55" max="55" width="11.625" style="535" customWidth="1"/>
    <col min="56" max="56" width="2.125" style="535" customWidth="1"/>
    <col min="57" max="57" width="11.625" style="535" customWidth="1"/>
    <col min="58" max="58" width="2.125" style="535" customWidth="1"/>
    <col min="59" max="60" width="11.875" style="535" customWidth="1"/>
    <col min="61" max="61" width="2.125" style="535" customWidth="1"/>
    <col min="62" max="62" width="13.75390625" style="535" customWidth="1"/>
    <col min="63" max="63" width="2.125" style="535" customWidth="1"/>
    <col min="64" max="64" width="12.625" style="535" customWidth="1"/>
    <col min="65" max="65" width="2.125" style="535" customWidth="1"/>
    <col min="66" max="66" width="11.625" style="535" customWidth="1"/>
    <col min="67" max="67" width="2.125" style="535" customWidth="1"/>
    <col min="68" max="68" width="11.625" style="535" customWidth="1"/>
    <col min="69" max="69" width="2.125" style="535" customWidth="1"/>
    <col min="70" max="70" width="11.875" style="535" customWidth="1"/>
    <col min="71" max="71" width="2.125" style="535" customWidth="1"/>
    <col min="72" max="72" width="11.75390625" style="539" customWidth="1"/>
    <col min="73" max="80" width="11.875" style="535" customWidth="1"/>
    <col min="81" max="81" width="13.50390625" style="535" customWidth="1"/>
    <col min="82" max="85" width="11.875" style="535" customWidth="1"/>
    <col min="86" max="86" width="13.625" style="535" customWidth="1"/>
    <col min="87" max="87" width="11.875" style="535" customWidth="1"/>
    <col min="88" max="88" width="2.50390625" style="535" customWidth="1"/>
    <col min="89" max="90" width="11.875" style="535" customWidth="1"/>
    <col min="91" max="91" width="13.625" style="535" customWidth="1"/>
    <col min="92" max="95" width="11.875" style="535" customWidth="1"/>
    <col min="96" max="96" width="13.125" style="535" customWidth="1"/>
    <col min="97" max="98" width="11.875" style="535" customWidth="1"/>
    <col min="99" max="99" width="13.875" style="535" customWidth="1"/>
    <col min="100" max="101" width="11.875" style="535" customWidth="1"/>
    <col min="102" max="102" width="13.75390625" style="535" customWidth="1"/>
    <col min="103" max="107" width="11.875" style="535" customWidth="1"/>
    <col min="108" max="16384" width="9.00390625" style="535" customWidth="1"/>
  </cols>
  <sheetData>
    <row r="1" spans="2:4" ht="14.25">
      <c r="B1" s="536" t="s">
        <v>775</v>
      </c>
      <c r="D1" s="537"/>
    </row>
    <row r="3" spans="3:107" ht="12" customHeight="1" thickBot="1">
      <c r="C3" s="535" t="s">
        <v>701</v>
      </c>
      <c r="AU3" s="540"/>
      <c r="AV3" s="540"/>
      <c r="BI3" s="540"/>
      <c r="BT3" s="541"/>
      <c r="DA3" s="542"/>
      <c r="DC3" s="542" t="s">
        <v>702</v>
      </c>
    </row>
    <row r="4" spans="2:107" s="543" customFormat="1" ht="14.25" customHeight="1" thickTop="1">
      <c r="B4" s="1396" t="s">
        <v>703</v>
      </c>
      <c r="C4" s="1397"/>
      <c r="D4" s="1390" t="s">
        <v>704</v>
      </c>
      <c r="E4" s="1391"/>
      <c r="F4" s="1405" t="s">
        <v>705</v>
      </c>
      <c r="G4" s="1295" t="s">
        <v>706</v>
      </c>
      <c r="H4" s="1296"/>
      <c r="I4" s="1296"/>
      <c r="J4" s="1296"/>
      <c r="K4" s="1296"/>
      <c r="L4" s="1296"/>
      <c r="M4" s="1297"/>
      <c r="N4" s="1269" t="s">
        <v>707</v>
      </c>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7"/>
      <c r="AL4" s="1271" t="s">
        <v>708</v>
      </c>
      <c r="AM4" s="1272"/>
      <c r="AN4" s="1307" t="s">
        <v>675</v>
      </c>
      <c r="AO4" s="1307"/>
      <c r="AP4" s="1307"/>
      <c r="AQ4" s="1307"/>
      <c r="AR4" s="1307"/>
      <c r="AS4" s="1307"/>
      <c r="AT4" s="1307"/>
      <c r="AU4" s="1308"/>
      <c r="AV4" s="1309" t="s">
        <v>709</v>
      </c>
      <c r="AW4" s="1307"/>
      <c r="AX4" s="1307"/>
      <c r="AY4" s="1307"/>
      <c r="AZ4" s="1307"/>
      <c r="BA4" s="1307"/>
      <c r="BB4" s="1307"/>
      <c r="BC4" s="1307"/>
      <c r="BD4" s="1307"/>
      <c r="BE4" s="1307"/>
      <c r="BF4" s="1307"/>
      <c r="BG4" s="1308"/>
      <c r="BH4" s="1310" t="s">
        <v>710</v>
      </c>
      <c r="BI4" s="1295" t="s">
        <v>711</v>
      </c>
      <c r="BJ4" s="1296"/>
      <c r="BK4" s="1296"/>
      <c r="BL4" s="1296"/>
      <c r="BM4" s="1296"/>
      <c r="BN4" s="1296"/>
      <c r="BO4" s="1296"/>
      <c r="BP4" s="1296"/>
      <c r="BQ4" s="1296"/>
      <c r="BR4" s="1296"/>
      <c r="BS4" s="1271" t="s">
        <v>712</v>
      </c>
      <c r="BT4" s="1272"/>
      <c r="BU4" s="1277" t="s">
        <v>713</v>
      </c>
      <c r="BV4" s="1278"/>
      <c r="BW4" s="1283" t="s">
        <v>714</v>
      </c>
      <c r="BX4" s="1284"/>
      <c r="BY4" s="1289" t="s">
        <v>715</v>
      </c>
      <c r="BZ4" s="1290"/>
      <c r="CA4" s="1295" t="s">
        <v>676</v>
      </c>
      <c r="CB4" s="1296"/>
      <c r="CC4" s="1296"/>
      <c r="CD4" s="1296"/>
      <c r="CE4" s="1296"/>
      <c r="CF4" s="1296"/>
      <c r="CG4" s="1296"/>
      <c r="CH4" s="1296"/>
      <c r="CI4" s="1296"/>
      <c r="CJ4" s="1296"/>
      <c r="CK4" s="1296"/>
      <c r="CL4" s="1296"/>
      <c r="CM4" s="1296"/>
      <c r="CN4" s="1296"/>
      <c r="CO4" s="1296"/>
      <c r="CP4" s="1296"/>
      <c r="CQ4" s="1296"/>
      <c r="CR4" s="1296"/>
      <c r="CS4" s="1296"/>
      <c r="CT4" s="1270"/>
      <c r="CU4" s="1295" t="s">
        <v>716</v>
      </c>
      <c r="CV4" s="1296"/>
      <c r="CW4" s="1296"/>
      <c r="CX4" s="1296"/>
      <c r="CY4" s="1297"/>
      <c r="CZ4" s="1269" t="s">
        <v>717</v>
      </c>
      <c r="DA4" s="1270"/>
      <c r="DB4" s="1269" t="s">
        <v>718</v>
      </c>
      <c r="DC4" s="1270"/>
    </row>
    <row r="5" spans="2:107" s="543" customFormat="1" ht="24.75" customHeight="1">
      <c r="B5" s="1398"/>
      <c r="C5" s="1399"/>
      <c r="D5" s="1392"/>
      <c r="E5" s="1393"/>
      <c r="F5" s="1406"/>
      <c r="G5" s="1260" t="s">
        <v>719</v>
      </c>
      <c r="H5" s="1260" t="s">
        <v>720</v>
      </c>
      <c r="I5" s="1260" t="s">
        <v>721</v>
      </c>
      <c r="J5" s="1260" t="s">
        <v>722</v>
      </c>
      <c r="K5" s="1263" t="s">
        <v>723</v>
      </c>
      <c r="L5" s="1263" t="s">
        <v>677</v>
      </c>
      <c r="M5" s="1377" t="s">
        <v>724</v>
      </c>
      <c r="N5" s="1402" t="s">
        <v>725</v>
      </c>
      <c r="O5" s="1403"/>
      <c r="P5" s="1403"/>
      <c r="Q5" s="1403"/>
      <c r="R5" s="1403"/>
      <c r="S5" s="1404"/>
      <c r="T5" s="1380" t="s">
        <v>726</v>
      </c>
      <c r="U5" s="1381"/>
      <c r="V5" s="1381"/>
      <c r="W5" s="1381"/>
      <c r="X5" s="1381"/>
      <c r="Y5" s="1382"/>
      <c r="Z5" s="1380" t="s">
        <v>727</v>
      </c>
      <c r="AA5" s="1381"/>
      <c r="AB5" s="1381"/>
      <c r="AC5" s="1381"/>
      <c r="AD5" s="1381"/>
      <c r="AE5" s="1382"/>
      <c r="AF5" s="1380" t="s">
        <v>728</v>
      </c>
      <c r="AG5" s="1381"/>
      <c r="AH5" s="1381"/>
      <c r="AI5" s="1381"/>
      <c r="AJ5" s="1381"/>
      <c r="AK5" s="1381"/>
      <c r="AL5" s="1273"/>
      <c r="AM5" s="1274"/>
      <c r="AN5" s="1313" t="s">
        <v>729</v>
      </c>
      <c r="AO5" s="1313"/>
      <c r="AP5" s="1316" t="s">
        <v>730</v>
      </c>
      <c r="AQ5" s="1317"/>
      <c r="AR5" s="1264" t="s">
        <v>678</v>
      </c>
      <c r="AS5" s="1265"/>
      <c r="AT5" s="1343" t="s">
        <v>731</v>
      </c>
      <c r="AU5" s="1383"/>
      <c r="AV5" s="1384" t="s">
        <v>732</v>
      </c>
      <c r="AW5" s="1385"/>
      <c r="AX5" s="1369" t="s">
        <v>733</v>
      </c>
      <c r="AY5" s="1370"/>
      <c r="AZ5" s="1322" t="s">
        <v>734</v>
      </c>
      <c r="BA5" s="1323"/>
      <c r="BB5" s="1323"/>
      <c r="BC5" s="1324"/>
      <c r="BD5" s="1331" t="s">
        <v>679</v>
      </c>
      <c r="BE5" s="1332"/>
      <c r="BF5" s="1325" t="s">
        <v>735</v>
      </c>
      <c r="BG5" s="1326"/>
      <c r="BH5" s="1311"/>
      <c r="BI5" s="1316" t="s">
        <v>736</v>
      </c>
      <c r="BJ5" s="1317"/>
      <c r="BK5" s="1335"/>
      <c r="BL5" s="1336"/>
      <c r="BM5" s="1335"/>
      <c r="BN5" s="1336"/>
      <c r="BO5" s="1337" t="s">
        <v>737</v>
      </c>
      <c r="BP5" s="1338"/>
      <c r="BQ5" s="1343" t="s">
        <v>738</v>
      </c>
      <c r="BR5" s="1344"/>
      <c r="BS5" s="1273"/>
      <c r="BT5" s="1274"/>
      <c r="BU5" s="1279"/>
      <c r="BV5" s="1280"/>
      <c r="BW5" s="1285"/>
      <c r="BX5" s="1286"/>
      <c r="BY5" s="1291"/>
      <c r="BZ5" s="1292"/>
      <c r="CA5" s="1298" t="s">
        <v>739</v>
      </c>
      <c r="CB5" s="1299"/>
      <c r="CC5" s="1299"/>
      <c r="CD5" s="1299"/>
      <c r="CE5" s="1300"/>
      <c r="CF5" s="1364" t="s">
        <v>740</v>
      </c>
      <c r="CG5" s="1364"/>
      <c r="CH5" s="1364"/>
      <c r="CI5" s="1364"/>
      <c r="CJ5" s="1364"/>
      <c r="CK5" s="1364"/>
      <c r="CL5" s="1364"/>
      <c r="CM5" s="1364"/>
      <c r="CN5" s="1364"/>
      <c r="CO5" s="1364"/>
      <c r="CP5" s="1298" t="s">
        <v>680</v>
      </c>
      <c r="CQ5" s="1299"/>
      <c r="CR5" s="1299"/>
      <c r="CS5" s="1299"/>
      <c r="CT5" s="1300"/>
      <c r="CU5" s="1304" t="s">
        <v>741</v>
      </c>
      <c r="CV5" s="1298" t="s">
        <v>742</v>
      </c>
      <c r="CW5" s="1349"/>
      <c r="CX5" s="1349"/>
      <c r="CY5" s="1350"/>
      <c r="CZ5" s="1354" t="s">
        <v>743</v>
      </c>
      <c r="DA5" s="1355" t="s">
        <v>744</v>
      </c>
      <c r="DB5" s="1354" t="s">
        <v>745</v>
      </c>
      <c r="DC5" s="1355" t="s">
        <v>746</v>
      </c>
    </row>
    <row r="6" spans="2:107" s="543" customFormat="1" ht="13.5" customHeight="1">
      <c r="B6" s="1398"/>
      <c r="C6" s="1399"/>
      <c r="D6" s="1392"/>
      <c r="E6" s="1393"/>
      <c r="F6" s="1406"/>
      <c r="G6" s="1261"/>
      <c r="H6" s="1261"/>
      <c r="I6" s="1261"/>
      <c r="J6" s="1261"/>
      <c r="K6" s="1261"/>
      <c r="L6" s="1261"/>
      <c r="M6" s="1378"/>
      <c r="N6" s="1356" t="s">
        <v>1265</v>
      </c>
      <c r="O6" s="1357"/>
      <c r="P6" s="1360" t="s">
        <v>1266</v>
      </c>
      <c r="Q6" s="1360"/>
      <c r="R6" s="1360" t="s">
        <v>1335</v>
      </c>
      <c r="S6" s="1360"/>
      <c r="T6" s="1264" t="s">
        <v>681</v>
      </c>
      <c r="U6" s="1362"/>
      <c r="V6" s="1264" t="s">
        <v>682</v>
      </c>
      <c r="W6" s="1362"/>
      <c r="X6" s="1264" t="s">
        <v>1335</v>
      </c>
      <c r="Y6" s="1362"/>
      <c r="Z6" s="1264" t="s">
        <v>681</v>
      </c>
      <c r="AA6" s="1362"/>
      <c r="AB6" s="1264" t="s">
        <v>682</v>
      </c>
      <c r="AC6" s="1362"/>
      <c r="AD6" s="1264" t="s">
        <v>1335</v>
      </c>
      <c r="AE6" s="1362"/>
      <c r="AF6" s="1264" t="s">
        <v>681</v>
      </c>
      <c r="AG6" s="1362"/>
      <c r="AH6" s="1264" t="s">
        <v>682</v>
      </c>
      <c r="AI6" s="1362"/>
      <c r="AJ6" s="1264" t="s">
        <v>1335</v>
      </c>
      <c r="AK6" s="1266"/>
      <c r="AL6" s="1273"/>
      <c r="AM6" s="1274"/>
      <c r="AN6" s="1314"/>
      <c r="AO6" s="1314"/>
      <c r="AP6" s="1318"/>
      <c r="AQ6" s="1319"/>
      <c r="AR6" s="1373" t="s">
        <v>747</v>
      </c>
      <c r="AS6" s="1374"/>
      <c r="AT6" s="1373"/>
      <c r="AU6" s="1374"/>
      <c r="AV6" s="1386"/>
      <c r="AW6" s="1387"/>
      <c r="AX6" s="1371"/>
      <c r="AY6" s="1372"/>
      <c r="AZ6" s="544"/>
      <c r="BA6" s="545"/>
      <c r="BB6" s="544"/>
      <c r="BC6" s="545"/>
      <c r="BD6" s="1333"/>
      <c r="BE6" s="1334"/>
      <c r="BF6" s="1327"/>
      <c r="BG6" s="1328"/>
      <c r="BH6" s="1311"/>
      <c r="BI6" s="1318"/>
      <c r="BJ6" s="1319"/>
      <c r="BK6" s="547"/>
      <c r="BL6" s="548"/>
      <c r="BM6" s="547"/>
      <c r="BN6" s="548"/>
      <c r="BO6" s="1339"/>
      <c r="BP6" s="1340"/>
      <c r="BQ6" s="1345"/>
      <c r="BR6" s="1346"/>
      <c r="BS6" s="1273"/>
      <c r="BT6" s="1274"/>
      <c r="BU6" s="1281"/>
      <c r="BV6" s="1282"/>
      <c r="BW6" s="1287"/>
      <c r="BX6" s="1288"/>
      <c r="BY6" s="1293"/>
      <c r="BZ6" s="1294"/>
      <c r="CA6" s="1301"/>
      <c r="CB6" s="1302"/>
      <c r="CC6" s="1302"/>
      <c r="CD6" s="1302"/>
      <c r="CE6" s="1303"/>
      <c r="CF6" s="1364" t="s">
        <v>683</v>
      </c>
      <c r="CG6" s="1364"/>
      <c r="CH6" s="1364"/>
      <c r="CI6" s="1364"/>
      <c r="CJ6" s="1364" t="s">
        <v>684</v>
      </c>
      <c r="CK6" s="1364"/>
      <c r="CL6" s="1364"/>
      <c r="CM6" s="1364"/>
      <c r="CN6" s="1364"/>
      <c r="CO6" s="1364"/>
      <c r="CP6" s="1301"/>
      <c r="CQ6" s="1302"/>
      <c r="CR6" s="1302"/>
      <c r="CS6" s="1302"/>
      <c r="CT6" s="1303"/>
      <c r="CU6" s="1305"/>
      <c r="CV6" s="1351"/>
      <c r="CW6" s="1352"/>
      <c r="CX6" s="1352"/>
      <c r="CY6" s="1353"/>
      <c r="CZ6" s="1354"/>
      <c r="DA6" s="1355"/>
      <c r="DB6" s="1354"/>
      <c r="DC6" s="1355"/>
    </row>
    <row r="7" spans="2:107" s="543" customFormat="1" ht="41.25" customHeight="1">
      <c r="B7" s="1400"/>
      <c r="C7" s="1401"/>
      <c r="D7" s="1394"/>
      <c r="E7" s="1395"/>
      <c r="F7" s="1407"/>
      <c r="G7" s="1262"/>
      <c r="H7" s="1262"/>
      <c r="I7" s="1262"/>
      <c r="J7" s="1262"/>
      <c r="K7" s="1262"/>
      <c r="L7" s="1262"/>
      <c r="M7" s="1379"/>
      <c r="N7" s="1358"/>
      <c r="O7" s="1359"/>
      <c r="P7" s="1361"/>
      <c r="Q7" s="1361"/>
      <c r="R7" s="1361"/>
      <c r="S7" s="1361"/>
      <c r="T7" s="1267"/>
      <c r="U7" s="1363"/>
      <c r="V7" s="1267"/>
      <c r="W7" s="1363"/>
      <c r="X7" s="1267"/>
      <c r="Y7" s="1363"/>
      <c r="Z7" s="1267"/>
      <c r="AA7" s="1363"/>
      <c r="AB7" s="1267"/>
      <c r="AC7" s="1363"/>
      <c r="AD7" s="1267"/>
      <c r="AE7" s="1363"/>
      <c r="AF7" s="1267"/>
      <c r="AG7" s="1363"/>
      <c r="AH7" s="1267"/>
      <c r="AI7" s="1363"/>
      <c r="AJ7" s="1267"/>
      <c r="AK7" s="1268"/>
      <c r="AL7" s="1275"/>
      <c r="AM7" s="1276"/>
      <c r="AN7" s="1315"/>
      <c r="AO7" s="1315"/>
      <c r="AP7" s="1320"/>
      <c r="AQ7" s="1321"/>
      <c r="AR7" s="1375"/>
      <c r="AS7" s="1376"/>
      <c r="AT7" s="1375"/>
      <c r="AU7" s="1376"/>
      <c r="AV7" s="1388"/>
      <c r="AW7" s="1389"/>
      <c r="AX7" s="1365" t="s">
        <v>748</v>
      </c>
      <c r="AY7" s="1366"/>
      <c r="AZ7" s="1367" t="s">
        <v>749</v>
      </c>
      <c r="BA7" s="1368"/>
      <c r="BB7" s="1367" t="s">
        <v>750</v>
      </c>
      <c r="BC7" s="1368"/>
      <c r="BD7" s="1365" t="s">
        <v>751</v>
      </c>
      <c r="BE7" s="1366"/>
      <c r="BF7" s="1329"/>
      <c r="BG7" s="1330"/>
      <c r="BH7" s="1312"/>
      <c r="BI7" s="1320"/>
      <c r="BJ7" s="1321"/>
      <c r="BK7" s="1367" t="s">
        <v>752</v>
      </c>
      <c r="BL7" s="1368"/>
      <c r="BM7" s="1367" t="s">
        <v>753</v>
      </c>
      <c r="BN7" s="1368"/>
      <c r="BO7" s="1341"/>
      <c r="BP7" s="1342"/>
      <c r="BQ7" s="1347"/>
      <c r="BR7" s="1348"/>
      <c r="BS7" s="1275"/>
      <c r="BT7" s="1276"/>
      <c r="BU7" s="549" t="s">
        <v>754</v>
      </c>
      <c r="BV7" s="546" t="s">
        <v>755</v>
      </c>
      <c r="BW7" s="546" t="s">
        <v>754</v>
      </c>
      <c r="BX7" s="546" t="s">
        <v>755</v>
      </c>
      <c r="BY7" s="546" t="s">
        <v>754</v>
      </c>
      <c r="BZ7" s="546" t="s">
        <v>755</v>
      </c>
      <c r="CA7" s="550" t="s">
        <v>756</v>
      </c>
      <c r="CB7" s="551" t="s">
        <v>757</v>
      </c>
      <c r="CC7" s="550" t="s">
        <v>758</v>
      </c>
      <c r="CD7" s="551" t="s">
        <v>1112</v>
      </c>
      <c r="CE7" s="551" t="s">
        <v>1335</v>
      </c>
      <c r="CF7" s="550" t="s">
        <v>756</v>
      </c>
      <c r="CG7" s="551" t="s">
        <v>757</v>
      </c>
      <c r="CH7" s="550" t="s">
        <v>758</v>
      </c>
      <c r="CI7" s="551" t="s">
        <v>1335</v>
      </c>
      <c r="CJ7" s="552"/>
      <c r="CK7" s="553" t="s">
        <v>756</v>
      </c>
      <c r="CL7" s="551" t="s">
        <v>757</v>
      </c>
      <c r="CM7" s="550" t="s">
        <v>758</v>
      </c>
      <c r="CN7" s="551" t="s">
        <v>1112</v>
      </c>
      <c r="CO7" s="551" t="s">
        <v>1335</v>
      </c>
      <c r="CP7" s="550" t="s">
        <v>756</v>
      </c>
      <c r="CQ7" s="551" t="s">
        <v>757</v>
      </c>
      <c r="CR7" s="550" t="s">
        <v>758</v>
      </c>
      <c r="CS7" s="551" t="s">
        <v>1112</v>
      </c>
      <c r="CT7" s="551" t="s">
        <v>1335</v>
      </c>
      <c r="CU7" s="1306"/>
      <c r="CV7" s="550" t="s">
        <v>756</v>
      </c>
      <c r="CW7" s="551" t="s">
        <v>757</v>
      </c>
      <c r="CX7" s="550" t="s">
        <v>759</v>
      </c>
      <c r="CY7" s="552" t="s">
        <v>1335</v>
      </c>
      <c r="CZ7" s="1354"/>
      <c r="DA7" s="1355"/>
      <c r="DB7" s="1354"/>
      <c r="DC7" s="1355"/>
    </row>
    <row r="8" spans="2:107" s="554" customFormat="1" ht="12.75" customHeight="1">
      <c r="B8" s="555"/>
      <c r="C8" s="556"/>
      <c r="D8" s="557"/>
      <c r="E8" s="558"/>
      <c r="F8" s="559" t="s">
        <v>760</v>
      </c>
      <c r="G8" s="558"/>
      <c r="H8" s="558"/>
      <c r="I8" s="558"/>
      <c r="J8" s="558"/>
      <c r="K8" s="558"/>
      <c r="L8" s="558"/>
      <c r="M8" s="558"/>
      <c r="N8" s="558"/>
      <c r="O8" s="560" t="s">
        <v>665</v>
      </c>
      <c r="P8" s="558"/>
      <c r="Q8" s="560" t="s">
        <v>665</v>
      </c>
      <c r="R8" s="558"/>
      <c r="S8" s="560" t="s">
        <v>665</v>
      </c>
      <c r="T8" s="558"/>
      <c r="U8" s="560" t="s">
        <v>665</v>
      </c>
      <c r="V8" s="558"/>
      <c r="W8" s="560" t="s">
        <v>665</v>
      </c>
      <c r="X8" s="558"/>
      <c r="Y8" s="560" t="s">
        <v>665</v>
      </c>
      <c r="Z8" s="558"/>
      <c r="AA8" s="560" t="s">
        <v>665</v>
      </c>
      <c r="AB8" s="558"/>
      <c r="AC8" s="560" t="s">
        <v>665</v>
      </c>
      <c r="AD8" s="558"/>
      <c r="AE8" s="560" t="s">
        <v>665</v>
      </c>
      <c r="AF8" s="558"/>
      <c r="AG8" s="560" t="s">
        <v>665</v>
      </c>
      <c r="AH8" s="558"/>
      <c r="AI8" s="560" t="s">
        <v>665</v>
      </c>
      <c r="AJ8" s="558"/>
      <c r="AK8" s="560" t="s">
        <v>665</v>
      </c>
      <c r="AL8" s="558"/>
      <c r="AM8" s="560" t="s">
        <v>665</v>
      </c>
      <c r="AN8" s="561"/>
      <c r="AO8" s="560" t="s">
        <v>666</v>
      </c>
      <c r="AP8" s="561"/>
      <c r="AQ8" s="560" t="s">
        <v>666</v>
      </c>
      <c r="AR8" s="558"/>
      <c r="AS8" s="560" t="s">
        <v>666</v>
      </c>
      <c r="AT8" s="558"/>
      <c r="AU8" s="560" t="s">
        <v>666</v>
      </c>
      <c r="AV8" s="558"/>
      <c r="AW8" s="560" t="s">
        <v>666</v>
      </c>
      <c r="AX8" s="558"/>
      <c r="AY8" s="560" t="s">
        <v>666</v>
      </c>
      <c r="AZ8" s="558"/>
      <c r="BA8" s="560" t="s">
        <v>685</v>
      </c>
      <c r="BB8" s="558"/>
      <c r="BC8" s="560" t="s">
        <v>666</v>
      </c>
      <c r="BD8" s="558"/>
      <c r="BE8" s="560" t="s">
        <v>666</v>
      </c>
      <c r="BF8" s="558"/>
      <c r="BG8" s="560" t="s">
        <v>666</v>
      </c>
      <c r="BH8" s="560" t="s">
        <v>666</v>
      </c>
      <c r="BI8" s="558"/>
      <c r="BJ8" s="560" t="s">
        <v>666</v>
      </c>
      <c r="BK8" s="558"/>
      <c r="BL8" s="560" t="s">
        <v>666</v>
      </c>
      <c r="BM8" s="558"/>
      <c r="BN8" s="560" t="s">
        <v>666</v>
      </c>
      <c r="BO8" s="558"/>
      <c r="BP8" s="560" t="s">
        <v>666</v>
      </c>
      <c r="BQ8" s="558"/>
      <c r="BR8" s="560" t="s">
        <v>666</v>
      </c>
      <c r="BS8" s="560"/>
      <c r="BT8" s="560" t="s">
        <v>666</v>
      </c>
      <c r="BU8" s="560" t="s">
        <v>666</v>
      </c>
      <c r="BV8" s="560" t="s">
        <v>666</v>
      </c>
      <c r="BW8" s="560" t="s">
        <v>666</v>
      </c>
      <c r="BX8" s="560" t="s">
        <v>666</v>
      </c>
      <c r="BY8" s="560" t="s">
        <v>666</v>
      </c>
      <c r="BZ8" s="560" t="s">
        <v>666</v>
      </c>
      <c r="CA8" s="560" t="s">
        <v>666</v>
      </c>
      <c r="CB8" s="560" t="s">
        <v>666</v>
      </c>
      <c r="CC8" s="560" t="s">
        <v>666</v>
      </c>
      <c r="CD8" s="560" t="s">
        <v>666</v>
      </c>
      <c r="CE8" s="560" t="s">
        <v>666</v>
      </c>
      <c r="CF8" s="560" t="s">
        <v>666</v>
      </c>
      <c r="CG8" s="560" t="s">
        <v>666</v>
      </c>
      <c r="CH8" s="560" t="s">
        <v>666</v>
      </c>
      <c r="CI8" s="560" t="s">
        <v>666</v>
      </c>
      <c r="CJ8" s="558"/>
      <c r="CK8" s="560" t="s">
        <v>666</v>
      </c>
      <c r="CL8" s="560" t="s">
        <v>666</v>
      </c>
      <c r="CM8" s="560" t="s">
        <v>666</v>
      </c>
      <c r="CN8" s="560" t="s">
        <v>666</v>
      </c>
      <c r="CO8" s="560" t="s">
        <v>666</v>
      </c>
      <c r="CP8" s="560" t="s">
        <v>666</v>
      </c>
      <c r="CQ8" s="560" t="s">
        <v>666</v>
      </c>
      <c r="CR8" s="560" t="s">
        <v>666</v>
      </c>
      <c r="CS8" s="560" t="s">
        <v>666</v>
      </c>
      <c r="CT8" s="560" t="s">
        <v>666</v>
      </c>
      <c r="CU8" s="560"/>
      <c r="CV8" s="560" t="s">
        <v>666</v>
      </c>
      <c r="CW8" s="560" t="s">
        <v>666</v>
      </c>
      <c r="CX8" s="560" t="s">
        <v>666</v>
      </c>
      <c r="CY8" s="560" t="s">
        <v>666</v>
      </c>
      <c r="CZ8" s="560" t="s">
        <v>666</v>
      </c>
      <c r="DA8" s="560" t="s">
        <v>666</v>
      </c>
      <c r="DB8" s="560" t="s">
        <v>666</v>
      </c>
      <c r="DC8" s="562" t="s">
        <v>666</v>
      </c>
    </row>
    <row r="9" spans="2:140" s="554" customFormat="1" ht="12">
      <c r="B9" s="563"/>
      <c r="C9" s="564" t="s">
        <v>761</v>
      </c>
      <c r="D9" s="565"/>
      <c r="E9" s="566">
        <f>SUM(G9:M9)</f>
        <v>2242</v>
      </c>
      <c r="F9" s="566">
        <v>874187</v>
      </c>
      <c r="G9" s="566">
        <v>381</v>
      </c>
      <c r="H9" s="566">
        <v>90</v>
      </c>
      <c r="I9" s="566">
        <v>19</v>
      </c>
      <c r="J9" s="566">
        <v>254</v>
      </c>
      <c r="K9" s="566">
        <v>93</v>
      </c>
      <c r="L9" s="566">
        <v>1401</v>
      </c>
      <c r="M9" s="566">
        <v>4</v>
      </c>
      <c r="N9" s="566"/>
      <c r="O9" s="566">
        <v>3919</v>
      </c>
      <c r="P9" s="566"/>
      <c r="Q9" s="566">
        <v>1286</v>
      </c>
      <c r="R9" s="566"/>
      <c r="S9" s="566">
        <f>SUM(O9,Q9)</f>
        <v>5205</v>
      </c>
      <c r="T9" s="566"/>
      <c r="U9" s="566">
        <v>19280</v>
      </c>
      <c r="V9" s="566"/>
      <c r="W9" s="566">
        <v>15271</v>
      </c>
      <c r="X9" s="566"/>
      <c r="Y9" s="566">
        <f>SUM(U9,W9)</f>
        <v>34551</v>
      </c>
      <c r="Z9" s="566"/>
      <c r="AA9" s="566">
        <v>1961</v>
      </c>
      <c r="AB9" s="566"/>
      <c r="AC9" s="566">
        <v>773</v>
      </c>
      <c r="AD9" s="566"/>
      <c r="AE9" s="566">
        <f>SUM(AA9,AC9)</f>
        <v>2734</v>
      </c>
      <c r="AF9" s="566"/>
      <c r="AG9" s="566">
        <f>SUM(O9,U9,AA9)</f>
        <v>25160</v>
      </c>
      <c r="AH9" s="566"/>
      <c r="AI9" s="566">
        <f>SUM(Q9,W9,AC9)</f>
        <v>17330</v>
      </c>
      <c r="AJ9" s="566"/>
      <c r="AK9" s="566">
        <f>SUM(AG9,AI9)</f>
        <v>42490</v>
      </c>
      <c r="AL9" s="566"/>
      <c r="AM9" s="566">
        <v>458809</v>
      </c>
      <c r="AN9" s="566"/>
      <c r="AO9" s="566">
        <v>878842</v>
      </c>
      <c r="AP9" s="566"/>
      <c r="AQ9" s="566">
        <v>2979913</v>
      </c>
      <c r="AR9" s="566"/>
      <c r="AS9" s="566">
        <v>239313</v>
      </c>
      <c r="AT9" s="566"/>
      <c r="AU9" s="566">
        <f>SUM(AO9:AT9)</f>
        <v>4098068</v>
      </c>
      <c r="AV9" s="566"/>
      <c r="AW9" s="566">
        <v>18834997</v>
      </c>
      <c r="AX9" s="566"/>
      <c r="AY9" s="566">
        <v>634690</v>
      </c>
      <c r="AZ9" s="566"/>
      <c r="BA9" s="566">
        <v>145790</v>
      </c>
      <c r="BB9" s="566"/>
      <c r="BC9" s="566">
        <v>532965</v>
      </c>
      <c r="BD9" s="566"/>
      <c r="BE9" s="566">
        <v>644922</v>
      </c>
      <c r="BF9" s="566"/>
      <c r="BG9" s="566">
        <f>SUM(AW9:AY9,BC9:BE9)</f>
        <v>20647574</v>
      </c>
      <c r="BH9" s="566">
        <v>24745624</v>
      </c>
      <c r="BI9" s="566"/>
      <c r="BJ9" s="566">
        <v>31596128</v>
      </c>
      <c r="BK9" s="566"/>
      <c r="BL9" s="566">
        <v>854529</v>
      </c>
      <c r="BM9" s="566"/>
      <c r="BN9" s="566">
        <v>91603</v>
      </c>
      <c r="BO9" s="566"/>
      <c r="BP9" s="566">
        <v>42658</v>
      </c>
      <c r="BQ9" s="566"/>
      <c r="BR9" s="566">
        <f>SUM(BJ9:BP9)</f>
        <v>32584918</v>
      </c>
      <c r="BS9" s="566"/>
      <c r="BT9" s="566">
        <v>1809379</v>
      </c>
      <c r="BU9" s="566">
        <v>1675429</v>
      </c>
      <c r="BV9" s="566">
        <v>1829287</v>
      </c>
      <c r="BW9" s="566">
        <v>3209917</v>
      </c>
      <c r="BX9" s="566">
        <v>3200676</v>
      </c>
      <c r="BY9" s="566" t="s">
        <v>686</v>
      </c>
      <c r="BZ9" s="566" t="s">
        <v>686</v>
      </c>
      <c r="CA9" s="566" t="s">
        <v>686</v>
      </c>
      <c r="CB9" s="566" t="s">
        <v>686</v>
      </c>
      <c r="CC9" s="566" t="s">
        <v>686</v>
      </c>
      <c r="CD9" s="566" t="s">
        <v>686</v>
      </c>
      <c r="CE9" s="566" t="s">
        <v>686</v>
      </c>
      <c r="CF9" s="566">
        <v>766880</v>
      </c>
      <c r="CG9" s="566">
        <v>754160</v>
      </c>
      <c r="CH9" s="566">
        <v>162745</v>
      </c>
      <c r="CI9" s="566">
        <f>SUM(CF9:CH9)</f>
        <v>1683785</v>
      </c>
      <c r="CJ9" s="566"/>
      <c r="CK9" s="566">
        <v>59399</v>
      </c>
      <c r="CL9" s="566">
        <v>82788</v>
      </c>
      <c r="CM9" s="566">
        <v>20949</v>
      </c>
      <c r="CN9" s="566">
        <v>36806</v>
      </c>
      <c r="CO9" s="566">
        <f>SUM(CK9:CN9)</f>
        <v>199942</v>
      </c>
      <c r="CP9" s="566">
        <v>60165</v>
      </c>
      <c r="CQ9" s="566">
        <v>39597</v>
      </c>
      <c r="CR9" s="566">
        <v>31154</v>
      </c>
      <c r="CS9" s="566">
        <v>9094</v>
      </c>
      <c r="CT9" s="566">
        <f>SUM(CP9:CS9)</f>
        <v>140010</v>
      </c>
      <c r="CU9" s="566" t="s">
        <v>686</v>
      </c>
      <c r="CV9" s="566">
        <v>199712</v>
      </c>
      <c r="CW9" s="566">
        <v>287123</v>
      </c>
      <c r="CX9" s="566">
        <v>92417</v>
      </c>
      <c r="CY9" s="566">
        <f>SUM(CV9:CX9)</f>
        <v>579252</v>
      </c>
      <c r="CZ9" s="566">
        <v>295841</v>
      </c>
      <c r="DA9" s="566">
        <v>1018176</v>
      </c>
      <c r="DB9" s="566">
        <v>646267</v>
      </c>
      <c r="DC9" s="567">
        <v>597453</v>
      </c>
      <c r="DD9" s="566"/>
      <c r="DE9" s="566"/>
      <c r="DF9" s="566"/>
      <c r="DG9" s="566"/>
      <c r="DH9" s="566"/>
      <c r="DI9" s="566"/>
      <c r="DJ9" s="566"/>
      <c r="DK9" s="566"/>
      <c r="DL9" s="566"/>
      <c r="DM9" s="566"/>
      <c r="DN9" s="566"/>
      <c r="DO9" s="566"/>
      <c r="DP9" s="566"/>
      <c r="DQ9" s="566"/>
      <c r="DR9" s="566"/>
      <c r="DS9" s="566"/>
      <c r="DT9" s="566"/>
      <c r="DU9" s="566"/>
      <c r="DV9" s="566"/>
      <c r="DW9" s="566"/>
      <c r="DX9" s="566"/>
      <c r="DY9" s="566"/>
      <c r="DZ9" s="566"/>
      <c r="EA9" s="566"/>
      <c r="EB9" s="566"/>
      <c r="EC9" s="566"/>
      <c r="ED9" s="566"/>
      <c r="EE9" s="566"/>
      <c r="EF9" s="566"/>
      <c r="EG9" s="566"/>
      <c r="EH9" s="566"/>
      <c r="EI9" s="566"/>
      <c r="EJ9" s="566"/>
    </row>
    <row r="10" spans="2:140" s="554" customFormat="1" ht="12">
      <c r="B10" s="563"/>
      <c r="C10" s="564" t="s">
        <v>687</v>
      </c>
      <c r="D10" s="565"/>
      <c r="E10" s="566">
        <f>SUM(G10:M10)</f>
        <v>2301</v>
      </c>
      <c r="F10" s="566">
        <v>1142128</v>
      </c>
      <c r="G10" s="566">
        <v>398</v>
      </c>
      <c r="H10" s="566">
        <v>89</v>
      </c>
      <c r="I10" s="566">
        <v>20</v>
      </c>
      <c r="J10" s="566">
        <v>288</v>
      </c>
      <c r="K10" s="566">
        <v>83</v>
      </c>
      <c r="L10" s="566">
        <v>1419</v>
      </c>
      <c r="M10" s="566">
        <v>4</v>
      </c>
      <c r="N10" s="566"/>
      <c r="O10" s="566">
        <v>4103</v>
      </c>
      <c r="P10" s="566"/>
      <c r="Q10" s="566">
        <v>1432</v>
      </c>
      <c r="R10" s="566"/>
      <c r="S10" s="566">
        <f>SUM(O10,Q10)</f>
        <v>5535</v>
      </c>
      <c r="T10" s="566"/>
      <c r="U10" s="566">
        <v>21156</v>
      </c>
      <c r="V10" s="566"/>
      <c r="W10" s="566">
        <v>16786</v>
      </c>
      <c r="X10" s="566"/>
      <c r="Y10" s="566">
        <f>SUM(U10,W10)</f>
        <v>37942</v>
      </c>
      <c r="Z10" s="566"/>
      <c r="AA10" s="566">
        <v>2004</v>
      </c>
      <c r="AB10" s="566"/>
      <c r="AC10" s="566">
        <v>844</v>
      </c>
      <c r="AD10" s="566"/>
      <c r="AE10" s="566">
        <f>SUM(AA10,AC10)</f>
        <v>2848</v>
      </c>
      <c r="AF10" s="566"/>
      <c r="AG10" s="566">
        <f>SUM(O10,U10,AA10)</f>
        <v>27263</v>
      </c>
      <c r="AH10" s="566"/>
      <c r="AI10" s="566">
        <f>SUM(Q10,W10,AC10)</f>
        <v>19062</v>
      </c>
      <c r="AJ10" s="566"/>
      <c r="AK10" s="566">
        <f>SUM(AG10,AI10)</f>
        <v>46325</v>
      </c>
      <c r="AL10" s="566"/>
      <c r="AM10" s="566">
        <v>506091</v>
      </c>
      <c r="AN10" s="566"/>
      <c r="AO10" s="566">
        <v>999594</v>
      </c>
      <c r="AP10" s="566"/>
      <c r="AQ10" s="566">
        <v>3539286</v>
      </c>
      <c r="AR10" s="566"/>
      <c r="AS10" s="566">
        <v>188936</v>
      </c>
      <c r="AT10" s="566"/>
      <c r="AU10" s="566">
        <f>SUM(AO10:AT10)</f>
        <v>4727816</v>
      </c>
      <c r="AV10" s="566"/>
      <c r="AW10" s="566">
        <v>23112740</v>
      </c>
      <c r="AX10" s="566"/>
      <c r="AY10" s="566">
        <v>680760</v>
      </c>
      <c r="AZ10" s="566"/>
      <c r="BA10" s="566">
        <v>423286</v>
      </c>
      <c r="BB10" s="566"/>
      <c r="BC10" s="566">
        <v>1050623</v>
      </c>
      <c r="BD10" s="566"/>
      <c r="BE10" s="566">
        <v>852722</v>
      </c>
      <c r="BF10" s="566"/>
      <c r="BG10" s="566">
        <f>SUM(AW10:AY10,BC10:BE10)</f>
        <v>25696845</v>
      </c>
      <c r="BH10" s="566">
        <f>SUM(BG10,AU10)</f>
        <v>30424661</v>
      </c>
      <c r="BI10" s="566"/>
      <c r="BJ10" s="566">
        <v>38022025</v>
      </c>
      <c r="BK10" s="566"/>
      <c r="BL10" s="566">
        <v>991332</v>
      </c>
      <c r="BM10" s="566"/>
      <c r="BN10" s="566">
        <v>138909</v>
      </c>
      <c r="BO10" s="566"/>
      <c r="BP10" s="566">
        <v>48981</v>
      </c>
      <c r="BQ10" s="566"/>
      <c r="BR10" s="566">
        <f>SUM(BJ10:BP10)</f>
        <v>39201247</v>
      </c>
      <c r="BS10" s="566"/>
      <c r="BT10" s="566">
        <v>1814582</v>
      </c>
      <c r="BU10" s="566">
        <v>1752218</v>
      </c>
      <c r="BV10" s="566">
        <v>1974294</v>
      </c>
      <c r="BW10" s="566">
        <v>3110699</v>
      </c>
      <c r="BX10" s="566">
        <v>3949018</v>
      </c>
      <c r="BY10" s="566">
        <v>897321</v>
      </c>
      <c r="BZ10" s="566">
        <v>1244152</v>
      </c>
      <c r="CA10" s="566" t="s">
        <v>686</v>
      </c>
      <c r="CB10" s="566" t="s">
        <v>686</v>
      </c>
      <c r="CC10" s="566" t="s">
        <v>686</v>
      </c>
      <c r="CD10" s="566" t="s">
        <v>686</v>
      </c>
      <c r="CE10" s="566" t="s">
        <v>686</v>
      </c>
      <c r="CF10" s="566">
        <v>345434</v>
      </c>
      <c r="CG10" s="566">
        <v>880454</v>
      </c>
      <c r="CH10" s="566">
        <v>336316</v>
      </c>
      <c r="CI10" s="566">
        <f>SUM(CF10:CH10)</f>
        <v>1562204</v>
      </c>
      <c r="CJ10" s="566"/>
      <c r="CK10" s="566">
        <v>97370</v>
      </c>
      <c r="CL10" s="566">
        <v>135213</v>
      </c>
      <c r="CM10" s="566">
        <v>41470</v>
      </c>
      <c r="CN10" s="566">
        <v>54190</v>
      </c>
      <c r="CO10" s="566">
        <f>SUM(CK10:CN10)</f>
        <v>328243</v>
      </c>
      <c r="CP10" s="566">
        <v>25126</v>
      </c>
      <c r="CQ10" s="566">
        <v>85454</v>
      </c>
      <c r="CR10" s="566">
        <v>44519</v>
      </c>
      <c r="CS10" s="566">
        <v>2792</v>
      </c>
      <c r="CT10" s="566">
        <f>SUM(CP10:CS10)</f>
        <v>157891</v>
      </c>
      <c r="CU10" s="566" t="s">
        <v>686</v>
      </c>
      <c r="CV10" s="566">
        <v>187501</v>
      </c>
      <c r="CW10" s="566">
        <v>337791</v>
      </c>
      <c r="CX10" s="566">
        <v>119204</v>
      </c>
      <c r="CY10" s="566">
        <f>SUM(CV10:CX10)</f>
        <v>644496</v>
      </c>
      <c r="CZ10" s="566">
        <v>1052399</v>
      </c>
      <c r="DA10" s="566">
        <v>621314</v>
      </c>
      <c r="DB10" s="566">
        <v>735684</v>
      </c>
      <c r="DC10" s="567">
        <v>668285</v>
      </c>
      <c r="DD10" s="566"/>
      <c r="DE10" s="566"/>
      <c r="DF10" s="566"/>
      <c r="DG10" s="566"/>
      <c r="DH10" s="566"/>
      <c r="DI10" s="566"/>
      <c r="DJ10" s="566"/>
      <c r="DK10" s="566"/>
      <c r="DL10" s="566"/>
      <c r="DM10" s="566"/>
      <c r="DN10" s="566"/>
      <c r="DO10" s="566"/>
      <c r="DP10" s="566"/>
      <c r="DQ10" s="566"/>
      <c r="DR10" s="566"/>
      <c r="DS10" s="566"/>
      <c r="DT10" s="566"/>
      <c r="DU10" s="566"/>
      <c r="DV10" s="566"/>
      <c r="DW10" s="566"/>
      <c r="DX10" s="566"/>
      <c r="DY10" s="566"/>
      <c r="DZ10" s="566"/>
      <c r="EA10" s="566"/>
      <c r="EB10" s="566"/>
      <c r="EC10" s="566"/>
      <c r="ED10" s="566"/>
      <c r="EE10" s="566"/>
      <c r="EF10" s="566"/>
      <c r="EG10" s="566"/>
      <c r="EH10" s="566"/>
      <c r="EI10" s="566"/>
      <c r="EJ10" s="566"/>
    </row>
    <row r="11" spans="2:154" s="554" customFormat="1" ht="12">
      <c r="B11" s="563"/>
      <c r="C11" s="564" t="s">
        <v>688</v>
      </c>
      <c r="D11" s="565"/>
      <c r="E11" s="566">
        <f>SUM(G11:M11)</f>
        <v>2491</v>
      </c>
      <c r="F11" s="566">
        <v>1363168</v>
      </c>
      <c r="G11" s="566">
        <v>418</v>
      </c>
      <c r="H11" s="566">
        <v>95</v>
      </c>
      <c r="I11" s="566">
        <v>16</v>
      </c>
      <c r="J11" s="566">
        <v>289</v>
      </c>
      <c r="K11" s="566">
        <v>79</v>
      </c>
      <c r="L11" s="566">
        <v>1590</v>
      </c>
      <c r="M11" s="566">
        <v>4</v>
      </c>
      <c r="N11" s="566"/>
      <c r="O11" s="566">
        <v>4553</v>
      </c>
      <c r="P11" s="566"/>
      <c r="Q11" s="566">
        <v>1662</v>
      </c>
      <c r="R11" s="566"/>
      <c r="S11" s="566">
        <f>SUM(O11,Q11)</f>
        <v>6215</v>
      </c>
      <c r="T11" s="566"/>
      <c r="U11" s="566">
        <v>22374</v>
      </c>
      <c r="V11" s="566"/>
      <c r="W11" s="566">
        <v>18346</v>
      </c>
      <c r="X11" s="566"/>
      <c r="Y11" s="566">
        <f>SUM(U11,W11)</f>
        <v>40720</v>
      </c>
      <c r="Z11" s="566"/>
      <c r="AA11" s="566">
        <v>2173</v>
      </c>
      <c r="AB11" s="566"/>
      <c r="AC11" s="566">
        <v>1013</v>
      </c>
      <c r="AD11" s="566"/>
      <c r="AE11" s="566">
        <f>SUM(AA11,AC11)</f>
        <v>3186</v>
      </c>
      <c r="AF11" s="566"/>
      <c r="AG11" s="566">
        <f>SUM(O11,U11,AA11)</f>
        <v>29100</v>
      </c>
      <c r="AH11" s="566"/>
      <c r="AI11" s="566">
        <f>SUM(Q11,W11,AC11)</f>
        <v>21021</v>
      </c>
      <c r="AJ11" s="566"/>
      <c r="AK11" s="566">
        <f>SUM(AG11,AI11)</f>
        <v>50121</v>
      </c>
      <c r="AL11" s="566"/>
      <c r="AM11" s="566">
        <v>552398</v>
      </c>
      <c r="AN11" s="566"/>
      <c r="AO11" s="566">
        <v>1224944</v>
      </c>
      <c r="AP11" s="566"/>
      <c r="AQ11" s="566">
        <v>4026245</v>
      </c>
      <c r="AR11" s="566"/>
      <c r="AS11" s="566">
        <v>202620</v>
      </c>
      <c r="AT11" s="566"/>
      <c r="AU11" s="566">
        <f>SUM(AO11:AT11)</f>
        <v>5453809</v>
      </c>
      <c r="AV11" s="566"/>
      <c r="AW11" s="566">
        <v>27590103</v>
      </c>
      <c r="AX11" s="566"/>
      <c r="AY11" s="566">
        <v>902101</v>
      </c>
      <c r="AZ11" s="566"/>
      <c r="BA11" s="566">
        <v>415197</v>
      </c>
      <c r="BB11" s="566"/>
      <c r="BC11" s="566">
        <v>1170196</v>
      </c>
      <c r="BD11" s="566"/>
      <c r="BE11" s="566">
        <v>1072047</v>
      </c>
      <c r="BF11" s="566"/>
      <c r="BG11" s="566">
        <f>SUM(AW11:AY11,BC11:BE11)</f>
        <v>30734447</v>
      </c>
      <c r="BH11" s="566">
        <f>SUM(BG11,AU11)</f>
        <v>36188256</v>
      </c>
      <c r="BI11" s="566"/>
      <c r="BJ11" s="566">
        <v>43890763</v>
      </c>
      <c r="BK11" s="566"/>
      <c r="BL11" s="566">
        <v>1198472</v>
      </c>
      <c r="BM11" s="566"/>
      <c r="BN11" s="566">
        <v>83491</v>
      </c>
      <c r="BO11" s="566"/>
      <c r="BP11" s="566">
        <v>60781</v>
      </c>
      <c r="BQ11" s="566"/>
      <c r="BR11" s="566">
        <f>SUM(BJ11:BP11)</f>
        <v>45233507</v>
      </c>
      <c r="BS11" s="566"/>
      <c r="BT11" s="566">
        <v>1964077</v>
      </c>
      <c r="BU11" s="566">
        <v>1855342</v>
      </c>
      <c r="BV11" s="566">
        <v>2564812</v>
      </c>
      <c r="BW11" s="566">
        <v>3777310</v>
      </c>
      <c r="BX11" s="566">
        <v>4698759</v>
      </c>
      <c r="BY11" s="566">
        <v>1175519</v>
      </c>
      <c r="BZ11" s="566">
        <v>1144110</v>
      </c>
      <c r="CA11" s="566" t="s">
        <v>686</v>
      </c>
      <c r="CB11" s="566" t="s">
        <v>686</v>
      </c>
      <c r="CC11" s="566" t="s">
        <v>686</v>
      </c>
      <c r="CD11" s="566" t="s">
        <v>686</v>
      </c>
      <c r="CE11" s="566" t="s">
        <v>686</v>
      </c>
      <c r="CF11" s="566">
        <v>736622</v>
      </c>
      <c r="CG11" s="566">
        <v>1634874</v>
      </c>
      <c r="CH11" s="566">
        <v>348745</v>
      </c>
      <c r="CI11" s="566">
        <f>SUM(CF11:CH11)</f>
        <v>2720241</v>
      </c>
      <c r="CJ11" s="566"/>
      <c r="CK11" s="566">
        <v>113088</v>
      </c>
      <c r="CL11" s="566">
        <v>157058</v>
      </c>
      <c r="CM11" s="566">
        <v>44810</v>
      </c>
      <c r="CN11" s="566">
        <v>90470</v>
      </c>
      <c r="CO11" s="566">
        <f>SUM(CK11:CN11)</f>
        <v>405426</v>
      </c>
      <c r="CP11" s="566">
        <v>35423</v>
      </c>
      <c r="CQ11" s="566">
        <v>102453</v>
      </c>
      <c r="CR11" s="566">
        <v>62583</v>
      </c>
      <c r="CS11" s="566">
        <v>4522</v>
      </c>
      <c r="CT11" s="566">
        <f>SUM(CP11:CS11)</f>
        <v>204981</v>
      </c>
      <c r="CU11" s="566" t="s">
        <v>686</v>
      </c>
      <c r="CV11" s="566">
        <v>163910</v>
      </c>
      <c r="CW11" s="566">
        <v>394970</v>
      </c>
      <c r="CX11" s="566">
        <v>142402</v>
      </c>
      <c r="CY11" s="566">
        <v>701182</v>
      </c>
      <c r="CZ11" s="566">
        <v>2093924</v>
      </c>
      <c r="DA11" s="566">
        <v>1626281</v>
      </c>
      <c r="DB11" s="566">
        <v>1050805</v>
      </c>
      <c r="DC11" s="567">
        <v>967190</v>
      </c>
      <c r="DD11" s="566"/>
      <c r="DE11" s="566"/>
      <c r="DF11" s="566"/>
      <c r="DG11" s="566"/>
      <c r="DH11" s="566"/>
      <c r="DI11" s="566"/>
      <c r="DJ11" s="566"/>
      <c r="DK11" s="566"/>
      <c r="DL11" s="566"/>
      <c r="DM11" s="566"/>
      <c r="DN11" s="566"/>
      <c r="DO11" s="566"/>
      <c r="DP11" s="566"/>
      <c r="DQ11" s="566"/>
      <c r="DR11" s="566"/>
      <c r="DS11" s="566"/>
      <c r="DT11" s="566"/>
      <c r="DU11" s="566"/>
      <c r="DV11" s="566"/>
      <c r="DW11" s="566"/>
      <c r="DX11" s="566"/>
      <c r="DY11" s="566"/>
      <c r="DZ11" s="566"/>
      <c r="EA11" s="566"/>
      <c r="EB11" s="566"/>
      <c r="EC11" s="566"/>
      <c r="ED11" s="566"/>
      <c r="EE11" s="566"/>
      <c r="EF11" s="566"/>
      <c r="EG11" s="566"/>
      <c r="EH11" s="566"/>
      <c r="EI11" s="566"/>
      <c r="EJ11" s="566"/>
      <c r="EK11" s="566"/>
      <c r="EL11" s="566"/>
      <c r="EM11" s="566"/>
      <c r="EN11" s="566"/>
      <c r="EO11" s="566"/>
      <c r="EP11" s="566"/>
      <c r="EQ11" s="566"/>
      <c r="ER11" s="566"/>
      <c r="ES11" s="566"/>
      <c r="ET11" s="566"/>
      <c r="EU11" s="566"/>
      <c r="EV11" s="566"/>
      <c r="EW11" s="566"/>
      <c r="EX11" s="566"/>
    </row>
    <row r="12" spans="2:154" s="554" customFormat="1" ht="12">
      <c r="B12" s="563"/>
      <c r="C12" s="564" t="s">
        <v>689</v>
      </c>
      <c r="D12" s="565"/>
      <c r="E12" s="566">
        <f>SUM(G12:M12)</f>
        <v>2454</v>
      </c>
      <c r="F12" s="566">
        <v>1603221</v>
      </c>
      <c r="G12" s="566">
        <v>422</v>
      </c>
      <c r="H12" s="566">
        <v>89</v>
      </c>
      <c r="I12" s="566">
        <v>15</v>
      </c>
      <c r="J12" s="566">
        <v>306</v>
      </c>
      <c r="K12" s="566">
        <v>64</v>
      </c>
      <c r="L12" s="566">
        <v>1554</v>
      </c>
      <c r="M12" s="566">
        <v>4</v>
      </c>
      <c r="N12" s="566"/>
      <c r="O12" s="566">
        <v>4663</v>
      </c>
      <c r="P12" s="566"/>
      <c r="Q12" s="566">
        <v>1802</v>
      </c>
      <c r="R12" s="566"/>
      <c r="S12" s="566">
        <f>SUM(O12,Q12)</f>
        <v>6465</v>
      </c>
      <c r="T12" s="566"/>
      <c r="U12" s="566">
        <v>22570</v>
      </c>
      <c r="V12" s="566"/>
      <c r="W12" s="566">
        <v>18610</v>
      </c>
      <c r="X12" s="566"/>
      <c r="Y12" s="566">
        <f>SUM(U12,W12)</f>
        <v>41180</v>
      </c>
      <c r="Z12" s="566"/>
      <c r="AA12" s="566">
        <v>2109</v>
      </c>
      <c r="AB12" s="566"/>
      <c r="AC12" s="566">
        <v>955</v>
      </c>
      <c r="AD12" s="566"/>
      <c r="AE12" s="566">
        <f>SUM(AA12,AC12)</f>
        <v>3064</v>
      </c>
      <c r="AF12" s="566"/>
      <c r="AG12" s="566">
        <f>SUM(O12,U12,AA12)</f>
        <v>29342</v>
      </c>
      <c r="AH12" s="566"/>
      <c r="AI12" s="566">
        <f>SUM(Q12,W12,AC12)</f>
        <v>21367</v>
      </c>
      <c r="AJ12" s="566"/>
      <c r="AK12" s="566">
        <f>SUM(AG12,AI12)</f>
        <v>50709</v>
      </c>
      <c r="AL12" s="566"/>
      <c r="AM12" s="566">
        <v>559392</v>
      </c>
      <c r="AN12" s="566"/>
      <c r="AO12" s="566">
        <v>1280042</v>
      </c>
      <c r="AP12" s="566"/>
      <c r="AQ12" s="566">
        <v>4270510</v>
      </c>
      <c r="AR12" s="566"/>
      <c r="AS12" s="566">
        <v>214499</v>
      </c>
      <c r="AT12" s="566"/>
      <c r="AU12" s="566">
        <f>SUM(AO12:AT12)</f>
        <v>5765051</v>
      </c>
      <c r="AV12" s="566"/>
      <c r="AW12" s="566">
        <v>26140577</v>
      </c>
      <c r="AX12" s="566"/>
      <c r="AY12" s="566">
        <v>963390</v>
      </c>
      <c r="AZ12" s="566"/>
      <c r="BA12" s="566">
        <v>490298</v>
      </c>
      <c r="BB12" s="566"/>
      <c r="BC12" s="566">
        <v>1493663</v>
      </c>
      <c r="BD12" s="566"/>
      <c r="BE12" s="566">
        <v>970150</v>
      </c>
      <c r="BF12" s="566"/>
      <c r="BG12" s="566">
        <f>SUM(AW12:AY12,BC12:BE12)</f>
        <v>29567780</v>
      </c>
      <c r="BH12" s="566">
        <f>SUM(BG12,AU12)</f>
        <v>35332831</v>
      </c>
      <c r="BI12" s="566"/>
      <c r="BJ12" s="566">
        <v>44596406</v>
      </c>
      <c r="BK12" s="566"/>
      <c r="BL12" s="566">
        <v>1213001</v>
      </c>
      <c r="BM12" s="566"/>
      <c r="BN12" s="566">
        <v>105958</v>
      </c>
      <c r="BO12" s="566"/>
      <c r="BP12" s="566">
        <v>53311</v>
      </c>
      <c r="BQ12" s="566"/>
      <c r="BR12" s="566">
        <f>SUM(BJ12:BP12)</f>
        <v>45968676</v>
      </c>
      <c r="BS12" s="566"/>
      <c r="BT12" s="566">
        <v>2143041</v>
      </c>
      <c r="BU12" s="566">
        <v>2532252</v>
      </c>
      <c r="BV12" s="566">
        <v>2879213</v>
      </c>
      <c r="BW12" s="566">
        <v>4593884</v>
      </c>
      <c r="BX12" s="566">
        <v>3669162</v>
      </c>
      <c r="BY12" s="566">
        <v>1219792</v>
      </c>
      <c r="BZ12" s="566">
        <v>1558958</v>
      </c>
      <c r="CA12" s="566" t="s">
        <v>686</v>
      </c>
      <c r="CB12" s="566" t="s">
        <v>686</v>
      </c>
      <c r="CC12" s="566" t="s">
        <v>686</v>
      </c>
      <c r="CD12" s="566" t="s">
        <v>686</v>
      </c>
      <c r="CE12" s="566" t="s">
        <v>686</v>
      </c>
      <c r="CF12" s="566">
        <v>419530</v>
      </c>
      <c r="CG12" s="566">
        <v>1448251</v>
      </c>
      <c r="CH12" s="566">
        <v>308685</v>
      </c>
      <c r="CI12" s="566">
        <f>SUM(CF12:CH12)</f>
        <v>2176466</v>
      </c>
      <c r="CJ12" s="566"/>
      <c r="CK12" s="566">
        <v>98649</v>
      </c>
      <c r="CL12" s="566">
        <v>212921</v>
      </c>
      <c r="CM12" s="566">
        <v>50531</v>
      </c>
      <c r="CN12" s="566">
        <v>86231</v>
      </c>
      <c r="CO12" s="566">
        <f>SUM(CK12:CN12)</f>
        <v>448332</v>
      </c>
      <c r="CP12" s="566">
        <v>26252</v>
      </c>
      <c r="CQ12" s="566">
        <v>62106</v>
      </c>
      <c r="CR12" s="566">
        <v>75660</v>
      </c>
      <c r="CS12" s="566">
        <v>10395</v>
      </c>
      <c r="CT12" s="566">
        <f>SUM(CP12:CS12)</f>
        <v>174413</v>
      </c>
      <c r="CU12" s="566">
        <v>942</v>
      </c>
      <c r="CV12" s="566">
        <v>200635</v>
      </c>
      <c r="CW12" s="566">
        <v>494345</v>
      </c>
      <c r="CX12" s="566">
        <v>149330</v>
      </c>
      <c r="CY12" s="566">
        <f>SUM(CV12:CX12)</f>
        <v>844310</v>
      </c>
      <c r="CZ12" s="566">
        <v>851221</v>
      </c>
      <c r="DA12" s="566">
        <v>1511208</v>
      </c>
      <c r="DB12" s="566">
        <v>1054922</v>
      </c>
      <c r="DC12" s="567">
        <v>953696</v>
      </c>
      <c r="DD12" s="566"/>
      <c r="DE12" s="566"/>
      <c r="DF12" s="566"/>
      <c r="DG12" s="566"/>
      <c r="DH12" s="566"/>
      <c r="DI12" s="566"/>
      <c r="DJ12" s="566"/>
      <c r="DK12" s="566"/>
      <c r="DL12" s="566"/>
      <c r="DM12" s="566"/>
      <c r="DN12" s="566"/>
      <c r="DO12" s="566"/>
      <c r="DP12" s="566"/>
      <c r="DQ12" s="566"/>
      <c r="DR12" s="566"/>
      <c r="DS12" s="566"/>
      <c r="DT12" s="566"/>
      <c r="DU12" s="566"/>
      <c r="DV12" s="566"/>
      <c r="DW12" s="566"/>
      <c r="DX12" s="566"/>
      <c r="DY12" s="566"/>
      <c r="DZ12" s="566"/>
      <c r="EA12" s="566"/>
      <c r="EB12" s="566"/>
      <c r="EC12" s="566"/>
      <c r="ED12" s="566"/>
      <c r="EE12" s="566"/>
      <c r="EF12" s="566"/>
      <c r="EG12" s="566"/>
      <c r="EH12" s="566"/>
      <c r="EI12" s="566"/>
      <c r="EJ12" s="566"/>
      <c r="EK12" s="566"/>
      <c r="EL12" s="566"/>
      <c r="EM12" s="566"/>
      <c r="EN12" s="566"/>
      <c r="EO12" s="566"/>
      <c r="EP12" s="566"/>
      <c r="EQ12" s="566"/>
      <c r="ER12" s="566"/>
      <c r="ES12" s="566"/>
      <c r="ET12" s="566"/>
      <c r="EU12" s="566"/>
      <c r="EV12" s="566"/>
      <c r="EW12" s="566"/>
      <c r="EX12" s="566"/>
    </row>
    <row r="13" spans="2:107" s="554" customFormat="1" ht="13.5">
      <c r="B13" s="563"/>
      <c r="C13" s="564"/>
      <c r="D13" s="565"/>
      <c r="E13" s="566"/>
      <c r="F13" s="566"/>
      <c r="G13" s="566"/>
      <c r="H13" s="566"/>
      <c r="I13" s="566"/>
      <c r="J13" s="566"/>
      <c r="K13" s="566"/>
      <c r="L13" s="566"/>
      <c r="M13" s="566"/>
      <c r="N13" s="566"/>
      <c r="O13" s="568"/>
      <c r="P13" s="566"/>
      <c r="Q13" s="568"/>
      <c r="R13" s="566"/>
      <c r="S13" s="568"/>
      <c r="T13" s="566"/>
      <c r="U13" s="568"/>
      <c r="V13" s="566"/>
      <c r="W13" s="568"/>
      <c r="X13" s="566"/>
      <c r="Y13" s="568"/>
      <c r="Z13" s="566"/>
      <c r="AA13" s="568"/>
      <c r="AB13" s="566"/>
      <c r="AC13" s="568"/>
      <c r="AD13" s="566"/>
      <c r="AE13" s="568"/>
      <c r="AF13" s="566"/>
      <c r="AG13" s="568"/>
      <c r="AH13" s="566"/>
      <c r="AI13" s="568"/>
      <c r="AJ13" s="566"/>
      <c r="AK13" s="568"/>
      <c r="AL13" s="566"/>
      <c r="AM13" s="568"/>
      <c r="AN13" s="569"/>
      <c r="AO13" s="568"/>
      <c r="AP13" s="569"/>
      <c r="AQ13" s="568"/>
      <c r="AR13" s="566"/>
      <c r="AS13" s="568"/>
      <c r="AT13" s="566"/>
      <c r="AU13" s="568"/>
      <c r="AV13" s="566"/>
      <c r="AW13" s="568"/>
      <c r="AX13" s="566"/>
      <c r="AY13" s="568"/>
      <c r="AZ13" s="566"/>
      <c r="BA13" s="568"/>
      <c r="BB13" s="566"/>
      <c r="BC13" s="568"/>
      <c r="BD13" s="566"/>
      <c r="BE13" s="568"/>
      <c r="BF13" s="566"/>
      <c r="BG13" s="568"/>
      <c r="BH13" s="568"/>
      <c r="BI13" s="566"/>
      <c r="BJ13" s="568"/>
      <c r="BK13" s="566"/>
      <c r="BL13" s="568"/>
      <c r="BM13" s="566"/>
      <c r="BN13" s="568"/>
      <c r="BO13" s="566"/>
      <c r="BP13" s="568"/>
      <c r="BQ13" s="566"/>
      <c r="BR13" s="568"/>
      <c r="BS13" s="568"/>
      <c r="BT13" s="568"/>
      <c r="BU13" s="568"/>
      <c r="BV13" s="568"/>
      <c r="BW13" s="568"/>
      <c r="BX13" s="568"/>
      <c r="BY13" s="568"/>
      <c r="BZ13" s="568"/>
      <c r="CA13" s="568"/>
      <c r="CB13" s="568"/>
      <c r="CC13" s="568"/>
      <c r="CD13" s="568"/>
      <c r="CE13" s="568"/>
      <c r="CF13" s="568"/>
      <c r="CG13" s="568"/>
      <c r="CH13" s="568"/>
      <c r="CI13" s="568"/>
      <c r="CJ13" s="566"/>
      <c r="CK13" s="568"/>
      <c r="CL13" s="568"/>
      <c r="CM13" s="568"/>
      <c r="CN13" s="568"/>
      <c r="CO13" s="568"/>
      <c r="CP13" s="568"/>
      <c r="CQ13" s="568"/>
      <c r="CR13" s="568"/>
      <c r="CS13" s="568"/>
      <c r="CT13" s="568"/>
      <c r="CU13" s="568"/>
      <c r="CV13" s="568"/>
      <c r="CW13" s="568"/>
      <c r="CX13" s="568"/>
      <c r="CY13" s="568"/>
      <c r="CZ13" s="568"/>
      <c r="DA13" s="568"/>
      <c r="DB13" s="568"/>
      <c r="DC13" s="570"/>
    </row>
    <row r="14" spans="2:107" s="571" customFormat="1" ht="12.75">
      <c r="B14" s="572"/>
      <c r="C14" s="573" t="s">
        <v>690</v>
      </c>
      <c r="D14" s="574"/>
      <c r="E14" s="575">
        <f>SUM(G14:M14)</f>
        <v>2436</v>
      </c>
      <c r="F14" s="575">
        <f aca="true" t="shared" si="0" ref="F14:M14">SUM(F16:F35)</f>
        <v>1903181</v>
      </c>
      <c r="G14" s="575">
        <f t="shared" si="0"/>
        <v>429</v>
      </c>
      <c r="H14" s="575">
        <f t="shared" si="0"/>
        <v>81</v>
      </c>
      <c r="I14" s="575">
        <f t="shared" si="0"/>
        <v>24</v>
      </c>
      <c r="J14" s="575">
        <f t="shared" si="0"/>
        <v>314</v>
      </c>
      <c r="K14" s="575">
        <f t="shared" si="0"/>
        <v>57</v>
      </c>
      <c r="L14" s="575">
        <f t="shared" si="0"/>
        <v>1524</v>
      </c>
      <c r="M14" s="575">
        <f t="shared" si="0"/>
        <v>7</v>
      </c>
      <c r="N14" s="575"/>
      <c r="O14" s="575">
        <f>SUM(O16:O35)</f>
        <v>4881</v>
      </c>
      <c r="P14" s="575"/>
      <c r="Q14" s="575">
        <f>SUM(Q16:Q35)</f>
        <v>1942</v>
      </c>
      <c r="R14" s="575"/>
      <c r="S14" s="575">
        <f>SUM(O14,Q14)</f>
        <v>6823</v>
      </c>
      <c r="T14" s="575"/>
      <c r="U14" s="575">
        <f>SUM(U16:U35)</f>
        <v>23727</v>
      </c>
      <c r="V14" s="575"/>
      <c r="W14" s="575">
        <f>SUM(W16:W35)</f>
        <v>21115</v>
      </c>
      <c r="X14" s="575"/>
      <c r="Y14" s="575">
        <f>SUM(U14,W14)</f>
        <v>44842</v>
      </c>
      <c r="Z14" s="575"/>
      <c r="AA14" s="575">
        <f>SUM(AA16:AA35)</f>
        <v>2061</v>
      </c>
      <c r="AB14" s="575"/>
      <c r="AC14" s="575">
        <f>SUM(AC16:AC35)</f>
        <v>983</v>
      </c>
      <c r="AD14" s="575"/>
      <c r="AE14" s="575">
        <f>SUM(AA14,AC14)</f>
        <v>3044</v>
      </c>
      <c r="AF14" s="575"/>
      <c r="AG14" s="575">
        <f>SUM(O14,U14,AA14)</f>
        <v>30669</v>
      </c>
      <c r="AH14" s="575"/>
      <c r="AI14" s="575">
        <f>SUM(Q14,W14,AC14)</f>
        <v>24040</v>
      </c>
      <c r="AJ14" s="575"/>
      <c r="AK14" s="575">
        <f>SUM(AG14,AI14)</f>
        <v>54709</v>
      </c>
      <c r="AL14" s="575"/>
      <c r="AM14" s="575">
        <f>SUM(AM16:AM35)</f>
        <v>591529</v>
      </c>
      <c r="AN14" s="576"/>
      <c r="AO14" s="575">
        <f>SUM(AO16:AO35)</f>
        <v>1729179</v>
      </c>
      <c r="AP14" s="576"/>
      <c r="AQ14" s="575">
        <f>SUM(AQ16:AQ35)</f>
        <v>4480912</v>
      </c>
      <c r="AR14" s="575"/>
      <c r="AS14" s="575">
        <f>SUM(AS16:AS35)</f>
        <v>254730</v>
      </c>
      <c r="AT14" s="575"/>
      <c r="AU14" s="575">
        <f>SUM(AO14:AT14)</f>
        <v>6464821</v>
      </c>
      <c r="AV14" s="575"/>
      <c r="AW14" s="575">
        <f>SUM(AW16:AW35)</f>
        <v>29542051</v>
      </c>
      <c r="AX14" s="575"/>
      <c r="AY14" s="575">
        <f>SUM(AY16:AY35)</f>
        <v>893116</v>
      </c>
      <c r="AZ14" s="575"/>
      <c r="BA14" s="575">
        <f>SUM(BA16:BA35)</f>
        <v>515887</v>
      </c>
      <c r="BB14" s="575"/>
      <c r="BC14" s="575">
        <f>SUM(BC16:BC35)</f>
        <v>1611452</v>
      </c>
      <c r="BD14" s="575"/>
      <c r="BE14" s="575">
        <f>SUM(BE16:BE35)</f>
        <v>1284110</v>
      </c>
      <c r="BF14" s="575"/>
      <c r="BG14" s="575">
        <f>SUM(AW14:AY14,BC14:BE14)</f>
        <v>33330729</v>
      </c>
      <c r="BH14" s="575">
        <f>SUM(BG14,AU14)</f>
        <v>39795550</v>
      </c>
      <c r="BI14" s="575"/>
      <c r="BJ14" s="575">
        <f>SUM(BJ16:BJ35)</f>
        <v>49999522</v>
      </c>
      <c r="BK14" s="575"/>
      <c r="BL14" s="575">
        <f>SUM(BL16:BL35)</f>
        <v>1399853</v>
      </c>
      <c r="BM14" s="575"/>
      <c r="BN14" s="575">
        <f>SUM(BN16:BN35)</f>
        <v>108285</v>
      </c>
      <c r="BO14" s="575"/>
      <c r="BP14" s="575">
        <f>SUM(BP16:BP35)</f>
        <v>64875</v>
      </c>
      <c r="BQ14" s="575"/>
      <c r="BR14" s="575">
        <f>SUM(BJ14:BP14)</f>
        <v>51572535</v>
      </c>
      <c r="BS14" s="577"/>
      <c r="BT14" s="575">
        <f>SUM(BT16:BT35)</f>
        <v>2129128</v>
      </c>
      <c r="BU14" s="575">
        <f>SUM(BU16:BU35)</f>
        <v>2894972</v>
      </c>
      <c r="BV14" s="575">
        <f>SUM(BV16:BV35)</f>
        <v>3470743</v>
      </c>
      <c r="BW14" s="575">
        <f>SUM(BW16:BW35)</f>
        <v>3714077</v>
      </c>
      <c r="BX14" s="575">
        <v>4584202</v>
      </c>
      <c r="BY14" s="575">
        <f aca="true" t="shared" si="1" ref="BY14:CD14">SUM(BY16:BY35)</f>
        <v>1461517</v>
      </c>
      <c r="BZ14" s="575">
        <f t="shared" si="1"/>
        <v>1616232</v>
      </c>
      <c r="CA14" s="575">
        <f t="shared" si="1"/>
        <v>4545324</v>
      </c>
      <c r="CB14" s="575">
        <f t="shared" si="1"/>
        <v>6324638</v>
      </c>
      <c r="CC14" s="575">
        <f t="shared" si="1"/>
        <v>1100156</v>
      </c>
      <c r="CD14" s="575">
        <f t="shared" si="1"/>
        <v>1252203</v>
      </c>
      <c r="CE14" s="575">
        <f>SUM(CA14:CD14)</f>
        <v>13222321</v>
      </c>
      <c r="CF14" s="575">
        <f>SUM(CF16:CF35)</f>
        <v>447216</v>
      </c>
      <c r="CG14" s="575">
        <f>SUM(CG16:CG35)</f>
        <v>1099157</v>
      </c>
      <c r="CH14" s="575">
        <f>SUM(CH16:CH35)</f>
        <v>425597</v>
      </c>
      <c r="CI14" s="575">
        <f>SUM(CF14:CH14)</f>
        <v>1971970</v>
      </c>
      <c r="CJ14" s="575"/>
      <c r="CK14" s="575">
        <f>SUM(CK16:CK35)</f>
        <v>62139</v>
      </c>
      <c r="CL14" s="575">
        <v>135295</v>
      </c>
      <c r="CM14" s="575">
        <v>64428</v>
      </c>
      <c r="CN14" s="575">
        <f>SUM(CN16:CN35)</f>
        <v>125974</v>
      </c>
      <c r="CO14" s="575">
        <f>SUM(CK14:CN14)</f>
        <v>387836</v>
      </c>
      <c r="CP14" s="575">
        <f>SUM(CP16:CP35)</f>
        <v>39527</v>
      </c>
      <c r="CQ14" s="575">
        <f>SUM(CQ16:CQ35)</f>
        <v>113967</v>
      </c>
      <c r="CR14" s="575">
        <f>SUM(CR16:CR35)</f>
        <v>136661</v>
      </c>
      <c r="CS14" s="575">
        <f>SUM(CS16:CS35)</f>
        <v>6395</v>
      </c>
      <c r="CT14" s="575">
        <f>SUM(CP14:CS14)</f>
        <v>296550</v>
      </c>
      <c r="CU14" s="575">
        <f>SUM(CU16:CU35)</f>
        <v>1104</v>
      </c>
      <c r="CV14" s="575">
        <f>SUM(CV16:CV35)</f>
        <v>249651</v>
      </c>
      <c r="CW14" s="575">
        <f>SUM(CW16:CW35)</f>
        <v>715938</v>
      </c>
      <c r="CX14" s="575">
        <f>SUM(CX16:CX35)</f>
        <v>200768</v>
      </c>
      <c r="CY14" s="575">
        <f>SUM(CV14:CX14)</f>
        <v>1166357</v>
      </c>
      <c r="CZ14" s="575">
        <f>SUM(CZ16:CZ35)</f>
        <v>1201269</v>
      </c>
      <c r="DA14" s="575">
        <f>SUM(DA16:DA35)</f>
        <v>867984</v>
      </c>
      <c r="DB14" s="575">
        <f>SUM(DB16:DB35)</f>
        <v>1561330</v>
      </c>
      <c r="DC14" s="578">
        <f>SUM(DC16:DC35)</f>
        <v>1366932</v>
      </c>
    </row>
    <row r="15" spans="2:107" s="554" customFormat="1" ht="13.5">
      <c r="B15" s="563"/>
      <c r="C15" s="564"/>
      <c r="D15" s="565"/>
      <c r="E15" s="566"/>
      <c r="F15" s="566"/>
      <c r="G15" s="566"/>
      <c r="H15" s="566"/>
      <c r="I15" s="566"/>
      <c r="J15" s="566"/>
      <c r="K15" s="566"/>
      <c r="L15" s="566"/>
      <c r="M15" s="566"/>
      <c r="N15" s="566"/>
      <c r="O15" s="568"/>
      <c r="P15" s="566"/>
      <c r="Q15" s="568"/>
      <c r="R15" s="566"/>
      <c r="S15" s="568"/>
      <c r="T15" s="566"/>
      <c r="U15" s="568"/>
      <c r="V15" s="566"/>
      <c r="W15" s="568"/>
      <c r="X15" s="566"/>
      <c r="Y15" s="568"/>
      <c r="Z15" s="566"/>
      <c r="AA15" s="568"/>
      <c r="AB15" s="566"/>
      <c r="AC15" s="568"/>
      <c r="AD15" s="566"/>
      <c r="AE15" s="568"/>
      <c r="AF15" s="566"/>
      <c r="AG15" s="568"/>
      <c r="AH15" s="566"/>
      <c r="AI15" s="568"/>
      <c r="AJ15" s="566"/>
      <c r="AK15" s="568"/>
      <c r="AL15" s="566"/>
      <c r="AM15" s="568"/>
      <c r="AN15" s="569"/>
      <c r="AO15" s="568"/>
      <c r="AP15" s="569"/>
      <c r="AQ15" s="568"/>
      <c r="AR15" s="566"/>
      <c r="AS15" s="568"/>
      <c r="AT15" s="566"/>
      <c r="AU15" s="568"/>
      <c r="AV15" s="566"/>
      <c r="AW15" s="568"/>
      <c r="AX15" s="566"/>
      <c r="AY15" s="568"/>
      <c r="AZ15" s="566"/>
      <c r="BA15" s="568"/>
      <c r="BB15" s="566"/>
      <c r="BC15" s="568"/>
      <c r="BD15" s="566"/>
      <c r="BE15" s="568"/>
      <c r="BF15" s="566"/>
      <c r="BG15" s="568"/>
      <c r="BH15" s="568"/>
      <c r="BI15" s="566"/>
      <c r="BJ15" s="568"/>
      <c r="BK15" s="566"/>
      <c r="BL15" s="568"/>
      <c r="BM15" s="566"/>
      <c r="BN15" s="568"/>
      <c r="BO15" s="566"/>
      <c r="BP15" s="568"/>
      <c r="BQ15" s="566"/>
      <c r="BR15" s="568"/>
      <c r="BS15" s="568"/>
      <c r="BT15" s="568"/>
      <c r="BU15" s="568"/>
      <c r="BV15" s="568"/>
      <c r="BW15" s="568"/>
      <c r="BX15" s="568"/>
      <c r="BY15" s="568"/>
      <c r="BZ15" s="568"/>
      <c r="CA15" s="568"/>
      <c r="CB15" s="568"/>
      <c r="CC15" s="568"/>
      <c r="CD15" s="568"/>
      <c r="CE15" s="568"/>
      <c r="CF15" s="568"/>
      <c r="CG15" s="568"/>
      <c r="CH15" s="568"/>
      <c r="CI15" s="568"/>
      <c r="CJ15" s="566"/>
      <c r="CK15" s="568"/>
      <c r="CL15" s="568"/>
      <c r="CM15" s="568"/>
      <c r="CN15" s="568"/>
      <c r="CO15" s="568"/>
      <c r="CP15" s="568"/>
      <c r="CQ15" s="568"/>
      <c r="CR15" s="568"/>
      <c r="CS15" s="568"/>
      <c r="CT15" s="568"/>
      <c r="CU15" s="568"/>
      <c r="CV15" s="568"/>
      <c r="CW15" s="568"/>
      <c r="CX15" s="568"/>
      <c r="CY15" s="568"/>
      <c r="CZ15" s="568"/>
      <c r="DA15" s="568"/>
      <c r="DB15" s="568"/>
      <c r="DC15" s="570"/>
    </row>
    <row r="16" spans="2:118" s="543" customFormat="1" ht="16.5" customHeight="1">
      <c r="B16" s="579">
        <v>18</v>
      </c>
      <c r="C16" s="580" t="s">
        <v>691</v>
      </c>
      <c r="D16" s="581"/>
      <c r="E16" s="566">
        <f aca="true" t="shared" si="2" ref="E16:E24">SUM(G16:M16)</f>
        <v>525</v>
      </c>
      <c r="F16" s="566">
        <v>740005</v>
      </c>
      <c r="G16" s="566">
        <v>120</v>
      </c>
      <c r="H16" s="566">
        <v>26</v>
      </c>
      <c r="I16" s="566">
        <v>8</v>
      </c>
      <c r="J16" s="566">
        <v>36</v>
      </c>
      <c r="K16" s="566">
        <v>19</v>
      </c>
      <c r="L16" s="566">
        <v>315</v>
      </c>
      <c r="M16" s="566">
        <v>1</v>
      </c>
      <c r="N16" s="566"/>
      <c r="O16" s="566">
        <v>665</v>
      </c>
      <c r="P16" s="566"/>
      <c r="Q16" s="566">
        <v>333</v>
      </c>
      <c r="R16" s="566"/>
      <c r="S16" s="566">
        <f aca="true" t="shared" si="3" ref="S16:S24">SUM(O16,Q16)</f>
        <v>998</v>
      </c>
      <c r="T16" s="566"/>
      <c r="U16" s="566">
        <v>3597</v>
      </c>
      <c r="V16" s="566"/>
      <c r="W16" s="566">
        <v>3132</v>
      </c>
      <c r="X16" s="566"/>
      <c r="Y16" s="566">
        <f aca="true" t="shared" si="4" ref="Y16:Y24">SUM(U16,W16)</f>
        <v>6729</v>
      </c>
      <c r="Z16" s="566"/>
      <c r="AA16" s="566">
        <v>433</v>
      </c>
      <c r="AB16" s="566"/>
      <c r="AC16" s="566">
        <v>313</v>
      </c>
      <c r="AD16" s="566"/>
      <c r="AE16" s="566">
        <f aca="true" t="shared" si="5" ref="AE16:AE35">SUM(AA16,AC16)</f>
        <v>746</v>
      </c>
      <c r="AF16" s="566"/>
      <c r="AG16" s="566">
        <f aca="true" t="shared" si="6" ref="AG16:AG24">SUM(O16,U16,AA16)</f>
        <v>4695</v>
      </c>
      <c r="AH16" s="566"/>
      <c r="AI16" s="566">
        <f aca="true" t="shared" si="7" ref="AI16:AI24">SUM(Q16,W16,AC16)</f>
        <v>3778</v>
      </c>
      <c r="AJ16" s="566"/>
      <c r="AK16" s="566">
        <f aca="true" t="shared" si="8" ref="AK16:AK24">SUM(AG16,AI16)</f>
        <v>8473</v>
      </c>
      <c r="AL16" s="566"/>
      <c r="AM16" s="566">
        <v>85493</v>
      </c>
      <c r="AN16" s="566"/>
      <c r="AO16" s="566">
        <v>190185</v>
      </c>
      <c r="AP16" s="566"/>
      <c r="AQ16" s="566">
        <v>541912</v>
      </c>
      <c r="AR16" s="566"/>
      <c r="AS16" s="566">
        <v>58312</v>
      </c>
      <c r="AT16" s="566"/>
      <c r="AU16" s="566">
        <f aca="true" t="shared" si="9" ref="AU16:AU24">SUM(AO16:AT16)</f>
        <v>790409</v>
      </c>
      <c r="AV16" s="566"/>
      <c r="AW16" s="566">
        <v>7721523</v>
      </c>
      <c r="AX16" s="566"/>
      <c r="AY16" s="566">
        <v>217786</v>
      </c>
      <c r="AZ16" s="566"/>
      <c r="BA16" s="566">
        <v>12105</v>
      </c>
      <c r="BB16" s="566"/>
      <c r="BC16" s="566">
        <v>96002</v>
      </c>
      <c r="BD16" s="566"/>
      <c r="BE16" s="566">
        <v>30164</v>
      </c>
      <c r="BF16" s="566"/>
      <c r="BG16" s="566">
        <f aca="true" t="shared" si="10" ref="BG16:BG24">SUM(AW16:AY16,BC16:BE16)</f>
        <v>8065475</v>
      </c>
      <c r="BH16" s="566">
        <f aca="true" t="shared" si="11" ref="BH16:BH24">SUM(BG16,AU16)</f>
        <v>8855884</v>
      </c>
      <c r="BI16" s="566"/>
      <c r="BJ16" s="566">
        <v>13164362</v>
      </c>
      <c r="BK16" s="566"/>
      <c r="BL16" s="566">
        <v>74028</v>
      </c>
      <c r="BM16" s="566"/>
      <c r="BN16" s="566">
        <v>40</v>
      </c>
      <c r="BO16" s="566"/>
      <c r="BP16" s="566">
        <v>8051</v>
      </c>
      <c r="BQ16" s="566"/>
      <c r="BR16" s="566">
        <f aca="true" t="shared" si="12" ref="BR16:BR24">SUM(BJ16:BP16)</f>
        <v>13246481</v>
      </c>
      <c r="BS16" s="566"/>
      <c r="BT16" s="566">
        <v>2113127</v>
      </c>
      <c r="BU16" s="566">
        <v>893670</v>
      </c>
      <c r="BV16" s="566">
        <v>888389</v>
      </c>
      <c r="BW16" s="566">
        <v>521503</v>
      </c>
      <c r="BX16" s="566">
        <v>580897</v>
      </c>
      <c r="BY16" s="566">
        <v>280781</v>
      </c>
      <c r="BZ16" s="566">
        <v>360723</v>
      </c>
      <c r="CA16" s="566">
        <v>822619</v>
      </c>
      <c r="CB16" s="566">
        <v>888847</v>
      </c>
      <c r="CC16" s="566">
        <v>352213</v>
      </c>
      <c r="CD16" s="566">
        <v>341775</v>
      </c>
      <c r="CE16" s="566">
        <f aca="true" t="shared" si="13" ref="CE16:CE24">SUM(CA16:CD16)</f>
        <v>2405454</v>
      </c>
      <c r="CF16" s="566">
        <v>46538</v>
      </c>
      <c r="CG16" s="566">
        <v>120220</v>
      </c>
      <c r="CH16" s="566">
        <v>101020</v>
      </c>
      <c r="CI16" s="566">
        <f aca="true" t="shared" si="14" ref="CI16:CI35">SUM(CF16:CH16)</f>
        <v>267778</v>
      </c>
      <c r="CJ16" s="566"/>
      <c r="CK16" s="566">
        <v>24825</v>
      </c>
      <c r="CL16" s="566">
        <v>56339</v>
      </c>
      <c r="CM16" s="566">
        <v>33068</v>
      </c>
      <c r="CN16" s="566">
        <v>25847</v>
      </c>
      <c r="CO16" s="566">
        <v>140078</v>
      </c>
      <c r="CP16" s="566">
        <v>2433</v>
      </c>
      <c r="CQ16" s="566">
        <v>21651</v>
      </c>
      <c r="CR16" s="566">
        <v>27343</v>
      </c>
      <c r="CS16" s="566">
        <v>2315</v>
      </c>
      <c r="CT16" s="566">
        <f aca="true" t="shared" si="15" ref="CT16:CT35">SUM(CP16:CS16)</f>
        <v>53742</v>
      </c>
      <c r="CU16" s="566">
        <v>304</v>
      </c>
      <c r="CV16" s="566">
        <v>49197</v>
      </c>
      <c r="CW16" s="566">
        <v>83836</v>
      </c>
      <c r="CX16" s="566">
        <v>60730</v>
      </c>
      <c r="CY16" s="566">
        <f aca="true" t="shared" si="16" ref="CY16:CY35">SUM(CV16:CX16)</f>
        <v>193763</v>
      </c>
      <c r="CZ16" s="566">
        <v>66629</v>
      </c>
      <c r="DA16" s="566">
        <v>18607</v>
      </c>
      <c r="DB16" s="566">
        <v>261365</v>
      </c>
      <c r="DC16" s="567">
        <v>241969</v>
      </c>
      <c r="DD16" s="571"/>
      <c r="DE16" s="566"/>
      <c r="DF16" s="566"/>
      <c r="DG16" s="566"/>
      <c r="DH16" s="566"/>
      <c r="DI16" s="566"/>
      <c r="DJ16" s="566"/>
      <c r="DK16" s="566"/>
      <c r="DL16" s="566"/>
      <c r="DM16" s="566"/>
      <c r="DN16" s="566"/>
    </row>
    <row r="17" spans="2:118" s="543" customFormat="1" ht="16.5" customHeight="1">
      <c r="B17" s="579">
        <v>20</v>
      </c>
      <c r="C17" s="580" t="s">
        <v>762</v>
      </c>
      <c r="D17" s="581"/>
      <c r="E17" s="566">
        <f t="shared" si="2"/>
        <v>625</v>
      </c>
      <c r="F17" s="566">
        <v>279649</v>
      </c>
      <c r="G17" s="566">
        <v>48</v>
      </c>
      <c r="H17" s="566">
        <v>16</v>
      </c>
      <c r="I17" s="566">
        <v>7</v>
      </c>
      <c r="J17" s="566">
        <v>120</v>
      </c>
      <c r="K17" s="566">
        <v>2</v>
      </c>
      <c r="L17" s="566">
        <v>432</v>
      </c>
      <c r="M17" s="566">
        <v>0</v>
      </c>
      <c r="N17" s="566"/>
      <c r="O17" s="566">
        <v>750</v>
      </c>
      <c r="P17" s="566"/>
      <c r="Q17" s="566">
        <v>402</v>
      </c>
      <c r="R17" s="566"/>
      <c r="S17" s="566">
        <f t="shared" si="3"/>
        <v>1152</v>
      </c>
      <c r="T17" s="566"/>
      <c r="U17" s="566">
        <v>1899</v>
      </c>
      <c r="V17" s="566"/>
      <c r="W17" s="566">
        <v>10415</v>
      </c>
      <c r="X17" s="566"/>
      <c r="Y17" s="566">
        <f t="shared" si="4"/>
        <v>12314</v>
      </c>
      <c r="Z17" s="566"/>
      <c r="AA17" s="566">
        <v>562</v>
      </c>
      <c r="AB17" s="566"/>
      <c r="AC17" s="566">
        <v>372</v>
      </c>
      <c r="AD17" s="566"/>
      <c r="AE17" s="566">
        <f t="shared" si="5"/>
        <v>934</v>
      </c>
      <c r="AF17" s="566"/>
      <c r="AG17" s="566">
        <f t="shared" si="6"/>
        <v>3211</v>
      </c>
      <c r="AH17" s="566"/>
      <c r="AI17" s="566">
        <f t="shared" si="7"/>
        <v>11189</v>
      </c>
      <c r="AJ17" s="566"/>
      <c r="AK17" s="566">
        <f t="shared" si="8"/>
        <v>14400</v>
      </c>
      <c r="AL17" s="566"/>
      <c r="AM17" s="566">
        <v>159573</v>
      </c>
      <c r="AN17" s="566"/>
      <c r="AO17" s="566">
        <v>207700</v>
      </c>
      <c r="AP17" s="566"/>
      <c r="AQ17" s="566">
        <v>1036441</v>
      </c>
      <c r="AR17" s="566"/>
      <c r="AS17" s="566">
        <v>40390</v>
      </c>
      <c r="AT17" s="566"/>
      <c r="AU17" s="566">
        <f t="shared" si="9"/>
        <v>1284531</v>
      </c>
      <c r="AV17" s="566"/>
      <c r="AW17" s="566">
        <v>6353090</v>
      </c>
      <c r="AX17" s="566"/>
      <c r="AY17" s="566">
        <v>148709</v>
      </c>
      <c r="AZ17" s="566"/>
      <c r="BA17" s="566">
        <v>12674</v>
      </c>
      <c r="BB17" s="566"/>
      <c r="BC17" s="566">
        <v>94704</v>
      </c>
      <c r="BD17" s="566"/>
      <c r="BE17" s="566">
        <v>664719</v>
      </c>
      <c r="BF17" s="566"/>
      <c r="BG17" s="566">
        <f t="shared" si="10"/>
        <v>7261222</v>
      </c>
      <c r="BH17" s="566">
        <f t="shared" si="11"/>
        <v>8545753</v>
      </c>
      <c r="BI17" s="566"/>
      <c r="BJ17" s="566">
        <v>9513305</v>
      </c>
      <c r="BK17" s="566"/>
      <c r="BL17" s="566">
        <v>749104</v>
      </c>
      <c r="BM17" s="566"/>
      <c r="BN17" s="566">
        <v>692</v>
      </c>
      <c r="BO17" s="566"/>
      <c r="BP17" s="566">
        <v>12671</v>
      </c>
      <c r="BQ17" s="566"/>
      <c r="BR17" s="566">
        <f t="shared" si="12"/>
        <v>10275772</v>
      </c>
      <c r="BS17" s="566"/>
      <c r="BT17" s="566">
        <v>6615</v>
      </c>
      <c r="BU17" s="566">
        <v>423043</v>
      </c>
      <c r="BV17" s="566">
        <v>425001</v>
      </c>
      <c r="BW17" s="566">
        <v>926376</v>
      </c>
      <c r="BX17" s="566">
        <v>1276997</v>
      </c>
      <c r="BY17" s="566">
        <v>267052</v>
      </c>
      <c r="BZ17" s="566">
        <v>308372</v>
      </c>
      <c r="CA17" s="566">
        <v>610317</v>
      </c>
      <c r="CB17" s="566">
        <v>1129586</v>
      </c>
      <c r="CC17" s="566">
        <v>83574</v>
      </c>
      <c r="CD17" s="566">
        <v>280177</v>
      </c>
      <c r="CE17" s="566">
        <f t="shared" si="13"/>
        <v>2103654</v>
      </c>
      <c r="CF17" s="566">
        <v>88934</v>
      </c>
      <c r="CG17" s="566">
        <v>248981</v>
      </c>
      <c r="CH17" s="566">
        <v>25687</v>
      </c>
      <c r="CI17" s="566">
        <f t="shared" si="14"/>
        <v>363602</v>
      </c>
      <c r="CJ17" s="566"/>
      <c r="CK17" s="566">
        <v>12429</v>
      </c>
      <c r="CL17" s="566">
        <v>30325</v>
      </c>
      <c r="CM17" s="566">
        <v>4517</v>
      </c>
      <c r="CN17" s="566">
        <v>11268</v>
      </c>
      <c r="CO17" s="566">
        <f>SUM(CK17:CN17)</f>
        <v>58539</v>
      </c>
      <c r="CP17" s="566">
        <v>5515</v>
      </c>
      <c r="CQ17" s="566">
        <v>24819</v>
      </c>
      <c r="CR17" s="566">
        <v>8727</v>
      </c>
      <c r="CS17" s="566">
        <v>383</v>
      </c>
      <c r="CT17" s="566">
        <f t="shared" si="15"/>
        <v>39444</v>
      </c>
      <c r="CU17" s="566">
        <v>231</v>
      </c>
      <c r="CV17" s="566">
        <v>33512</v>
      </c>
      <c r="CW17" s="566">
        <v>122287</v>
      </c>
      <c r="CX17" s="566">
        <v>14930</v>
      </c>
      <c r="CY17" s="566">
        <f t="shared" si="16"/>
        <v>170729</v>
      </c>
      <c r="CZ17" s="566">
        <v>38493</v>
      </c>
      <c r="DA17" s="566">
        <v>37023</v>
      </c>
      <c r="DB17" s="566">
        <v>156407</v>
      </c>
      <c r="DC17" s="567">
        <v>147846</v>
      </c>
      <c r="DD17" s="554"/>
      <c r="DE17" s="566"/>
      <c r="DF17" s="566"/>
      <c r="DG17" s="566"/>
      <c r="DH17" s="566"/>
      <c r="DI17" s="566"/>
      <c r="DJ17" s="566"/>
      <c r="DK17" s="566"/>
      <c r="DL17" s="566"/>
      <c r="DM17" s="566"/>
      <c r="DN17" s="566"/>
    </row>
    <row r="18" spans="2:118" s="582" customFormat="1" ht="16.5" customHeight="1">
      <c r="B18" s="579">
        <v>21</v>
      </c>
      <c r="C18" s="583" t="s">
        <v>692</v>
      </c>
      <c r="D18" s="584"/>
      <c r="E18" s="566">
        <f t="shared" si="2"/>
        <v>23</v>
      </c>
      <c r="F18" s="566">
        <v>750</v>
      </c>
      <c r="G18" s="585">
        <v>1</v>
      </c>
      <c r="H18" s="585">
        <v>2</v>
      </c>
      <c r="I18" s="585">
        <v>0</v>
      </c>
      <c r="J18" s="585">
        <v>2</v>
      </c>
      <c r="K18" s="585">
        <v>0</v>
      </c>
      <c r="L18" s="585">
        <v>18</v>
      </c>
      <c r="M18" s="566">
        <v>0</v>
      </c>
      <c r="N18" s="585"/>
      <c r="O18" s="585">
        <v>9</v>
      </c>
      <c r="P18" s="585"/>
      <c r="Q18" s="566">
        <v>5</v>
      </c>
      <c r="R18" s="585"/>
      <c r="S18" s="566">
        <f t="shared" si="3"/>
        <v>14</v>
      </c>
      <c r="T18" s="585"/>
      <c r="U18" s="585">
        <v>58</v>
      </c>
      <c r="V18" s="585"/>
      <c r="W18" s="585">
        <v>112</v>
      </c>
      <c r="X18" s="585"/>
      <c r="Y18" s="566">
        <f t="shared" si="4"/>
        <v>170</v>
      </c>
      <c r="Z18" s="585"/>
      <c r="AA18" s="585">
        <v>19</v>
      </c>
      <c r="AB18" s="585"/>
      <c r="AC18" s="585">
        <v>17</v>
      </c>
      <c r="AD18" s="585"/>
      <c r="AE18" s="566">
        <f t="shared" si="5"/>
        <v>36</v>
      </c>
      <c r="AF18" s="585"/>
      <c r="AG18" s="566">
        <f t="shared" si="6"/>
        <v>86</v>
      </c>
      <c r="AH18" s="585"/>
      <c r="AI18" s="566">
        <f t="shared" si="7"/>
        <v>134</v>
      </c>
      <c r="AJ18" s="585"/>
      <c r="AK18" s="566">
        <f t="shared" si="8"/>
        <v>220</v>
      </c>
      <c r="AL18" s="585"/>
      <c r="AM18" s="566">
        <v>2129</v>
      </c>
      <c r="AN18" s="566"/>
      <c r="AO18" s="566">
        <v>2240</v>
      </c>
      <c r="AP18" s="566"/>
      <c r="AQ18" s="566">
        <v>11685</v>
      </c>
      <c r="AR18" s="566"/>
      <c r="AS18" s="566">
        <v>75</v>
      </c>
      <c r="AT18" s="566"/>
      <c r="AU18" s="566">
        <f t="shared" si="9"/>
        <v>14000</v>
      </c>
      <c r="AV18" s="566"/>
      <c r="AW18" s="566">
        <v>64493</v>
      </c>
      <c r="AX18" s="566"/>
      <c r="AY18" s="566">
        <v>735</v>
      </c>
      <c r="AZ18" s="566"/>
      <c r="BA18" s="566">
        <v>81</v>
      </c>
      <c r="BB18" s="566"/>
      <c r="BC18" s="566">
        <v>1010</v>
      </c>
      <c r="BD18" s="566"/>
      <c r="BE18" s="566">
        <v>2256</v>
      </c>
      <c r="BF18" s="566"/>
      <c r="BG18" s="566">
        <f t="shared" si="10"/>
        <v>68494</v>
      </c>
      <c r="BH18" s="566">
        <f t="shared" si="11"/>
        <v>82494</v>
      </c>
      <c r="BI18" s="566"/>
      <c r="BJ18" s="566">
        <v>87793</v>
      </c>
      <c r="BK18" s="566"/>
      <c r="BL18" s="566">
        <v>7313</v>
      </c>
      <c r="BM18" s="566"/>
      <c r="BN18" s="566">
        <v>3066</v>
      </c>
      <c r="BO18" s="566"/>
      <c r="BP18" s="566">
        <v>254</v>
      </c>
      <c r="BQ18" s="566"/>
      <c r="BR18" s="566">
        <f t="shared" si="12"/>
        <v>98426</v>
      </c>
      <c r="BS18" s="566"/>
      <c r="BT18" s="566">
        <v>7</v>
      </c>
      <c r="BU18" s="566">
        <v>3823</v>
      </c>
      <c r="BV18" s="566">
        <v>5250</v>
      </c>
      <c r="BW18" s="566">
        <v>9230</v>
      </c>
      <c r="BX18" s="566">
        <v>10011</v>
      </c>
      <c r="BY18" s="566">
        <v>888</v>
      </c>
      <c r="BZ18" s="566">
        <v>624</v>
      </c>
      <c r="CA18" s="566">
        <v>11881</v>
      </c>
      <c r="CB18" s="566">
        <v>4700</v>
      </c>
      <c r="CC18" s="566">
        <v>2065</v>
      </c>
      <c r="CD18" s="566">
        <v>10786</v>
      </c>
      <c r="CE18" s="566">
        <f t="shared" si="13"/>
        <v>29432</v>
      </c>
      <c r="CF18" s="566">
        <v>533</v>
      </c>
      <c r="CG18" s="566">
        <v>277</v>
      </c>
      <c r="CH18" s="566">
        <v>870</v>
      </c>
      <c r="CI18" s="566">
        <f t="shared" si="14"/>
        <v>1680</v>
      </c>
      <c r="CJ18" s="566"/>
      <c r="CK18" s="566">
        <v>170</v>
      </c>
      <c r="CL18" s="566">
        <v>44</v>
      </c>
      <c r="CM18" s="566">
        <v>823</v>
      </c>
      <c r="CN18" s="566">
        <v>880</v>
      </c>
      <c r="CO18" s="566">
        <f>SUM(CK18:CN18)</f>
        <v>1917</v>
      </c>
      <c r="CP18" s="566">
        <v>0</v>
      </c>
      <c r="CQ18" s="566">
        <v>0</v>
      </c>
      <c r="CR18" s="566">
        <v>190</v>
      </c>
      <c r="CS18" s="566">
        <v>0</v>
      </c>
      <c r="CT18" s="566">
        <f t="shared" si="15"/>
        <v>190</v>
      </c>
      <c r="CU18" s="566">
        <v>4</v>
      </c>
      <c r="CV18" s="566">
        <v>103</v>
      </c>
      <c r="CW18" s="566">
        <v>105</v>
      </c>
      <c r="CX18" s="566">
        <v>414</v>
      </c>
      <c r="CY18" s="566">
        <f t="shared" si="16"/>
        <v>622</v>
      </c>
      <c r="CZ18" s="566">
        <v>0</v>
      </c>
      <c r="DA18" s="566">
        <v>0</v>
      </c>
      <c r="DB18" s="566">
        <v>14041</v>
      </c>
      <c r="DC18" s="567">
        <v>11494</v>
      </c>
      <c r="DD18" s="566"/>
      <c r="DE18" s="566"/>
      <c r="DF18" s="566"/>
      <c r="DG18" s="566"/>
      <c r="DH18" s="566"/>
      <c r="DI18" s="566"/>
      <c r="DJ18" s="566"/>
      <c r="DK18" s="566"/>
      <c r="DL18" s="566"/>
      <c r="DM18" s="566"/>
      <c r="DN18" s="566"/>
    </row>
    <row r="19" spans="2:118" s="543" customFormat="1" ht="16.5" customHeight="1">
      <c r="B19" s="579">
        <v>22</v>
      </c>
      <c r="C19" s="583" t="s">
        <v>763</v>
      </c>
      <c r="D19" s="586"/>
      <c r="E19" s="566">
        <f t="shared" si="2"/>
        <v>385</v>
      </c>
      <c r="F19" s="566">
        <v>30429</v>
      </c>
      <c r="G19" s="566">
        <v>71</v>
      </c>
      <c r="H19" s="566">
        <v>10</v>
      </c>
      <c r="I19" s="566">
        <v>4</v>
      </c>
      <c r="J19" s="566">
        <v>59</v>
      </c>
      <c r="K19" s="566">
        <v>20</v>
      </c>
      <c r="L19" s="566">
        <v>217</v>
      </c>
      <c r="M19" s="566">
        <v>4</v>
      </c>
      <c r="N19" s="566"/>
      <c r="O19" s="566">
        <v>497</v>
      </c>
      <c r="P19" s="566"/>
      <c r="Q19" s="566">
        <v>204</v>
      </c>
      <c r="R19" s="566"/>
      <c r="S19" s="566">
        <f t="shared" si="3"/>
        <v>701</v>
      </c>
      <c r="T19" s="566"/>
      <c r="U19" s="566">
        <v>3051</v>
      </c>
      <c r="V19" s="566"/>
      <c r="W19" s="566">
        <v>959</v>
      </c>
      <c r="X19" s="566"/>
      <c r="Y19" s="566">
        <f t="shared" si="4"/>
        <v>4010</v>
      </c>
      <c r="Z19" s="566"/>
      <c r="AA19" s="566">
        <v>299</v>
      </c>
      <c r="AB19" s="566"/>
      <c r="AC19" s="566">
        <v>61</v>
      </c>
      <c r="AD19" s="566"/>
      <c r="AE19" s="566">
        <f t="shared" si="5"/>
        <v>360</v>
      </c>
      <c r="AF19" s="566"/>
      <c r="AG19" s="566">
        <f t="shared" si="6"/>
        <v>3847</v>
      </c>
      <c r="AH19" s="566"/>
      <c r="AI19" s="566">
        <f t="shared" si="7"/>
        <v>1224</v>
      </c>
      <c r="AJ19" s="566"/>
      <c r="AK19" s="566">
        <f t="shared" si="8"/>
        <v>5071</v>
      </c>
      <c r="AL19" s="566"/>
      <c r="AM19" s="566">
        <v>54097</v>
      </c>
      <c r="AN19" s="566"/>
      <c r="AO19" s="566">
        <v>112310</v>
      </c>
      <c r="AP19" s="566"/>
      <c r="AQ19" s="566">
        <v>376536</v>
      </c>
      <c r="AR19" s="566"/>
      <c r="AS19" s="566">
        <v>32764</v>
      </c>
      <c r="AT19" s="566"/>
      <c r="AU19" s="566">
        <f t="shared" si="9"/>
        <v>521610</v>
      </c>
      <c r="AV19" s="566"/>
      <c r="AW19" s="566">
        <v>2667822</v>
      </c>
      <c r="AX19" s="566"/>
      <c r="AY19" s="566">
        <v>31013</v>
      </c>
      <c r="AZ19" s="566"/>
      <c r="BA19" s="566">
        <v>6305</v>
      </c>
      <c r="BB19" s="566"/>
      <c r="BC19" s="566">
        <v>63828</v>
      </c>
      <c r="BD19" s="566"/>
      <c r="BE19" s="566">
        <v>13074</v>
      </c>
      <c r="BF19" s="566"/>
      <c r="BG19" s="566">
        <f t="shared" si="10"/>
        <v>2775737</v>
      </c>
      <c r="BH19" s="566">
        <f t="shared" si="11"/>
        <v>3297347</v>
      </c>
      <c r="BI19" s="566"/>
      <c r="BJ19" s="566">
        <v>3839688</v>
      </c>
      <c r="BK19" s="566"/>
      <c r="BL19" s="566">
        <v>115747</v>
      </c>
      <c r="BM19" s="566"/>
      <c r="BN19" s="566">
        <v>327</v>
      </c>
      <c r="BO19" s="566"/>
      <c r="BP19" s="566">
        <v>5088</v>
      </c>
      <c r="BQ19" s="566"/>
      <c r="BR19" s="566">
        <f t="shared" si="12"/>
        <v>3960850</v>
      </c>
      <c r="BS19" s="566"/>
      <c r="BT19" s="566">
        <v>0</v>
      </c>
      <c r="BU19" s="566">
        <v>153861</v>
      </c>
      <c r="BV19" s="566">
        <v>189786</v>
      </c>
      <c r="BW19" s="566">
        <v>481726</v>
      </c>
      <c r="BX19" s="566">
        <v>536247</v>
      </c>
      <c r="BY19" s="566">
        <v>32164</v>
      </c>
      <c r="BZ19" s="566">
        <v>34723</v>
      </c>
      <c r="CA19" s="566">
        <v>246739</v>
      </c>
      <c r="CB19" s="566">
        <v>287479</v>
      </c>
      <c r="CC19" s="566">
        <v>155533</v>
      </c>
      <c r="CD19" s="566">
        <v>168913</v>
      </c>
      <c r="CE19" s="566">
        <f t="shared" si="13"/>
        <v>858664</v>
      </c>
      <c r="CF19" s="566">
        <v>27891</v>
      </c>
      <c r="CG19" s="566">
        <v>54428</v>
      </c>
      <c r="CH19" s="566">
        <v>64737</v>
      </c>
      <c r="CI19" s="566">
        <f t="shared" si="14"/>
        <v>147056</v>
      </c>
      <c r="CJ19" s="566"/>
      <c r="CK19" s="566">
        <v>4628</v>
      </c>
      <c r="CL19" s="566">
        <v>7670</v>
      </c>
      <c r="CM19" s="566">
        <v>7305</v>
      </c>
      <c r="CN19" s="566">
        <v>8494</v>
      </c>
      <c r="CO19" s="566">
        <f>SUM(CK19:CN19)</f>
        <v>28097</v>
      </c>
      <c r="CP19" s="566">
        <v>9657</v>
      </c>
      <c r="CQ19" s="566">
        <v>8097</v>
      </c>
      <c r="CR19" s="566">
        <v>37163</v>
      </c>
      <c r="CS19" s="566">
        <v>1970</v>
      </c>
      <c r="CT19" s="566">
        <f t="shared" si="15"/>
        <v>56887</v>
      </c>
      <c r="CU19" s="566">
        <v>184</v>
      </c>
      <c r="CV19" s="566">
        <v>13291</v>
      </c>
      <c r="CW19" s="566">
        <v>21328</v>
      </c>
      <c r="CX19" s="566">
        <v>29779</v>
      </c>
      <c r="CY19" s="566">
        <f t="shared" si="16"/>
        <v>64398</v>
      </c>
      <c r="CZ19" s="566">
        <v>8275</v>
      </c>
      <c r="DA19" s="566">
        <v>1318</v>
      </c>
      <c r="DB19" s="566">
        <v>322065</v>
      </c>
      <c r="DC19" s="567">
        <v>299740</v>
      </c>
      <c r="DD19" s="566"/>
      <c r="DE19" s="566"/>
      <c r="DF19" s="566"/>
      <c r="DG19" s="566"/>
      <c r="DH19" s="566"/>
      <c r="DI19" s="566"/>
      <c r="DJ19" s="566"/>
      <c r="DK19" s="566"/>
      <c r="DL19" s="566"/>
      <c r="DM19" s="566"/>
      <c r="DN19" s="566"/>
    </row>
    <row r="20" spans="2:118" s="543" customFormat="1" ht="16.5" customHeight="1">
      <c r="B20" s="579">
        <v>23</v>
      </c>
      <c r="C20" s="583" t="s">
        <v>764</v>
      </c>
      <c r="D20" s="586"/>
      <c r="E20" s="566">
        <f t="shared" si="2"/>
        <v>123</v>
      </c>
      <c r="F20" s="566">
        <v>4057</v>
      </c>
      <c r="G20" s="566">
        <v>13</v>
      </c>
      <c r="H20" s="566">
        <v>0</v>
      </c>
      <c r="I20" s="566">
        <v>0</v>
      </c>
      <c r="J20" s="566">
        <v>17</v>
      </c>
      <c r="K20" s="566">
        <v>2</v>
      </c>
      <c r="L20" s="566">
        <v>91</v>
      </c>
      <c r="M20" s="566">
        <v>0</v>
      </c>
      <c r="N20" s="566"/>
      <c r="O20" s="566">
        <v>110</v>
      </c>
      <c r="P20" s="566"/>
      <c r="Q20" s="566">
        <v>53</v>
      </c>
      <c r="R20" s="566"/>
      <c r="S20" s="566">
        <f t="shared" si="3"/>
        <v>163</v>
      </c>
      <c r="T20" s="566"/>
      <c r="U20" s="566">
        <v>1307</v>
      </c>
      <c r="V20" s="566"/>
      <c r="W20" s="566">
        <v>412</v>
      </c>
      <c r="X20" s="566"/>
      <c r="Y20" s="566">
        <f t="shared" si="4"/>
        <v>1719</v>
      </c>
      <c r="Z20" s="566"/>
      <c r="AA20" s="566">
        <v>125</v>
      </c>
      <c r="AB20" s="566"/>
      <c r="AC20" s="566">
        <v>18</v>
      </c>
      <c r="AD20" s="566"/>
      <c r="AE20" s="566">
        <f t="shared" si="5"/>
        <v>143</v>
      </c>
      <c r="AF20" s="566"/>
      <c r="AG20" s="566">
        <f t="shared" si="6"/>
        <v>1542</v>
      </c>
      <c r="AH20" s="566"/>
      <c r="AI20" s="566">
        <f t="shared" si="7"/>
        <v>483</v>
      </c>
      <c r="AJ20" s="566"/>
      <c r="AK20" s="566">
        <f t="shared" si="8"/>
        <v>2025</v>
      </c>
      <c r="AL20" s="566"/>
      <c r="AM20" s="566">
        <v>22392</v>
      </c>
      <c r="AN20" s="566"/>
      <c r="AO20" s="566">
        <v>30439</v>
      </c>
      <c r="AP20" s="566"/>
      <c r="AQ20" s="566">
        <v>174696</v>
      </c>
      <c r="AR20" s="566"/>
      <c r="AS20" s="566">
        <v>4110</v>
      </c>
      <c r="AT20" s="566"/>
      <c r="AU20" s="566">
        <f t="shared" si="9"/>
        <v>209245</v>
      </c>
      <c r="AV20" s="566"/>
      <c r="AW20" s="566">
        <v>494513</v>
      </c>
      <c r="AX20" s="566"/>
      <c r="AY20" s="566">
        <v>4173</v>
      </c>
      <c r="AZ20" s="566"/>
      <c r="BA20" s="566">
        <v>1119</v>
      </c>
      <c r="BB20" s="566"/>
      <c r="BC20" s="566">
        <v>11174</v>
      </c>
      <c r="BD20" s="566"/>
      <c r="BE20" s="566">
        <v>50288</v>
      </c>
      <c r="BF20" s="566"/>
      <c r="BG20" s="566">
        <f t="shared" si="10"/>
        <v>560148</v>
      </c>
      <c r="BH20" s="566">
        <f t="shared" si="11"/>
        <v>769393</v>
      </c>
      <c r="BI20" s="566"/>
      <c r="BJ20" s="566">
        <v>961937</v>
      </c>
      <c r="BK20" s="566"/>
      <c r="BL20" s="566">
        <v>15193</v>
      </c>
      <c r="BM20" s="566"/>
      <c r="BN20" s="566">
        <v>4947</v>
      </c>
      <c r="BO20" s="566"/>
      <c r="BP20" s="566">
        <v>616</v>
      </c>
      <c r="BQ20" s="566"/>
      <c r="BR20" s="566">
        <f t="shared" si="12"/>
        <v>982693</v>
      </c>
      <c r="BS20" s="566"/>
      <c r="BT20" s="566">
        <v>8117</v>
      </c>
      <c r="BU20" s="566">
        <v>30150</v>
      </c>
      <c r="BV20" s="566">
        <v>41614</v>
      </c>
      <c r="BW20" s="566">
        <v>88092</v>
      </c>
      <c r="BX20" s="566">
        <v>109135</v>
      </c>
      <c r="BY20" s="566">
        <v>18178</v>
      </c>
      <c r="BZ20" s="566">
        <v>22016</v>
      </c>
      <c r="CA20" s="566">
        <v>100909</v>
      </c>
      <c r="CB20" s="566">
        <v>80621</v>
      </c>
      <c r="CC20" s="566">
        <v>16997</v>
      </c>
      <c r="CD20" s="566">
        <v>62650</v>
      </c>
      <c r="CE20" s="566">
        <f t="shared" si="13"/>
        <v>261177</v>
      </c>
      <c r="CF20" s="566">
        <v>13092</v>
      </c>
      <c r="CG20" s="566">
        <v>15638</v>
      </c>
      <c r="CH20" s="566">
        <v>8103</v>
      </c>
      <c r="CI20" s="566">
        <f t="shared" si="14"/>
        <v>36833</v>
      </c>
      <c r="CJ20" s="566"/>
      <c r="CK20" s="566">
        <v>3572</v>
      </c>
      <c r="CL20" s="566">
        <v>2285</v>
      </c>
      <c r="CM20" s="566">
        <v>1383</v>
      </c>
      <c r="CN20" s="566">
        <v>12756</v>
      </c>
      <c r="CO20" s="566">
        <f>SUM(CK20:CN20)</f>
        <v>19996</v>
      </c>
      <c r="CP20" s="566">
        <v>3697</v>
      </c>
      <c r="CQ20" s="566">
        <v>800</v>
      </c>
      <c r="CR20" s="566">
        <v>1349</v>
      </c>
      <c r="CS20" s="566">
        <v>0</v>
      </c>
      <c r="CT20" s="566">
        <f t="shared" si="15"/>
        <v>5846</v>
      </c>
      <c r="CU20" s="566">
        <v>44</v>
      </c>
      <c r="CV20" s="566">
        <v>5675</v>
      </c>
      <c r="CW20" s="566">
        <v>4687</v>
      </c>
      <c r="CX20" s="566">
        <v>2826</v>
      </c>
      <c r="CY20" s="566">
        <f t="shared" si="16"/>
        <v>13188</v>
      </c>
      <c r="CZ20" s="566">
        <v>510</v>
      </c>
      <c r="DA20" s="566">
        <v>5634</v>
      </c>
      <c r="DB20" s="566">
        <v>134399</v>
      </c>
      <c r="DC20" s="567">
        <v>112562</v>
      </c>
      <c r="DD20" s="566"/>
      <c r="DE20" s="566"/>
      <c r="DF20" s="566"/>
      <c r="DG20" s="566"/>
      <c r="DH20" s="566"/>
      <c r="DI20" s="566"/>
      <c r="DJ20" s="566"/>
      <c r="DK20" s="566"/>
      <c r="DL20" s="566"/>
      <c r="DM20" s="566"/>
      <c r="DN20" s="566"/>
    </row>
    <row r="21" spans="2:118" s="543" customFormat="1" ht="16.5" customHeight="1">
      <c r="B21" s="579">
        <v>24</v>
      </c>
      <c r="C21" s="583" t="s">
        <v>765</v>
      </c>
      <c r="D21" s="586"/>
      <c r="E21" s="566">
        <f t="shared" si="2"/>
        <v>56</v>
      </c>
      <c r="F21" s="566">
        <v>5072</v>
      </c>
      <c r="G21" s="566">
        <v>12</v>
      </c>
      <c r="H21" s="566">
        <v>2</v>
      </c>
      <c r="I21" s="566">
        <v>0</v>
      </c>
      <c r="J21" s="566">
        <v>6</v>
      </c>
      <c r="K21" s="566">
        <v>1</v>
      </c>
      <c r="L21" s="566">
        <v>34</v>
      </c>
      <c r="M21" s="566">
        <v>1</v>
      </c>
      <c r="N21" s="566"/>
      <c r="O21" s="566">
        <v>78</v>
      </c>
      <c r="P21" s="566"/>
      <c r="Q21" s="566">
        <v>33</v>
      </c>
      <c r="R21" s="566"/>
      <c r="S21" s="566">
        <f t="shared" si="3"/>
        <v>111</v>
      </c>
      <c r="T21" s="566"/>
      <c r="U21" s="566">
        <v>462</v>
      </c>
      <c r="V21" s="566"/>
      <c r="W21" s="566">
        <v>455</v>
      </c>
      <c r="X21" s="566"/>
      <c r="Y21" s="566">
        <f t="shared" si="4"/>
        <v>917</v>
      </c>
      <c r="Z21" s="566"/>
      <c r="AA21" s="566">
        <v>44</v>
      </c>
      <c r="AB21" s="566"/>
      <c r="AC21" s="566">
        <v>15</v>
      </c>
      <c r="AD21" s="566"/>
      <c r="AE21" s="566">
        <f t="shared" si="5"/>
        <v>59</v>
      </c>
      <c r="AF21" s="566"/>
      <c r="AG21" s="566">
        <f t="shared" si="6"/>
        <v>584</v>
      </c>
      <c r="AH21" s="566"/>
      <c r="AI21" s="566">
        <f t="shared" si="7"/>
        <v>503</v>
      </c>
      <c r="AJ21" s="566"/>
      <c r="AK21" s="566">
        <f t="shared" si="8"/>
        <v>1087</v>
      </c>
      <c r="AL21" s="566"/>
      <c r="AM21" s="566">
        <v>11868</v>
      </c>
      <c r="AN21" s="566"/>
      <c r="AO21" s="566">
        <v>23512</v>
      </c>
      <c r="AP21" s="566"/>
      <c r="AQ21" s="566">
        <v>91902</v>
      </c>
      <c r="AR21" s="566"/>
      <c r="AS21" s="566">
        <v>5962</v>
      </c>
      <c r="AT21" s="566"/>
      <c r="AU21" s="566">
        <f t="shared" si="9"/>
        <v>121376</v>
      </c>
      <c r="AV21" s="566"/>
      <c r="AW21" s="566">
        <v>296980</v>
      </c>
      <c r="AX21" s="566"/>
      <c r="AY21" s="566">
        <v>43650</v>
      </c>
      <c r="AZ21" s="566"/>
      <c r="BA21" s="566">
        <v>6149</v>
      </c>
      <c r="BB21" s="566"/>
      <c r="BC21" s="566">
        <v>27630</v>
      </c>
      <c r="BD21" s="566"/>
      <c r="BE21" s="566">
        <v>13715</v>
      </c>
      <c r="BF21" s="566"/>
      <c r="BG21" s="566">
        <f t="shared" si="10"/>
        <v>381975</v>
      </c>
      <c r="BH21" s="566">
        <f t="shared" si="11"/>
        <v>503351</v>
      </c>
      <c r="BI21" s="566"/>
      <c r="BJ21" s="566">
        <v>625536</v>
      </c>
      <c r="BK21" s="566"/>
      <c r="BL21" s="566">
        <v>6423</v>
      </c>
      <c r="BM21" s="566"/>
      <c r="BN21" s="566">
        <v>0</v>
      </c>
      <c r="BO21" s="566"/>
      <c r="BP21" s="566">
        <v>482</v>
      </c>
      <c r="BQ21" s="566"/>
      <c r="BR21" s="566">
        <f t="shared" si="12"/>
        <v>632441</v>
      </c>
      <c r="BS21" s="566"/>
      <c r="BT21" s="566">
        <v>0</v>
      </c>
      <c r="BU21" s="566">
        <v>12171</v>
      </c>
      <c r="BV21" s="566">
        <v>14049</v>
      </c>
      <c r="BW21" s="566">
        <v>41209</v>
      </c>
      <c r="BX21" s="566">
        <v>46109</v>
      </c>
      <c r="BY21" s="566">
        <v>2370</v>
      </c>
      <c r="BZ21" s="566">
        <v>2577</v>
      </c>
      <c r="CA21" s="566">
        <v>40028</v>
      </c>
      <c r="CB21" s="566">
        <v>89207</v>
      </c>
      <c r="CC21" s="566">
        <v>9028</v>
      </c>
      <c r="CD21" s="566">
        <v>21605</v>
      </c>
      <c r="CE21" s="566">
        <f t="shared" si="13"/>
        <v>159868</v>
      </c>
      <c r="CF21" s="566">
        <v>5027</v>
      </c>
      <c r="CG21" s="566">
        <v>12240</v>
      </c>
      <c r="CH21" s="566">
        <v>2939</v>
      </c>
      <c r="CI21" s="566">
        <f t="shared" si="14"/>
        <v>20206</v>
      </c>
      <c r="CJ21" s="566"/>
      <c r="CK21" s="566">
        <v>0</v>
      </c>
      <c r="CL21" s="566">
        <v>626</v>
      </c>
      <c r="CM21" s="566">
        <v>125</v>
      </c>
      <c r="CN21" s="566">
        <v>664</v>
      </c>
      <c r="CO21" s="566">
        <f>SUM(CK21:CN21)</f>
        <v>1415</v>
      </c>
      <c r="CP21" s="566">
        <v>0</v>
      </c>
      <c r="CQ21" s="566">
        <v>2153</v>
      </c>
      <c r="CR21" s="566">
        <v>960</v>
      </c>
      <c r="CS21" s="566">
        <v>0</v>
      </c>
      <c r="CT21" s="566">
        <f t="shared" si="15"/>
        <v>3113</v>
      </c>
      <c r="CU21" s="566">
        <v>17</v>
      </c>
      <c r="CV21" s="566">
        <v>773</v>
      </c>
      <c r="CW21" s="566">
        <v>7339</v>
      </c>
      <c r="CX21" s="566">
        <v>935</v>
      </c>
      <c r="CY21" s="566">
        <f t="shared" si="16"/>
        <v>9047</v>
      </c>
      <c r="CZ21" s="566">
        <v>8997</v>
      </c>
      <c r="DA21" s="566">
        <v>38</v>
      </c>
      <c r="DB21" s="566">
        <v>10943</v>
      </c>
      <c r="DC21" s="567">
        <v>7627</v>
      </c>
      <c r="DD21" s="566"/>
      <c r="DE21" s="566"/>
      <c r="DF21" s="566"/>
      <c r="DG21" s="566"/>
      <c r="DH21" s="566"/>
      <c r="DI21" s="566"/>
      <c r="DJ21" s="566"/>
      <c r="DK21" s="566"/>
      <c r="DL21" s="566"/>
      <c r="DM21" s="566"/>
      <c r="DN21" s="566"/>
    </row>
    <row r="22" spans="2:118" s="543" customFormat="1" ht="16.5" customHeight="1">
      <c r="B22" s="579">
        <v>25</v>
      </c>
      <c r="C22" s="583" t="s">
        <v>766</v>
      </c>
      <c r="D22" s="586"/>
      <c r="E22" s="566">
        <f t="shared" si="2"/>
        <v>109</v>
      </c>
      <c r="F22" s="566">
        <v>16751</v>
      </c>
      <c r="G22" s="566">
        <v>25</v>
      </c>
      <c r="H22" s="566">
        <v>6</v>
      </c>
      <c r="I22" s="566">
        <v>0</v>
      </c>
      <c r="J22" s="566">
        <v>18</v>
      </c>
      <c r="K22" s="566">
        <v>2</v>
      </c>
      <c r="L22" s="566">
        <v>57</v>
      </c>
      <c r="M22" s="566">
        <v>1</v>
      </c>
      <c r="N22" s="566"/>
      <c r="O22" s="566">
        <v>380</v>
      </c>
      <c r="P22" s="566"/>
      <c r="Q22" s="566">
        <v>103</v>
      </c>
      <c r="R22" s="566"/>
      <c r="S22" s="566">
        <f t="shared" si="3"/>
        <v>483</v>
      </c>
      <c r="T22" s="566"/>
      <c r="U22" s="566">
        <v>1095</v>
      </c>
      <c r="V22" s="566"/>
      <c r="W22" s="566">
        <v>417</v>
      </c>
      <c r="X22" s="566"/>
      <c r="Y22" s="566">
        <f t="shared" si="4"/>
        <v>1512</v>
      </c>
      <c r="Z22" s="566"/>
      <c r="AA22" s="566">
        <v>97</v>
      </c>
      <c r="AB22" s="566"/>
      <c r="AC22" s="566">
        <v>43</v>
      </c>
      <c r="AD22" s="566"/>
      <c r="AE22" s="566">
        <f t="shared" si="5"/>
        <v>140</v>
      </c>
      <c r="AF22" s="566"/>
      <c r="AG22" s="566">
        <f t="shared" si="6"/>
        <v>1572</v>
      </c>
      <c r="AH22" s="566"/>
      <c r="AI22" s="566">
        <f t="shared" si="7"/>
        <v>563</v>
      </c>
      <c r="AJ22" s="566"/>
      <c r="AK22" s="566">
        <f t="shared" si="8"/>
        <v>2135</v>
      </c>
      <c r="AL22" s="566"/>
      <c r="AM22" s="566">
        <v>23631</v>
      </c>
      <c r="AN22" s="566"/>
      <c r="AO22" s="566">
        <v>89405</v>
      </c>
      <c r="AP22" s="566"/>
      <c r="AQ22" s="566">
        <v>174588</v>
      </c>
      <c r="AR22" s="566"/>
      <c r="AS22" s="566">
        <v>5219</v>
      </c>
      <c r="AT22" s="566"/>
      <c r="AU22" s="566">
        <f t="shared" si="9"/>
        <v>269212</v>
      </c>
      <c r="AV22" s="566"/>
      <c r="AW22" s="566">
        <v>376020</v>
      </c>
      <c r="AX22" s="566"/>
      <c r="AY22" s="566">
        <v>9190</v>
      </c>
      <c r="AZ22" s="566"/>
      <c r="BA22" s="566">
        <v>731</v>
      </c>
      <c r="BB22" s="566"/>
      <c r="BC22" s="566">
        <v>7592</v>
      </c>
      <c r="BD22" s="566"/>
      <c r="BE22" s="566">
        <v>37128</v>
      </c>
      <c r="BF22" s="566"/>
      <c r="BG22" s="566">
        <f t="shared" si="10"/>
        <v>429930</v>
      </c>
      <c r="BH22" s="566">
        <f t="shared" si="11"/>
        <v>699142</v>
      </c>
      <c r="BI22" s="566"/>
      <c r="BJ22" s="566">
        <v>987202</v>
      </c>
      <c r="BK22" s="566"/>
      <c r="BL22" s="566">
        <v>26491</v>
      </c>
      <c r="BM22" s="566"/>
      <c r="BN22" s="566">
        <v>13</v>
      </c>
      <c r="BO22" s="566"/>
      <c r="BP22" s="566">
        <v>1335</v>
      </c>
      <c r="BQ22" s="566"/>
      <c r="BR22" s="566">
        <f t="shared" si="12"/>
        <v>1015041</v>
      </c>
      <c r="BS22" s="566"/>
      <c r="BT22" s="566">
        <v>0</v>
      </c>
      <c r="BU22" s="566">
        <v>1958</v>
      </c>
      <c r="BV22" s="566">
        <v>1905</v>
      </c>
      <c r="BW22" s="566">
        <v>27407</v>
      </c>
      <c r="BX22" s="566">
        <v>36792</v>
      </c>
      <c r="BY22" s="566">
        <v>1731</v>
      </c>
      <c r="BZ22" s="566">
        <v>2526</v>
      </c>
      <c r="CA22" s="566">
        <v>84722</v>
      </c>
      <c r="CB22" s="566">
        <v>144458</v>
      </c>
      <c r="CC22" s="566">
        <v>28526</v>
      </c>
      <c r="CD22" s="566">
        <v>34252</v>
      </c>
      <c r="CE22" s="566">
        <f t="shared" si="13"/>
        <v>291958</v>
      </c>
      <c r="CF22" s="566">
        <v>3873</v>
      </c>
      <c r="CG22" s="566">
        <v>16920</v>
      </c>
      <c r="CH22" s="566">
        <v>6858</v>
      </c>
      <c r="CI22" s="566">
        <f t="shared" si="14"/>
        <v>27651</v>
      </c>
      <c r="CJ22" s="566"/>
      <c r="CK22" s="566">
        <v>439</v>
      </c>
      <c r="CL22" s="566">
        <v>4870</v>
      </c>
      <c r="CM22" s="566">
        <v>587</v>
      </c>
      <c r="CN22" s="566">
        <v>400</v>
      </c>
      <c r="CO22" s="566">
        <v>6300</v>
      </c>
      <c r="CP22" s="566">
        <v>337</v>
      </c>
      <c r="CQ22" s="566">
        <v>2392</v>
      </c>
      <c r="CR22" s="566">
        <v>1887</v>
      </c>
      <c r="CS22" s="566">
        <v>0</v>
      </c>
      <c r="CT22" s="566">
        <f t="shared" si="15"/>
        <v>4616</v>
      </c>
      <c r="CU22" s="566">
        <v>56</v>
      </c>
      <c r="CV22" s="566">
        <v>4728</v>
      </c>
      <c r="CW22" s="566">
        <v>12764</v>
      </c>
      <c r="CX22" s="566">
        <v>7149</v>
      </c>
      <c r="CY22" s="566">
        <f t="shared" si="16"/>
        <v>24641</v>
      </c>
      <c r="CZ22" s="566">
        <v>3041</v>
      </c>
      <c r="DA22" s="566">
        <v>0</v>
      </c>
      <c r="DB22" s="566">
        <v>17443</v>
      </c>
      <c r="DC22" s="567">
        <v>14241</v>
      </c>
      <c r="DD22" s="566"/>
      <c r="DE22" s="566"/>
      <c r="DF22" s="566"/>
      <c r="DG22" s="566"/>
      <c r="DH22" s="566"/>
      <c r="DI22" s="566"/>
      <c r="DJ22" s="566"/>
      <c r="DK22" s="566"/>
      <c r="DL22" s="566"/>
      <c r="DM22" s="566"/>
      <c r="DN22" s="566"/>
    </row>
    <row r="23" spans="2:118" s="543" customFormat="1" ht="16.5" customHeight="1">
      <c r="B23" s="579">
        <v>26</v>
      </c>
      <c r="C23" s="583" t="s">
        <v>693</v>
      </c>
      <c r="D23" s="586"/>
      <c r="E23" s="566">
        <f t="shared" si="2"/>
        <v>22</v>
      </c>
      <c r="F23" s="566">
        <v>391179</v>
      </c>
      <c r="G23" s="566">
        <v>19</v>
      </c>
      <c r="H23" s="566">
        <v>0</v>
      </c>
      <c r="I23" s="566">
        <v>1</v>
      </c>
      <c r="J23" s="566">
        <v>0</v>
      </c>
      <c r="K23" s="566">
        <v>0</v>
      </c>
      <c r="L23" s="566">
        <v>2</v>
      </c>
      <c r="M23" s="566">
        <v>0</v>
      </c>
      <c r="N23" s="566"/>
      <c r="O23" s="566">
        <v>618</v>
      </c>
      <c r="P23" s="566"/>
      <c r="Q23" s="566">
        <v>90</v>
      </c>
      <c r="R23" s="566"/>
      <c r="S23" s="566">
        <f t="shared" si="3"/>
        <v>708</v>
      </c>
      <c r="T23" s="566"/>
      <c r="U23" s="566">
        <v>1750</v>
      </c>
      <c r="V23" s="566"/>
      <c r="W23" s="566">
        <v>457</v>
      </c>
      <c r="X23" s="566"/>
      <c r="Y23" s="566">
        <f t="shared" si="4"/>
        <v>2207</v>
      </c>
      <c r="Z23" s="566"/>
      <c r="AA23" s="566">
        <v>2</v>
      </c>
      <c r="AB23" s="566"/>
      <c r="AC23" s="566">
        <v>0</v>
      </c>
      <c r="AD23" s="566"/>
      <c r="AE23" s="566">
        <f t="shared" si="5"/>
        <v>2</v>
      </c>
      <c r="AF23" s="566"/>
      <c r="AG23" s="566">
        <f t="shared" si="6"/>
        <v>2370</v>
      </c>
      <c r="AH23" s="566"/>
      <c r="AI23" s="566">
        <f t="shared" si="7"/>
        <v>547</v>
      </c>
      <c r="AJ23" s="566"/>
      <c r="AK23" s="566">
        <f t="shared" si="8"/>
        <v>2917</v>
      </c>
      <c r="AL23" s="566"/>
      <c r="AM23" s="566">
        <v>33878</v>
      </c>
      <c r="AN23" s="566"/>
      <c r="AO23" s="566">
        <v>496115</v>
      </c>
      <c r="AP23" s="566"/>
      <c r="AQ23" s="566">
        <v>244968</v>
      </c>
      <c r="AR23" s="566"/>
      <c r="AS23" s="566">
        <v>19725</v>
      </c>
      <c r="AT23" s="566"/>
      <c r="AU23" s="566">
        <f t="shared" si="9"/>
        <v>760808</v>
      </c>
      <c r="AV23" s="566"/>
      <c r="AW23" s="566">
        <v>3980196</v>
      </c>
      <c r="AX23" s="566"/>
      <c r="AY23" s="566">
        <v>152703</v>
      </c>
      <c r="AZ23" s="566"/>
      <c r="BA23" s="566">
        <v>310091</v>
      </c>
      <c r="BB23" s="566"/>
      <c r="BC23" s="566">
        <v>741555</v>
      </c>
      <c r="BD23" s="566"/>
      <c r="BE23" s="566">
        <v>94</v>
      </c>
      <c r="BF23" s="566"/>
      <c r="BG23" s="566">
        <f t="shared" si="10"/>
        <v>4874548</v>
      </c>
      <c r="BH23" s="566">
        <f t="shared" si="11"/>
        <v>5635356</v>
      </c>
      <c r="BI23" s="566"/>
      <c r="BJ23" s="566">
        <v>7157515</v>
      </c>
      <c r="BK23" s="566"/>
      <c r="BL23" s="566">
        <v>8792</v>
      </c>
      <c r="BM23" s="566"/>
      <c r="BN23" s="566">
        <v>0</v>
      </c>
      <c r="BO23" s="566"/>
      <c r="BP23" s="566">
        <v>360</v>
      </c>
      <c r="BQ23" s="566"/>
      <c r="BR23" s="566">
        <f t="shared" si="12"/>
        <v>7166667</v>
      </c>
      <c r="BS23" s="566"/>
      <c r="BT23" s="566">
        <v>0</v>
      </c>
      <c r="BU23" s="566">
        <v>430231</v>
      </c>
      <c r="BV23" s="566">
        <v>501237</v>
      </c>
      <c r="BW23" s="566">
        <v>584051</v>
      </c>
      <c r="BX23" s="566">
        <v>798765</v>
      </c>
      <c r="BY23" s="566">
        <v>315054</v>
      </c>
      <c r="BZ23" s="566">
        <v>302411</v>
      </c>
      <c r="CA23" s="566">
        <v>820950</v>
      </c>
      <c r="CB23" s="566">
        <v>1265391</v>
      </c>
      <c r="CC23" s="566">
        <v>225947</v>
      </c>
      <c r="CD23" s="566">
        <v>31459</v>
      </c>
      <c r="CE23" s="566">
        <f t="shared" si="13"/>
        <v>2343747</v>
      </c>
      <c r="CF23" s="566">
        <v>35096</v>
      </c>
      <c r="CG23" s="566">
        <v>176070</v>
      </c>
      <c r="CH23" s="566">
        <v>124194</v>
      </c>
      <c r="CI23" s="566">
        <f t="shared" si="14"/>
        <v>335360</v>
      </c>
      <c r="CJ23" s="566"/>
      <c r="CK23" s="566">
        <v>73</v>
      </c>
      <c r="CL23" s="566">
        <v>1946</v>
      </c>
      <c r="CM23" s="566">
        <v>832</v>
      </c>
      <c r="CN23" s="566">
        <v>7952</v>
      </c>
      <c r="CO23" s="566">
        <f aca="true" t="shared" si="17" ref="CO23:CO35">SUM(CK23:CN23)</f>
        <v>10803</v>
      </c>
      <c r="CP23" s="566">
        <v>11730</v>
      </c>
      <c r="CQ23" s="566">
        <v>31814</v>
      </c>
      <c r="CR23" s="566">
        <v>44765</v>
      </c>
      <c r="CS23" s="566">
        <v>1527</v>
      </c>
      <c r="CT23" s="566">
        <f t="shared" si="15"/>
        <v>89836</v>
      </c>
      <c r="CU23" s="566">
        <v>15</v>
      </c>
      <c r="CV23" s="566">
        <v>39263</v>
      </c>
      <c r="CW23" s="566">
        <v>161853</v>
      </c>
      <c r="CX23" s="566">
        <v>34548</v>
      </c>
      <c r="CY23" s="566">
        <f t="shared" si="16"/>
        <v>235664</v>
      </c>
      <c r="CZ23" s="566">
        <v>288434</v>
      </c>
      <c r="DA23" s="566">
        <v>231916</v>
      </c>
      <c r="DB23" s="566">
        <v>103957</v>
      </c>
      <c r="DC23" s="567">
        <v>89537</v>
      </c>
      <c r="DD23" s="566"/>
      <c r="DE23" s="566"/>
      <c r="DF23" s="566"/>
      <c r="DG23" s="566"/>
      <c r="DH23" s="566"/>
      <c r="DI23" s="566"/>
      <c r="DJ23" s="566"/>
      <c r="DK23" s="566"/>
      <c r="DL23" s="566"/>
      <c r="DM23" s="566"/>
      <c r="DN23" s="566"/>
    </row>
    <row r="24" spans="2:118" s="543" customFormat="1" ht="16.5" customHeight="1">
      <c r="B24" s="579">
        <v>27</v>
      </c>
      <c r="C24" s="583" t="s">
        <v>767</v>
      </c>
      <c r="D24" s="586"/>
      <c r="E24" s="566">
        <f t="shared" si="2"/>
        <v>4</v>
      </c>
      <c r="F24" s="566">
        <v>2800</v>
      </c>
      <c r="G24" s="566">
        <v>3</v>
      </c>
      <c r="H24" s="566">
        <v>0</v>
      </c>
      <c r="I24" s="566">
        <v>0</v>
      </c>
      <c r="J24" s="566">
        <v>0</v>
      </c>
      <c r="K24" s="566">
        <v>0</v>
      </c>
      <c r="L24" s="566">
        <v>1</v>
      </c>
      <c r="M24" s="566">
        <v>0</v>
      </c>
      <c r="N24" s="566"/>
      <c r="O24" s="566">
        <v>12</v>
      </c>
      <c r="P24" s="566"/>
      <c r="Q24" s="566">
        <v>4</v>
      </c>
      <c r="R24" s="566"/>
      <c r="S24" s="566">
        <f t="shared" si="3"/>
        <v>16</v>
      </c>
      <c r="T24" s="566"/>
      <c r="U24" s="566">
        <v>44</v>
      </c>
      <c r="V24" s="566"/>
      <c r="W24" s="566">
        <v>7</v>
      </c>
      <c r="X24" s="566"/>
      <c r="Y24" s="566">
        <f t="shared" si="4"/>
        <v>51</v>
      </c>
      <c r="Z24" s="566"/>
      <c r="AA24" s="566">
        <v>1</v>
      </c>
      <c r="AB24" s="566"/>
      <c r="AC24" s="566">
        <v>0</v>
      </c>
      <c r="AD24" s="566"/>
      <c r="AE24" s="566">
        <f t="shared" si="5"/>
        <v>1</v>
      </c>
      <c r="AF24" s="566"/>
      <c r="AG24" s="566">
        <f t="shared" si="6"/>
        <v>57</v>
      </c>
      <c r="AH24" s="566"/>
      <c r="AI24" s="566">
        <f t="shared" si="7"/>
        <v>11</v>
      </c>
      <c r="AJ24" s="566"/>
      <c r="AK24" s="566">
        <f t="shared" si="8"/>
        <v>68</v>
      </c>
      <c r="AL24" s="566"/>
      <c r="AM24" s="566">
        <v>807</v>
      </c>
      <c r="AN24" s="566"/>
      <c r="AO24" s="566">
        <v>4273</v>
      </c>
      <c r="AP24" s="566"/>
      <c r="AQ24" s="566">
        <v>7222</v>
      </c>
      <c r="AR24" s="566"/>
      <c r="AS24" s="566">
        <v>549</v>
      </c>
      <c r="AT24" s="566"/>
      <c r="AU24" s="566">
        <f t="shared" si="9"/>
        <v>12044</v>
      </c>
      <c r="AV24" s="566"/>
      <c r="AW24" s="566">
        <v>249302</v>
      </c>
      <c r="AX24" s="566"/>
      <c r="AY24" s="566">
        <v>5340</v>
      </c>
      <c r="AZ24" s="566"/>
      <c r="BA24" s="566">
        <v>318</v>
      </c>
      <c r="BB24" s="566"/>
      <c r="BC24" s="566">
        <v>2551</v>
      </c>
      <c r="BD24" s="566"/>
      <c r="BE24" s="566">
        <v>0</v>
      </c>
      <c r="BF24" s="566"/>
      <c r="BG24" s="566">
        <f t="shared" si="10"/>
        <v>257193</v>
      </c>
      <c r="BH24" s="566">
        <f t="shared" si="11"/>
        <v>269237</v>
      </c>
      <c r="BI24" s="566"/>
      <c r="BJ24" s="566">
        <v>328001</v>
      </c>
      <c r="BK24" s="566"/>
      <c r="BL24" s="566">
        <v>0</v>
      </c>
      <c r="BM24" s="566"/>
      <c r="BN24" s="566">
        <v>0</v>
      </c>
      <c r="BO24" s="566"/>
      <c r="BP24" s="566">
        <v>0</v>
      </c>
      <c r="BQ24" s="566"/>
      <c r="BR24" s="566">
        <f t="shared" si="12"/>
        <v>328001</v>
      </c>
      <c r="BS24" s="566"/>
      <c r="BT24" s="566">
        <v>1007</v>
      </c>
      <c r="BU24" s="566">
        <v>2699</v>
      </c>
      <c r="BV24" s="566">
        <v>1978</v>
      </c>
      <c r="BW24" s="566">
        <v>34829</v>
      </c>
      <c r="BX24" s="566">
        <v>12955</v>
      </c>
      <c r="BY24" s="566">
        <v>200</v>
      </c>
      <c r="BZ24" s="566">
        <v>250</v>
      </c>
      <c r="CA24" s="566">
        <v>10575</v>
      </c>
      <c r="CB24" s="566">
        <v>21741</v>
      </c>
      <c r="CC24" s="566">
        <v>6277</v>
      </c>
      <c r="CD24" s="566">
        <v>1111</v>
      </c>
      <c r="CE24" s="566">
        <f t="shared" si="13"/>
        <v>39704</v>
      </c>
      <c r="CF24" s="566">
        <v>300</v>
      </c>
      <c r="CG24" s="566">
        <v>1095</v>
      </c>
      <c r="CH24" s="566">
        <v>140</v>
      </c>
      <c r="CI24" s="566">
        <f t="shared" si="14"/>
        <v>1535</v>
      </c>
      <c r="CJ24" s="566"/>
      <c r="CK24" s="566">
        <v>0</v>
      </c>
      <c r="CL24" s="566">
        <v>25</v>
      </c>
      <c r="CM24" s="566">
        <v>1152</v>
      </c>
      <c r="CN24" s="566">
        <v>0</v>
      </c>
      <c r="CO24" s="566">
        <f t="shared" si="17"/>
        <v>1177</v>
      </c>
      <c r="CP24" s="566">
        <v>0</v>
      </c>
      <c r="CQ24" s="566">
        <v>0</v>
      </c>
      <c r="CR24" s="566">
        <v>0</v>
      </c>
      <c r="CS24" s="566">
        <v>0</v>
      </c>
      <c r="CT24" s="566">
        <f t="shared" si="15"/>
        <v>0</v>
      </c>
      <c r="CU24" s="566">
        <v>3</v>
      </c>
      <c r="CV24" s="566">
        <v>743</v>
      </c>
      <c r="CW24" s="566">
        <v>10585</v>
      </c>
      <c r="CX24" s="566">
        <v>1326</v>
      </c>
      <c r="CY24" s="566">
        <f t="shared" si="16"/>
        <v>12654</v>
      </c>
      <c r="CZ24" s="566">
        <v>0</v>
      </c>
      <c r="DA24" s="566">
        <v>0</v>
      </c>
      <c r="DB24" s="566">
        <v>8404</v>
      </c>
      <c r="DC24" s="567">
        <v>8184</v>
      </c>
      <c r="DD24" s="566"/>
      <c r="DE24" s="566"/>
      <c r="DF24" s="566"/>
      <c r="DG24" s="566"/>
      <c r="DH24" s="566"/>
      <c r="DI24" s="566"/>
      <c r="DJ24" s="566"/>
      <c r="DK24" s="566"/>
      <c r="DL24" s="566"/>
      <c r="DM24" s="566"/>
      <c r="DN24" s="566"/>
    </row>
    <row r="25" spans="2:118" s="543" customFormat="1" ht="16.5" customHeight="1">
      <c r="B25" s="579">
        <v>28</v>
      </c>
      <c r="C25" s="583" t="s">
        <v>694</v>
      </c>
      <c r="D25" s="586"/>
      <c r="E25" s="566">
        <v>1</v>
      </c>
      <c r="F25" s="566" t="s">
        <v>768</v>
      </c>
      <c r="G25" s="566" t="s">
        <v>768</v>
      </c>
      <c r="H25" s="566">
        <v>0</v>
      </c>
      <c r="I25" s="566">
        <v>0</v>
      </c>
      <c r="J25" s="566">
        <v>0</v>
      </c>
      <c r="K25" s="566">
        <v>0</v>
      </c>
      <c r="L25" s="566">
        <v>0</v>
      </c>
      <c r="M25" s="566">
        <v>0</v>
      </c>
      <c r="N25" s="566"/>
      <c r="O25" s="566" t="s">
        <v>768</v>
      </c>
      <c r="P25" s="566"/>
      <c r="Q25" s="566">
        <v>0</v>
      </c>
      <c r="R25" s="566"/>
      <c r="S25" s="566" t="s">
        <v>768</v>
      </c>
      <c r="T25" s="587"/>
      <c r="U25" s="566" t="s">
        <v>768</v>
      </c>
      <c r="V25" s="587"/>
      <c r="W25" s="566" t="s">
        <v>768</v>
      </c>
      <c r="X25" s="587"/>
      <c r="Y25" s="566" t="s">
        <v>768</v>
      </c>
      <c r="Z25" s="587"/>
      <c r="AA25" s="566">
        <v>0</v>
      </c>
      <c r="AB25" s="587"/>
      <c r="AC25" s="566">
        <v>0</v>
      </c>
      <c r="AD25" s="587"/>
      <c r="AE25" s="566">
        <f t="shared" si="5"/>
        <v>0</v>
      </c>
      <c r="AF25" s="587"/>
      <c r="AG25" s="566" t="s">
        <v>768</v>
      </c>
      <c r="AH25" s="587"/>
      <c r="AI25" s="566" t="s">
        <v>768</v>
      </c>
      <c r="AJ25" s="587"/>
      <c r="AK25" s="566" t="s">
        <v>768</v>
      </c>
      <c r="AL25" s="587"/>
      <c r="AM25" s="566" t="s">
        <v>768</v>
      </c>
      <c r="AN25" s="566"/>
      <c r="AO25" s="566" t="s">
        <v>768</v>
      </c>
      <c r="AP25" s="566"/>
      <c r="AQ25" s="566" t="s">
        <v>768</v>
      </c>
      <c r="AR25" s="566"/>
      <c r="AS25" s="566" t="s">
        <v>768</v>
      </c>
      <c r="AT25" s="566"/>
      <c r="AU25" s="566" t="s">
        <v>768</v>
      </c>
      <c r="AV25" s="566"/>
      <c r="AW25" s="566" t="s">
        <v>768</v>
      </c>
      <c r="AX25" s="566"/>
      <c r="AY25" s="566" t="s">
        <v>768</v>
      </c>
      <c r="AZ25" s="566"/>
      <c r="BA25" s="566" t="s">
        <v>768</v>
      </c>
      <c r="BB25" s="566"/>
      <c r="BC25" s="566" t="s">
        <v>768</v>
      </c>
      <c r="BD25" s="566"/>
      <c r="BE25" s="566">
        <v>0</v>
      </c>
      <c r="BF25" s="566"/>
      <c r="BG25" s="566" t="s">
        <v>768</v>
      </c>
      <c r="BH25" s="566" t="s">
        <v>768</v>
      </c>
      <c r="BI25" s="566"/>
      <c r="BJ25" s="566" t="s">
        <v>768</v>
      </c>
      <c r="BK25" s="566"/>
      <c r="BL25" s="566">
        <v>0</v>
      </c>
      <c r="BM25" s="566"/>
      <c r="BN25" s="566">
        <v>0</v>
      </c>
      <c r="BO25" s="566"/>
      <c r="BP25" s="566" t="s">
        <v>768</v>
      </c>
      <c r="BQ25" s="566"/>
      <c r="BR25" s="566" t="s">
        <v>768</v>
      </c>
      <c r="BS25" s="566"/>
      <c r="BT25" s="566">
        <v>0</v>
      </c>
      <c r="BU25" s="566" t="s">
        <v>768</v>
      </c>
      <c r="BV25" s="566" t="s">
        <v>768</v>
      </c>
      <c r="BW25" s="566" t="s">
        <v>768</v>
      </c>
      <c r="BX25" s="566" t="s">
        <v>768</v>
      </c>
      <c r="BY25" s="566">
        <v>0</v>
      </c>
      <c r="BZ25" s="566">
        <v>0</v>
      </c>
      <c r="CA25" s="566" t="s">
        <v>768</v>
      </c>
      <c r="CB25" s="566" t="s">
        <v>768</v>
      </c>
      <c r="CC25" s="566">
        <v>0</v>
      </c>
      <c r="CD25" s="566" t="s">
        <v>768</v>
      </c>
      <c r="CE25" s="566" t="s">
        <v>768</v>
      </c>
      <c r="CF25" s="566">
        <v>0</v>
      </c>
      <c r="CG25" s="566">
        <v>0</v>
      </c>
      <c r="CH25" s="566">
        <v>0</v>
      </c>
      <c r="CI25" s="566">
        <f t="shared" si="14"/>
        <v>0</v>
      </c>
      <c r="CJ25" s="566"/>
      <c r="CK25" s="566">
        <v>0</v>
      </c>
      <c r="CL25" s="566">
        <v>0</v>
      </c>
      <c r="CM25" s="566">
        <v>0</v>
      </c>
      <c r="CN25" s="566">
        <v>0</v>
      </c>
      <c r="CO25" s="566">
        <f t="shared" si="17"/>
        <v>0</v>
      </c>
      <c r="CP25" s="566">
        <v>0</v>
      </c>
      <c r="CQ25" s="566">
        <v>0</v>
      </c>
      <c r="CR25" s="566">
        <v>0</v>
      </c>
      <c r="CS25" s="566">
        <v>0</v>
      </c>
      <c r="CT25" s="566">
        <f t="shared" si="15"/>
        <v>0</v>
      </c>
      <c r="CU25" s="566">
        <v>0</v>
      </c>
      <c r="CV25" s="566">
        <v>0</v>
      </c>
      <c r="CW25" s="566">
        <v>0</v>
      </c>
      <c r="CX25" s="566">
        <v>0</v>
      </c>
      <c r="CY25" s="566">
        <f t="shared" si="16"/>
        <v>0</v>
      </c>
      <c r="CZ25" s="566">
        <v>0</v>
      </c>
      <c r="DA25" s="566">
        <v>0</v>
      </c>
      <c r="DB25" s="566">
        <v>0</v>
      </c>
      <c r="DC25" s="567">
        <v>0</v>
      </c>
      <c r="DD25" s="566"/>
      <c r="DE25" s="566"/>
      <c r="DF25" s="566"/>
      <c r="DG25" s="566"/>
      <c r="DH25" s="566"/>
      <c r="DI25" s="566"/>
      <c r="DJ25" s="566"/>
      <c r="DK25" s="566"/>
      <c r="DL25" s="566"/>
      <c r="DM25" s="566"/>
      <c r="DN25" s="566"/>
    </row>
    <row r="26" spans="2:118" s="543" customFormat="1" ht="16.5" customHeight="1">
      <c r="B26" s="579">
        <v>29</v>
      </c>
      <c r="C26" s="583" t="s">
        <v>769</v>
      </c>
      <c r="D26" s="586"/>
      <c r="E26" s="566">
        <f aca="true" t="shared" si="18" ref="E26:E34">SUM(G26:M26)</f>
        <v>5</v>
      </c>
      <c r="F26" s="566">
        <v>2370</v>
      </c>
      <c r="G26" s="566">
        <v>3</v>
      </c>
      <c r="H26" s="566">
        <v>0</v>
      </c>
      <c r="I26" s="566">
        <v>0</v>
      </c>
      <c r="J26" s="566">
        <v>1</v>
      </c>
      <c r="K26" s="566">
        <v>0</v>
      </c>
      <c r="L26" s="566">
        <v>1</v>
      </c>
      <c r="M26" s="566">
        <v>0</v>
      </c>
      <c r="N26" s="566"/>
      <c r="O26" s="566">
        <v>25</v>
      </c>
      <c r="P26" s="566"/>
      <c r="Q26" s="566">
        <v>6</v>
      </c>
      <c r="R26" s="566"/>
      <c r="S26" s="566">
        <f aca="true" t="shared" si="19" ref="S26:S35">SUM(O26,Q26)</f>
        <v>31</v>
      </c>
      <c r="T26" s="566"/>
      <c r="U26" s="566">
        <v>67</v>
      </c>
      <c r="V26" s="566"/>
      <c r="W26" s="566">
        <v>50</v>
      </c>
      <c r="X26" s="566"/>
      <c r="Y26" s="566">
        <f aca="true" t="shared" si="20" ref="Y26:Y35">SUM(U26,W26)</f>
        <v>117</v>
      </c>
      <c r="Z26" s="566"/>
      <c r="AA26" s="566">
        <v>1</v>
      </c>
      <c r="AB26" s="566"/>
      <c r="AC26" s="566">
        <v>0</v>
      </c>
      <c r="AD26" s="566"/>
      <c r="AE26" s="566">
        <f t="shared" si="5"/>
        <v>1</v>
      </c>
      <c r="AF26" s="566"/>
      <c r="AG26" s="566">
        <f aca="true" t="shared" si="21" ref="AG26:AG35">SUM(O26,U26,AA26)</f>
        <v>93</v>
      </c>
      <c r="AH26" s="566"/>
      <c r="AI26" s="566">
        <f aca="true" t="shared" si="22" ref="AI26:AI35">SUM(Q26,W26,AC26)</f>
        <v>56</v>
      </c>
      <c r="AJ26" s="566"/>
      <c r="AK26" s="566">
        <f aca="true" t="shared" si="23" ref="AK26:AK35">SUM(AG26,AI26)</f>
        <v>149</v>
      </c>
      <c r="AL26" s="566"/>
      <c r="AM26" s="566">
        <v>1885</v>
      </c>
      <c r="AN26" s="566"/>
      <c r="AO26" s="566">
        <v>5831</v>
      </c>
      <c r="AP26" s="566"/>
      <c r="AQ26" s="566">
        <v>14808</v>
      </c>
      <c r="AR26" s="566"/>
      <c r="AS26" s="566">
        <v>362</v>
      </c>
      <c r="AT26" s="566"/>
      <c r="AU26" s="566">
        <f aca="true" t="shared" si="24" ref="AU26:AU35">SUM(AO26:AT26)</f>
        <v>21001</v>
      </c>
      <c r="AV26" s="566"/>
      <c r="AW26" s="566">
        <v>141529</v>
      </c>
      <c r="AX26" s="566"/>
      <c r="AY26" s="566">
        <v>3079</v>
      </c>
      <c r="AZ26" s="566"/>
      <c r="BA26" s="566">
        <v>304</v>
      </c>
      <c r="BB26" s="566"/>
      <c r="BC26" s="566">
        <v>2064</v>
      </c>
      <c r="BD26" s="566"/>
      <c r="BE26" s="566">
        <v>1256</v>
      </c>
      <c r="BF26" s="566"/>
      <c r="BG26" s="566">
        <f aca="true" t="shared" si="25" ref="BG26:BG35">SUM(AW26:AY26,BC26:BE26)</f>
        <v>147928</v>
      </c>
      <c r="BH26" s="566">
        <f aca="true" t="shared" si="26" ref="BH26:BH35">SUM(BG26,AU26)</f>
        <v>168929</v>
      </c>
      <c r="BI26" s="566"/>
      <c r="BJ26" s="566">
        <v>214592</v>
      </c>
      <c r="BK26" s="566"/>
      <c r="BL26" s="566">
        <v>0</v>
      </c>
      <c r="BM26" s="566"/>
      <c r="BN26" s="566">
        <v>659</v>
      </c>
      <c r="BO26" s="566"/>
      <c r="BP26" s="566">
        <v>3998</v>
      </c>
      <c r="BQ26" s="566"/>
      <c r="BR26" s="566">
        <f aca="true" t="shared" si="27" ref="BR26:BR35">SUM(BJ26:BP26)</f>
        <v>219249</v>
      </c>
      <c r="BS26" s="566"/>
      <c r="BT26" s="566">
        <v>0</v>
      </c>
      <c r="BU26" s="566">
        <v>20580</v>
      </c>
      <c r="BV26" s="566">
        <v>14722</v>
      </c>
      <c r="BW26" s="566">
        <v>16875</v>
      </c>
      <c r="BX26" s="566">
        <v>30590</v>
      </c>
      <c r="BY26" s="566">
        <v>29022</v>
      </c>
      <c r="BZ26" s="566">
        <v>6366</v>
      </c>
      <c r="CA26" s="566">
        <v>26978</v>
      </c>
      <c r="CB26" s="566">
        <v>34342</v>
      </c>
      <c r="CC26" s="566">
        <v>2863</v>
      </c>
      <c r="CD26" s="566">
        <v>9000</v>
      </c>
      <c r="CE26" s="566">
        <f aca="true" t="shared" si="28" ref="CE26:CE35">SUM(CA26:CD26)</f>
        <v>73183</v>
      </c>
      <c r="CF26" s="566">
        <v>110</v>
      </c>
      <c r="CG26" s="566">
        <v>5308</v>
      </c>
      <c r="CH26" s="566">
        <v>1003</v>
      </c>
      <c r="CI26" s="566">
        <f t="shared" si="14"/>
        <v>6421</v>
      </c>
      <c r="CJ26" s="566"/>
      <c r="CK26" s="566">
        <v>0</v>
      </c>
      <c r="CL26" s="566">
        <v>0</v>
      </c>
      <c r="CM26" s="566">
        <v>0</v>
      </c>
      <c r="CN26" s="566">
        <v>0</v>
      </c>
      <c r="CO26" s="566">
        <f t="shared" si="17"/>
        <v>0</v>
      </c>
      <c r="CP26" s="566">
        <v>0</v>
      </c>
      <c r="CQ26" s="566">
        <v>759</v>
      </c>
      <c r="CR26" s="566">
        <v>309</v>
      </c>
      <c r="CS26" s="566">
        <v>0</v>
      </c>
      <c r="CT26" s="566">
        <f t="shared" si="15"/>
        <v>1068</v>
      </c>
      <c r="CU26" s="566">
        <v>3</v>
      </c>
      <c r="CV26" s="566">
        <v>812</v>
      </c>
      <c r="CW26" s="566">
        <v>2691</v>
      </c>
      <c r="CX26" s="566">
        <v>246</v>
      </c>
      <c r="CY26" s="566">
        <f t="shared" si="16"/>
        <v>3749</v>
      </c>
      <c r="CZ26" s="566">
        <v>0</v>
      </c>
      <c r="DA26" s="566">
        <v>0</v>
      </c>
      <c r="DB26" s="566">
        <v>170</v>
      </c>
      <c r="DC26" s="567">
        <v>145</v>
      </c>
      <c r="DD26" s="566"/>
      <c r="DE26" s="566"/>
      <c r="DF26" s="566"/>
      <c r="DG26" s="566"/>
      <c r="DH26" s="566"/>
      <c r="DI26" s="566"/>
      <c r="DJ26" s="566"/>
      <c r="DK26" s="566"/>
      <c r="DL26" s="566"/>
      <c r="DM26" s="566"/>
      <c r="DN26" s="566"/>
    </row>
    <row r="27" spans="2:118" ht="16.5" customHeight="1">
      <c r="B27" s="579">
        <v>30</v>
      </c>
      <c r="C27" s="583" t="s">
        <v>770</v>
      </c>
      <c r="E27" s="566">
        <f t="shared" si="18"/>
        <v>99</v>
      </c>
      <c r="F27" s="566">
        <v>34807</v>
      </c>
      <c r="G27" s="566">
        <v>20</v>
      </c>
      <c r="H27" s="566">
        <v>6</v>
      </c>
      <c r="I27" s="566">
        <v>0</v>
      </c>
      <c r="J27" s="566">
        <v>9</v>
      </c>
      <c r="K27" s="566">
        <v>1</v>
      </c>
      <c r="L27" s="566">
        <v>63</v>
      </c>
      <c r="M27" s="566">
        <v>0</v>
      </c>
      <c r="N27" s="566"/>
      <c r="O27" s="566">
        <v>201</v>
      </c>
      <c r="P27" s="566"/>
      <c r="Q27" s="566">
        <v>92</v>
      </c>
      <c r="R27" s="566"/>
      <c r="S27" s="566">
        <f t="shared" si="19"/>
        <v>293</v>
      </c>
      <c r="T27" s="566"/>
      <c r="U27" s="566">
        <v>1490</v>
      </c>
      <c r="V27" s="566"/>
      <c r="W27" s="566">
        <v>532</v>
      </c>
      <c r="X27" s="566"/>
      <c r="Y27" s="566">
        <f t="shared" si="20"/>
        <v>2022</v>
      </c>
      <c r="Z27" s="566"/>
      <c r="AA27" s="566">
        <v>84</v>
      </c>
      <c r="AB27" s="566"/>
      <c r="AC27" s="566">
        <v>26</v>
      </c>
      <c r="AD27" s="566"/>
      <c r="AE27" s="566">
        <f t="shared" si="5"/>
        <v>110</v>
      </c>
      <c r="AF27" s="566"/>
      <c r="AG27" s="566">
        <f t="shared" si="21"/>
        <v>1775</v>
      </c>
      <c r="AH27" s="566"/>
      <c r="AI27" s="566">
        <f t="shared" si="22"/>
        <v>650</v>
      </c>
      <c r="AJ27" s="566"/>
      <c r="AK27" s="566">
        <f t="shared" si="23"/>
        <v>2425</v>
      </c>
      <c r="AL27" s="566"/>
      <c r="AM27" s="566">
        <v>25485</v>
      </c>
      <c r="AN27" s="566"/>
      <c r="AO27" s="566">
        <v>60368</v>
      </c>
      <c r="AP27" s="566"/>
      <c r="AQ27" s="566">
        <v>222880</v>
      </c>
      <c r="AR27" s="566"/>
      <c r="AS27" s="566">
        <v>6034</v>
      </c>
      <c r="AT27" s="566"/>
      <c r="AU27" s="566">
        <f t="shared" si="24"/>
        <v>289282</v>
      </c>
      <c r="AV27" s="566"/>
      <c r="AW27" s="566">
        <v>534274</v>
      </c>
      <c r="AX27" s="566"/>
      <c r="AY27" s="566">
        <v>70838</v>
      </c>
      <c r="AZ27" s="566"/>
      <c r="BA27" s="566">
        <v>12527</v>
      </c>
      <c r="BB27" s="566"/>
      <c r="BC27" s="566">
        <v>54099</v>
      </c>
      <c r="BD27" s="566"/>
      <c r="BE27" s="566">
        <v>10860</v>
      </c>
      <c r="BF27" s="566"/>
      <c r="BG27" s="566">
        <f t="shared" si="25"/>
        <v>670071</v>
      </c>
      <c r="BH27" s="566">
        <f t="shared" si="26"/>
        <v>959353</v>
      </c>
      <c r="BI27" s="566"/>
      <c r="BJ27" s="566">
        <v>1470911</v>
      </c>
      <c r="BK27" s="566"/>
      <c r="BL27" s="566">
        <v>738</v>
      </c>
      <c r="BM27" s="566"/>
      <c r="BN27" s="566">
        <v>148</v>
      </c>
      <c r="BO27" s="566"/>
      <c r="BP27" s="566">
        <v>148</v>
      </c>
      <c r="BQ27" s="566"/>
      <c r="BR27" s="566">
        <f t="shared" si="27"/>
        <v>1471945</v>
      </c>
      <c r="BS27" s="566"/>
      <c r="BT27" s="566">
        <v>0</v>
      </c>
      <c r="BU27" s="566">
        <v>67736</v>
      </c>
      <c r="BV27" s="566">
        <v>99612</v>
      </c>
      <c r="BW27" s="566">
        <v>56118</v>
      </c>
      <c r="BX27" s="566">
        <v>73328</v>
      </c>
      <c r="BY27" s="566">
        <v>12940</v>
      </c>
      <c r="BZ27" s="566">
        <v>19552</v>
      </c>
      <c r="CA27" s="566">
        <v>149925</v>
      </c>
      <c r="CB27" s="566">
        <v>125372</v>
      </c>
      <c r="CC27" s="566">
        <v>30495</v>
      </c>
      <c r="CD27" s="566">
        <v>62962</v>
      </c>
      <c r="CE27" s="566">
        <f t="shared" si="28"/>
        <v>368754</v>
      </c>
      <c r="CF27" s="566">
        <v>22503</v>
      </c>
      <c r="CG27" s="566">
        <v>42349</v>
      </c>
      <c r="CH27" s="566">
        <v>6882</v>
      </c>
      <c r="CI27" s="566">
        <f t="shared" si="14"/>
        <v>71734</v>
      </c>
      <c r="CJ27" s="566"/>
      <c r="CK27" s="566">
        <v>3480</v>
      </c>
      <c r="CL27" s="566">
        <v>9304</v>
      </c>
      <c r="CM27" s="566">
        <v>511</v>
      </c>
      <c r="CN27" s="566">
        <v>2676</v>
      </c>
      <c r="CO27" s="566">
        <f t="shared" si="17"/>
        <v>15971</v>
      </c>
      <c r="CP27" s="566">
        <v>40</v>
      </c>
      <c r="CQ27" s="566">
        <v>1024</v>
      </c>
      <c r="CR27" s="566">
        <v>1082</v>
      </c>
      <c r="CS27" s="566">
        <v>0</v>
      </c>
      <c r="CT27" s="566">
        <f t="shared" si="15"/>
        <v>2146</v>
      </c>
      <c r="CU27" s="566">
        <v>47</v>
      </c>
      <c r="CV27" s="566">
        <v>8990</v>
      </c>
      <c r="CW27" s="566">
        <v>16212</v>
      </c>
      <c r="CX27" s="566">
        <v>4688</v>
      </c>
      <c r="CY27" s="566">
        <f t="shared" si="16"/>
        <v>29890</v>
      </c>
      <c r="CZ27" s="566">
        <v>61400</v>
      </c>
      <c r="DA27" s="566">
        <v>47314</v>
      </c>
      <c r="DB27" s="566">
        <v>19618</v>
      </c>
      <c r="DC27" s="567">
        <v>17640</v>
      </c>
      <c r="DD27" s="566"/>
      <c r="DE27" s="566"/>
      <c r="DF27" s="566"/>
      <c r="DG27" s="566"/>
      <c r="DH27" s="566"/>
      <c r="DI27" s="566"/>
      <c r="DJ27" s="566"/>
      <c r="DK27" s="566"/>
      <c r="DL27" s="566"/>
      <c r="DM27" s="566"/>
      <c r="DN27" s="566"/>
    </row>
    <row r="28" spans="2:118" s="582" customFormat="1" ht="16.5" customHeight="1">
      <c r="B28" s="579">
        <v>31</v>
      </c>
      <c r="C28" s="583" t="s">
        <v>695</v>
      </c>
      <c r="D28" s="584"/>
      <c r="E28" s="566">
        <f t="shared" si="18"/>
        <v>46</v>
      </c>
      <c r="F28" s="566">
        <v>72969</v>
      </c>
      <c r="G28" s="588">
        <v>17</v>
      </c>
      <c r="H28" s="566">
        <v>0</v>
      </c>
      <c r="I28" s="588">
        <v>0</v>
      </c>
      <c r="J28" s="588">
        <v>5</v>
      </c>
      <c r="K28" s="566">
        <v>0</v>
      </c>
      <c r="L28" s="588">
        <v>24</v>
      </c>
      <c r="M28" s="566">
        <v>0</v>
      </c>
      <c r="N28" s="588"/>
      <c r="O28" s="588">
        <v>320</v>
      </c>
      <c r="P28" s="588"/>
      <c r="Q28" s="566">
        <v>109</v>
      </c>
      <c r="R28" s="588"/>
      <c r="S28" s="566">
        <f t="shared" si="19"/>
        <v>429</v>
      </c>
      <c r="T28" s="588"/>
      <c r="U28" s="585">
        <v>2119</v>
      </c>
      <c r="V28" s="585"/>
      <c r="W28" s="585">
        <v>382</v>
      </c>
      <c r="X28" s="585"/>
      <c r="Y28" s="566">
        <f t="shared" si="20"/>
        <v>2501</v>
      </c>
      <c r="Z28" s="588"/>
      <c r="AA28" s="585">
        <v>32</v>
      </c>
      <c r="AB28" s="585"/>
      <c r="AC28" s="585">
        <v>4</v>
      </c>
      <c r="AD28" s="585"/>
      <c r="AE28" s="566">
        <f t="shared" si="5"/>
        <v>36</v>
      </c>
      <c r="AF28" s="588"/>
      <c r="AG28" s="566">
        <f t="shared" si="21"/>
        <v>2471</v>
      </c>
      <c r="AH28" s="585"/>
      <c r="AI28" s="566">
        <f t="shared" si="22"/>
        <v>495</v>
      </c>
      <c r="AJ28" s="585"/>
      <c r="AK28" s="566">
        <f t="shared" si="23"/>
        <v>2966</v>
      </c>
      <c r="AL28" s="588"/>
      <c r="AM28" s="566">
        <v>33786</v>
      </c>
      <c r="AN28" s="566"/>
      <c r="AO28" s="566">
        <v>118647</v>
      </c>
      <c r="AP28" s="566"/>
      <c r="AQ28" s="566">
        <v>409703</v>
      </c>
      <c r="AR28" s="566"/>
      <c r="AS28" s="566">
        <v>18642</v>
      </c>
      <c r="AT28" s="566"/>
      <c r="AU28" s="566">
        <f t="shared" si="24"/>
        <v>546992</v>
      </c>
      <c r="AV28" s="566"/>
      <c r="AW28" s="566">
        <v>2001310</v>
      </c>
      <c r="AX28" s="566"/>
      <c r="AY28" s="566">
        <v>86058</v>
      </c>
      <c r="AZ28" s="566"/>
      <c r="BA28" s="566">
        <v>51374</v>
      </c>
      <c r="BB28" s="566"/>
      <c r="BC28" s="566">
        <v>159882</v>
      </c>
      <c r="BD28" s="566"/>
      <c r="BE28" s="566">
        <v>51770</v>
      </c>
      <c r="BF28" s="566"/>
      <c r="BG28" s="566">
        <f t="shared" si="25"/>
        <v>2299020</v>
      </c>
      <c r="BH28" s="566">
        <f t="shared" si="26"/>
        <v>2846012</v>
      </c>
      <c r="BI28" s="566"/>
      <c r="BJ28" s="566">
        <v>3114846</v>
      </c>
      <c r="BK28" s="566"/>
      <c r="BL28" s="566">
        <v>2068</v>
      </c>
      <c r="BM28" s="566"/>
      <c r="BN28" s="566">
        <v>4066</v>
      </c>
      <c r="BO28" s="566"/>
      <c r="BP28" s="566">
        <v>5259</v>
      </c>
      <c r="BQ28" s="566"/>
      <c r="BR28" s="566">
        <f t="shared" si="27"/>
        <v>3126239</v>
      </c>
      <c r="BS28" s="566"/>
      <c r="BT28" s="566">
        <v>201</v>
      </c>
      <c r="BU28" s="566">
        <v>240644</v>
      </c>
      <c r="BV28" s="566">
        <v>316921</v>
      </c>
      <c r="BW28" s="566">
        <v>469709</v>
      </c>
      <c r="BX28" s="566">
        <v>483670</v>
      </c>
      <c r="BY28" s="566">
        <v>170485</v>
      </c>
      <c r="BZ28" s="566">
        <v>168077</v>
      </c>
      <c r="CA28" s="566">
        <v>937957</v>
      </c>
      <c r="CB28" s="566">
        <v>643086</v>
      </c>
      <c r="CC28" s="566">
        <v>43307</v>
      </c>
      <c r="CD28" s="566">
        <v>53876</v>
      </c>
      <c r="CE28" s="566">
        <f t="shared" si="28"/>
        <v>1678226</v>
      </c>
      <c r="CF28" s="566">
        <v>34902</v>
      </c>
      <c r="CG28" s="566">
        <v>71707</v>
      </c>
      <c r="CH28" s="566">
        <v>20189</v>
      </c>
      <c r="CI28" s="566">
        <f t="shared" si="14"/>
        <v>126798</v>
      </c>
      <c r="CJ28" s="566"/>
      <c r="CK28" s="566">
        <v>763</v>
      </c>
      <c r="CL28" s="566">
        <v>809</v>
      </c>
      <c r="CM28" s="566">
        <v>911</v>
      </c>
      <c r="CN28" s="566">
        <v>50</v>
      </c>
      <c r="CO28" s="566">
        <f t="shared" si="17"/>
        <v>2533</v>
      </c>
      <c r="CP28" s="566">
        <v>260</v>
      </c>
      <c r="CQ28" s="566">
        <v>6203</v>
      </c>
      <c r="CR28" s="566">
        <v>4695</v>
      </c>
      <c r="CS28" s="566">
        <v>0</v>
      </c>
      <c r="CT28" s="566">
        <f t="shared" si="15"/>
        <v>11158</v>
      </c>
      <c r="CU28" s="566">
        <v>24</v>
      </c>
      <c r="CV28" s="566">
        <v>51694</v>
      </c>
      <c r="CW28" s="566">
        <v>79648</v>
      </c>
      <c r="CX28" s="566">
        <v>9470</v>
      </c>
      <c r="CY28" s="566">
        <f t="shared" si="16"/>
        <v>140812</v>
      </c>
      <c r="CZ28" s="566">
        <v>258598</v>
      </c>
      <c r="DA28" s="566">
        <v>262847</v>
      </c>
      <c r="DB28" s="566">
        <v>24363</v>
      </c>
      <c r="DC28" s="567">
        <v>21139</v>
      </c>
      <c r="DD28" s="566"/>
      <c r="DE28" s="566"/>
      <c r="DF28" s="566"/>
      <c r="DG28" s="566"/>
      <c r="DH28" s="566"/>
      <c r="DI28" s="566"/>
      <c r="DJ28" s="566"/>
      <c r="DK28" s="566"/>
      <c r="DL28" s="566"/>
      <c r="DM28" s="566"/>
      <c r="DN28" s="566"/>
    </row>
    <row r="29" spans="2:118" s="582" customFormat="1" ht="16.5" customHeight="1">
      <c r="B29" s="579">
        <v>32</v>
      </c>
      <c r="C29" s="583" t="s">
        <v>696</v>
      </c>
      <c r="D29" s="584"/>
      <c r="E29" s="566">
        <f t="shared" si="18"/>
        <v>26</v>
      </c>
      <c r="F29" s="566">
        <v>252216</v>
      </c>
      <c r="G29" s="585">
        <v>9</v>
      </c>
      <c r="H29" s="566">
        <v>0</v>
      </c>
      <c r="I29" s="585">
        <v>0</v>
      </c>
      <c r="J29" s="585">
        <v>1</v>
      </c>
      <c r="K29" s="566">
        <v>0</v>
      </c>
      <c r="L29" s="585">
        <v>16</v>
      </c>
      <c r="M29" s="566">
        <v>0</v>
      </c>
      <c r="N29" s="585"/>
      <c r="O29" s="585">
        <v>150</v>
      </c>
      <c r="P29" s="585"/>
      <c r="Q29" s="566">
        <v>30</v>
      </c>
      <c r="R29" s="585"/>
      <c r="S29" s="566">
        <f t="shared" si="19"/>
        <v>180</v>
      </c>
      <c r="T29" s="585"/>
      <c r="U29" s="585">
        <v>1077</v>
      </c>
      <c r="V29" s="585"/>
      <c r="W29" s="589">
        <v>113</v>
      </c>
      <c r="X29" s="585"/>
      <c r="Y29" s="566">
        <f t="shared" si="20"/>
        <v>1190</v>
      </c>
      <c r="Z29" s="585"/>
      <c r="AA29" s="585">
        <v>20</v>
      </c>
      <c r="AB29" s="585"/>
      <c r="AC29" s="589">
        <v>4</v>
      </c>
      <c r="AD29" s="585"/>
      <c r="AE29" s="566">
        <f t="shared" si="5"/>
        <v>24</v>
      </c>
      <c r="AF29" s="585"/>
      <c r="AG29" s="566">
        <f t="shared" si="21"/>
        <v>1247</v>
      </c>
      <c r="AH29" s="585"/>
      <c r="AI29" s="566">
        <f t="shared" si="22"/>
        <v>147</v>
      </c>
      <c r="AJ29" s="585"/>
      <c r="AK29" s="566">
        <f t="shared" si="23"/>
        <v>1394</v>
      </c>
      <c r="AL29" s="585"/>
      <c r="AM29" s="566">
        <v>16162</v>
      </c>
      <c r="AN29" s="566"/>
      <c r="AO29" s="566">
        <v>53553</v>
      </c>
      <c r="AP29" s="566"/>
      <c r="AQ29" s="566">
        <v>199441</v>
      </c>
      <c r="AR29" s="566"/>
      <c r="AS29" s="566">
        <v>5856</v>
      </c>
      <c r="AT29" s="566"/>
      <c r="AU29" s="566">
        <f t="shared" si="24"/>
        <v>258850</v>
      </c>
      <c r="AV29" s="566"/>
      <c r="AW29" s="566">
        <v>779665</v>
      </c>
      <c r="AX29" s="566"/>
      <c r="AY29" s="566">
        <v>65331</v>
      </c>
      <c r="AZ29" s="566"/>
      <c r="BA29" s="566">
        <v>76722</v>
      </c>
      <c r="BB29" s="566"/>
      <c r="BC29" s="566">
        <v>211941</v>
      </c>
      <c r="BD29" s="566"/>
      <c r="BE29" s="566">
        <v>4063</v>
      </c>
      <c r="BF29" s="566"/>
      <c r="BG29" s="566">
        <f t="shared" si="25"/>
        <v>1061000</v>
      </c>
      <c r="BH29" s="566">
        <f t="shared" si="26"/>
        <v>1319850</v>
      </c>
      <c r="BI29" s="566"/>
      <c r="BJ29" s="566">
        <v>1746580</v>
      </c>
      <c r="BK29" s="566"/>
      <c r="BL29" s="566">
        <v>6766</v>
      </c>
      <c r="BM29" s="566"/>
      <c r="BN29" s="566">
        <v>0</v>
      </c>
      <c r="BO29" s="566"/>
      <c r="BP29" s="566">
        <v>314</v>
      </c>
      <c r="BQ29" s="566"/>
      <c r="BR29" s="566">
        <f t="shared" si="27"/>
        <v>1753660</v>
      </c>
      <c r="BS29" s="566"/>
      <c r="BT29" s="566">
        <v>0</v>
      </c>
      <c r="BU29" s="566">
        <v>341299</v>
      </c>
      <c r="BV29" s="566">
        <v>548924</v>
      </c>
      <c r="BW29" s="566">
        <v>142541</v>
      </c>
      <c r="BX29" s="566">
        <v>157171</v>
      </c>
      <c r="BY29" s="566">
        <v>131314</v>
      </c>
      <c r="BZ29" s="566">
        <v>90821</v>
      </c>
      <c r="CA29" s="566">
        <v>267577</v>
      </c>
      <c r="CB29" s="566">
        <v>1000082</v>
      </c>
      <c r="CC29" s="566">
        <v>21527</v>
      </c>
      <c r="CD29" s="566">
        <v>20017</v>
      </c>
      <c r="CE29" s="566">
        <f t="shared" si="28"/>
        <v>1309203</v>
      </c>
      <c r="CF29" s="566">
        <v>34097</v>
      </c>
      <c r="CG29" s="566">
        <v>70663</v>
      </c>
      <c r="CH29" s="566">
        <v>3901</v>
      </c>
      <c r="CI29" s="566">
        <f t="shared" si="14"/>
        <v>108661</v>
      </c>
      <c r="CJ29" s="566"/>
      <c r="CK29" s="566">
        <v>620</v>
      </c>
      <c r="CL29" s="566">
        <v>35</v>
      </c>
      <c r="CM29" s="566">
        <v>680</v>
      </c>
      <c r="CN29" s="566">
        <v>22758</v>
      </c>
      <c r="CO29" s="566">
        <f t="shared" si="17"/>
        <v>24093</v>
      </c>
      <c r="CP29" s="566">
        <v>173</v>
      </c>
      <c r="CQ29" s="566">
        <v>2154</v>
      </c>
      <c r="CR29" s="566">
        <v>867</v>
      </c>
      <c r="CS29" s="566">
        <v>0</v>
      </c>
      <c r="CT29" s="566">
        <f t="shared" si="15"/>
        <v>3194</v>
      </c>
      <c r="CU29" s="566">
        <v>11</v>
      </c>
      <c r="CV29" s="566">
        <v>11005</v>
      </c>
      <c r="CW29" s="566">
        <v>79053</v>
      </c>
      <c r="CX29" s="566">
        <v>2370</v>
      </c>
      <c r="CY29" s="566">
        <f t="shared" si="16"/>
        <v>92428</v>
      </c>
      <c r="CZ29" s="566">
        <v>226744</v>
      </c>
      <c r="DA29" s="566">
        <v>102532</v>
      </c>
      <c r="DB29" s="566">
        <v>60997</v>
      </c>
      <c r="DC29" s="567">
        <v>55524</v>
      </c>
      <c r="DD29" s="566"/>
      <c r="DE29" s="566"/>
      <c r="DF29" s="566"/>
      <c r="DG29" s="566"/>
      <c r="DH29" s="566"/>
      <c r="DI29" s="566"/>
      <c r="DJ29" s="566"/>
      <c r="DK29" s="566"/>
      <c r="DL29" s="566"/>
      <c r="DM29" s="566"/>
      <c r="DN29" s="566"/>
    </row>
    <row r="30" spans="2:118" s="543" customFormat="1" ht="16.5" customHeight="1">
      <c r="B30" s="579">
        <v>33</v>
      </c>
      <c r="C30" s="583" t="s">
        <v>697</v>
      </c>
      <c r="D30" s="586"/>
      <c r="E30" s="566">
        <f t="shared" si="18"/>
        <v>99</v>
      </c>
      <c r="F30" s="566">
        <v>2829</v>
      </c>
      <c r="G30" s="566">
        <v>13</v>
      </c>
      <c r="H30" s="566">
        <v>2</v>
      </c>
      <c r="I30" s="566">
        <v>1</v>
      </c>
      <c r="J30" s="566">
        <v>17</v>
      </c>
      <c r="K30" s="566">
        <v>0</v>
      </c>
      <c r="L30" s="566">
        <v>66</v>
      </c>
      <c r="M30" s="566">
        <v>0</v>
      </c>
      <c r="N30" s="566"/>
      <c r="O30" s="566">
        <v>117</v>
      </c>
      <c r="P30" s="566"/>
      <c r="Q30" s="566">
        <v>49</v>
      </c>
      <c r="R30" s="566"/>
      <c r="S30" s="566">
        <f t="shared" si="19"/>
        <v>166</v>
      </c>
      <c r="T30" s="566"/>
      <c r="U30" s="566">
        <v>924</v>
      </c>
      <c r="V30" s="566"/>
      <c r="W30" s="566">
        <v>185</v>
      </c>
      <c r="X30" s="566"/>
      <c r="Y30" s="566">
        <f t="shared" si="20"/>
        <v>1109</v>
      </c>
      <c r="Z30" s="566"/>
      <c r="AA30" s="566">
        <v>102</v>
      </c>
      <c r="AB30" s="566"/>
      <c r="AC30" s="566">
        <v>18</v>
      </c>
      <c r="AD30" s="566"/>
      <c r="AE30" s="566">
        <f t="shared" si="5"/>
        <v>120</v>
      </c>
      <c r="AF30" s="566"/>
      <c r="AG30" s="566">
        <f t="shared" si="21"/>
        <v>1143</v>
      </c>
      <c r="AH30" s="566"/>
      <c r="AI30" s="566">
        <f t="shared" si="22"/>
        <v>252</v>
      </c>
      <c r="AJ30" s="566"/>
      <c r="AK30" s="566">
        <f t="shared" si="23"/>
        <v>1395</v>
      </c>
      <c r="AL30" s="566"/>
      <c r="AM30" s="566">
        <v>14831</v>
      </c>
      <c r="AN30" s="566"/>
      <c r="AO30" s="566">
        <v>29259</v>
      </c>
      <c r="AP30" s="566"/>
      <c r="AQ30" s="566">
        <v>118865</v>
      </c>
      <c r="AR30" s="566"/>
      <c r="AS30" s="566">
        <v>8787</v>
      </c>
      <c r="AT30" s="566"/>
      <c r="AU30" s="566">
        <f t="shared" si="24"/>
        <v>156911</v>
      </c>
      <c r="AV30" s="566"/>
      <c r="AW30" s="566">
        <v>359382</v>
      </c>
      <c r="AX30" s="566"/>
      <c r="AY30" s="566">
        <v>15309</v>
      </c>
      <c r="AZ30" s="566"/>
      <c r="BA30" s="566">
        <v>1403</v>
      </c>
      <c r="BB30" s="566"/>
      <c r="BC30" s="566">
        <v>14217</v>
      </c>
      <c r="BD30" s="566"/>
      <c r="BE30" s="566">
        <v>42378</v>
      </c>
      <c r="BF30" s="566"/>
      <c r="BG30" s="566">
        <f t="shared" si="25"/>
        <v>431286</v>
      </c>
      <c r="BH30" s="566">
        <f t="shared" si="26"/>
        <v>588197</v>
      </c>
      <c r="BI30" s="566"/>
      <c r="BJ30" s="566">
        <v>578713</v>
      </c>
      <c r="BK30" s="566"/>
      <c r="BL30" s="566">
        <v>138450</v>
      </c>
      <c r="BM30" s="566"/>
      <c r="BN30" s="566">
        <v>23008</v>
      </c>
      <c r="BO30" s="566"/>
      <c r="BP30" s="566">
        <v>2786</v>
      </c>
      <c r="BQ30" s="566"/>
      <c r="BR30" s="566">
        <f t="shared" si="27"/>
        <v>742957</v>
      </c>
      <c r="BS30" s="566"/>
      <c r="BT30" s="566">
        <v>46</v>
      </c>
      <c r="BU30" s="566">
        <v>10667</v>
      </c>
      <c r="BV30" s="566">
        <v>13338</v>
      </c>
      <c r="BW30" s="566">
        <v>24375</v>
      </c>
      <c r="BX30" s="566">
        <v>28532</v>
      </c>
      <c r="BY30" s="566">
        <v>8143</v>
      </c>
      <c r="BZ30" s="566">
        <v>11295</v>
      </c>
      <c r="CA30" s="566">
        <v>56128</v>
      </c>
      <c r="CB30" s="566">
        <v>71526</v>
      </c>
      <c r="CC30" s="566">
        <v>13770</v>
      </c>
      <c r="CD30" s="566">
        <v>31660</v>
      </c>
      <c r="CE30" s="566">
        <f t="shared" si="28"/>
        <v>173084</v>
      </c>
      <c r="CF30" s="566">
        <v>9593</v>
      </c>
      <c r="CG30" s="566">
        <v>9068</v>
      </c>
      <c r="CH30" s="566">
        <v>4988</v>
      </c>
      <c r="CI30" s="566">
        <f t="shared" si="14"/>
        <v>23649</v>
      </c>
      <c r="CJ30" s="566"/>
      <c r="CK30" s="566">
        <v>482</v>
      </c>
      <c r="CL30" s="566">
        <v>522</v>
      </c>
      <c r="CM30" s="566">
        <v>1513</v>
      </c>
      <c r="CN30" s="566">
        <v>1854</v>
      </c>
      <c r="CO30" s="566">
        <f t="shared" si="17"/>
        <v>4371</v>
      </c>
      <c r="CP30" s="566">
        <v>682</v>
      </c>
      <c r="CQ30" s="566">
        <v>51</v>
      </c>
      <c r="CR30" s="566">
        <v>2194</v>
      </c>
      <c r="CS30" s="566">
        <v>0</v>
      </c>
      <c r="CT30" s="566">
        <f t="shared" si="15"/>
        <v>2927</v>
      </c>
      <c r="CU30" s="566">
        <v>32</v>
      </c>
      <c r="CV30" s="566">
        <v>1751</v>
      </c>
      <c r="CW30" s="566">
        <v>3293</v>
      </c>
      <c r="CX30" s="566">
        <v>1804</v>
      </c>
      <c r="CY30" s="566">
        <f t="shared" si="16"/>
        <v>6848</v>
      </c>
      <c r="CZ30" s="566">
        <v>135</v>
      </c>
      <c r="DA30" s="566">
        <v>0</v>
      </c>
      <c r="DB30" s="566">
        <v>17276</v>
      </c>
      <c r="DC30" s="567">
        <v>14589</v>
      </c>
      <c r="DD30" s="566"/>
      <c r="DE30" s="566"/>
      <c r="DF30" s="566"/>
      <c r="DG30" s="566"/>
      <c r="DH30" s="566"/>
      <c r="DI30" s="566"/>
      <c r="DJ30" s="566"/>
      <c r="DK30" s="566"/>
      <c r="DL30" s="566"/>
      <c r="DM30" s="566"/>
      <c r="DN30" s="566"/>
    </row>
    <row r="31" spans="2:118" s="543" customFormat="1" ht="16.5" customHeight="1">
      <c r="B31" s="579">
        <v>34</v>
      </c>
      <c r="C31" s="583" t="s">
        <v>771</v>
      </c>
      <c r="D31" s="586"/>
      <c r="E31" s="566">
        <f t="shared" si="18"/>
        <v>107</v>
      </c>
      <c r="F31" s="566">
        <v>26425</v>
      </c>
      <c r="G31" s="566">
        <v>30</v>
      </c>
      <c r="H31" s="566">
        <v>3</v>
      </c>
      <c r="I31" s="566">
        <v>1</v>
      </c>
      <c r="J31" s="566">
        <v>11</v>
      </c>
      <c r="K31" s="566">
        <v>2</v>
      </c>
      <c r="L31" s="566">
        <v>60</v>
      </c>
      <c r="M31" s="566">
        <v>0</v>
      </c>
      <c r="N31" s="566"/>
      <c r="O31" s="566">
        <v>418</v>
      </c>
      <c r="P31" s="566"/>
      <c r="Q31" s="566">
        <v>204</v>
      </c>
      <c r="R31" s="566"/>
      <c r="S31" s="566">
        <f t="shared" si="19"/>
        <v>622</v>
      </c>
      <c r="T31" s="566"/>
      <c r="U31" s="566">
        <v>2796</v>
      </c>
      <c r="V31" s="566"/>
      <c r="W31" s="566">
        <v>732</v>
      </c>
      <c r="X31" s="566"/>
      <c r="Y31" s="566">
        <f t="shared" si="20"/>
        <v>3528</v>
      </c>
      <c r="Z31" s="566"/>
      <c r="AA31" s="566">
        <v>88</v>
      </c>
      <c r="AB31" s="566"/>
      <c r="AC31" s="566">
        <v>22</v>
      </c>
      <c r="AD31" s="566"/>
      <c r="AE31" s="566">
        <f t="shared" si="5"/>
        <v>110</v>
      </c>
      <c r="AF31" s="566"/>
      <c r="AG31" s="566">
        <f t="shared" si="21"/>
        <v>3302</v>
      </c>
      <c r="AH31" s="566"/>
      <c r="AI31" s="566">
        <f t="shared" si="22"/>
        <v>958</v>
      </c>
      <c r="AJ31" s="566"/>
      <c r="AK31" s="566">
        <f t="shared" si="23"/>
        <v>4260</v>
      </c>
      <c r="AL31" s="566"/>
      <c r="AM31" s="566">
        <v>48586</v>
      </c>
      <c r="AN31" s="566"/>
      <c r="AO31" s="566">
        <v>147927</v>
      </c>
      <c r="AP31" s="566"/>
      <c r="AQ31" s="566">
        <v>444539</v>
      </c>
      <c r="AR31" s="566"/>
      <c r="AS31" s="566">
        <v>25052</v>
      </c>
      <c r="AT31" s="566"/>
      <c r="AU31" s="566">
        <f t="shared" si="24"/>
        <v>617518</v>
      </c>
      <c r="AV31" s="566"/>
      <c r="AW31" s="566">
        <v>1476311</v>
      </c>
      <c r="AX31" s="566"/>
      <c r="AY31" s="566">
        <v>22038</v>
      </c>
      <c r="AZ31" s="566"/>
      <c r="BA31" s="566">
        <v>6613</v>
      </c>
      <c r="BB31" s="566"/>
      <c r="BC31" s="566">
        <v>45471</v>
      </c>
      <c r="BD31" s="566"/>
      <c r="BE31" s="566">
        <v>224519</v>
      </c>
      <c r="BF31" s="566"/>
      <c r="BG31" s="566">
        <f t="shared" si="25"/>
        <v>1768339</v>
      </c>
      <c r="BH31" s="566">
        <f t="shared" si="26"/>
        <v>2385857</v>
      </c>
      <c r="BI31" s="566"/>
      <c r="BJ31" s="566">
        <v>2752454</v>
      </c>
      <c r="BK31" s="566"/>
      <c r="BL31" s="566">
        <v>191074</v>
      </c>
      <c r="BM31" s="566"/>
      <c r="BN31" s="566">
        <v>61118</v>
      </c>
      <c r="BO31" s="566"/>
      <c r="BP31" s="566">
        <v>17124</v>
      </c>
      <c r="BQ31" s="566"/>
      <c r="BR31" s="566">
        <f t="shared" si="27"/>
        <v>3021770</v>
      </c>
      <c r="BS31" s="566"/>
      <c r="BT31" s="566">
        <v>0</v>
      </c>
      <c r="BU31" s="566">
        <v>155177</v>
      </c>
      <c r="BV31" s="566">
        <v>265852</v>
      </c>
      <c r="BW31" s="566">
        <v>179249</v>
      </c>
      <c r="BX31" s="566">
        <v>224406</v>
      </c>
      <c r="BY31" s="566">
        <v>104972</v>
      </c>
      <c r="BZ31" s="566">
        <v>142339</v>
      </c>
      <c r="CA31" s="566">
        <v>201679</v>
      </c>
      <c r="CB31" s="566">
        <v>287243</v>
      </c>
      <c r="CC31" s="566">
        <v>55199</v>
      </c>
      <c r="CD31" s="566">
        <v>76806</v>
      </c>
      <c r="CE31" s="566">
        <f t="shared" si="28"/>
        <v>620927</v>
      </c>
      <c r="CF31" s="566">
        <v>42947</v>
      </c>
      <c r="CG31" s="566">
        <v>58559</v>
      </c>
      <c r="CH31" s="566">
        <v>23667</v>
      </c>
      <c r="CI31" s="566">
        <f t="shared" si="14"/>
        <v>125173</v>
      </c>
      <c r="CJ31" s="566"/>
      <c r="CK31" s="566">
        <v>9445</v>
      </c>
      <c r="CL31" s="566">
        <v>19256</v>
      </c>
      <c r="CM31" s="566">
        <v>1751</v>
      </c>
      <c r="CN31" s="566">
        <v>27977</v>
      </c>
      <c r="CO31" s="566">
        <f t="shared" si="17"/>
        <v>58429</v>
      </c>
      <c r="CP31" s="566">
        <v>2103</v>
      </c>
      <c r="CQ31" s="566">
        <v>4508</v>
      </c>
      <c r="CR31" s="566">
        <v>3893</v>
      </c>
      <c r="CS31" s="566">
        <v>0</v>
      </c>
      <c r="CT31" s="566">
        <f t="shared" si="15"/>
        <v>10504</v>
      </c>
      <c r="CU31" s="566">
        <v>58</v>
      </c>
      <c r="CV31" s="566">
        <v>17138</v>
      </c>
      <c r="CW31" s="566">
        <v>43142</v>
      </c>
      <c r="CX31" s="566">
        <v>15757</v>
      </c>
      <c r="CY31" s="566">
        <f t="shared" si="16"/>
        <v>76037</v>
      </c>
      <c r="CZ31" s="566">
        <v>7547</v>
      </c>
      <c r="DA31" s="566">
        <v>4694</v>
      </c>
      <c r="DB31" s="566">
        <v>29387</v>
      </c>
      <c r="DC31" s="567">
        <v>28769</v>
      </c>
      <c r="DD31" s="566"/>
      <c r="DE31" s="566"/>
      <c r="DF31" s="566"/>
      <c r="DG31" s="566"/>
      <c r="DH31" s="566"/>
      <c r="DI31" s="566"/>
      <c r="DJ31" s="566"/>
      <c r="DK31" s="566"/>
      <c r="DL31" s="566"/>
      <c r="DM31" s="566"/>
      <c r="DN31" s="566"/>
    </row>
    <row r="32" spans="2:118" s="543" customFormat="1" ht="16.5" customHeight="1">
      <c r="B32" s="579">
        <v>35</v>
      </c>
      <c r="C32" s="583" t="s">
        <v>698</v>
      </c>
      <c r="D32" s="586"/>
      <c r="E32" s="566">
        <f t="shared" si="18"/>
        <v>26</v>
      </c>
      <c r="F32" s="566">
        <v>27060</v>
      </c>
      <c r="G32" s="566">
        <v>7</v>
      </c>
      <c r="H32" s="566">
        <v>3</v>
      </c>
      <c r="I32" s="566">
        <v>0</v>
      </c>
      <c r="J32" s="566">
        <v>3</v>
      </c>
      <c r="K32" s="566">
        <v>1</v>
      </c>
      <c r="L32" s="566">
        <v>12</v>
      </c>
      <c r="M32" s="566">
        <v>0</v>
      </c>
      <c r="N32" s="566"/>
      <c r="O32" s="566">
        <v>382</v>
      </c>
      <c r="P32" s="566"/>
      <c r="Q32" s="566">
        <v>162</v>
      </c>
      <c r="R32" s="566"/>
      <c r="S32" s="566">
        <f t="shared" si="19"/>
        <v>544</v>
      </c>
      <c r="T32" s="566"/>
      <c r="U32" s="566">
        <v>1095</v>
      </c>
      <c r="V32" s="566"/>
      <c r="W32" s="566">
        <v>1938</v>
      </c>
      <c r="X32" s="566"/>
      <c r="Y32" s="566">
        <f t="shared" si="20"/>
        <v>3033</v>
      </c>
      <c r="Z32" s="566"/>
      <c r="AA32" s="566">
        <v>8</v>
      </c>
      <c r="AB32" s="566"/>
      <c r="AC32" s="566">
        <v>7</v>
      </c>
      <c r="AD32" s="566"/>
      <c r="AE32" s="566">
        <f t="shared" si="5"/>
        <v>15</v>
      </c>
      <c r="AF32" s="566"/>
      <c r="AG32" s="566">
        <f t="shared" si="21"/>
        <v>1485</v>
      </c>
      <c r="AH32" s="566"/>
      <c r="AI32" s="566">
        <f t="shared" si="22"/>
        <v>2107</v>
      </c>
      <c r="AJ32" s="566"/>
      <c r="AK32" s="566">
        <f t="shared" si="23"/>
        <v>3592</v>
      </c>
      <c r="AL32" s="566"/>
      <c r="AM32" s="566">
        <v>35410</v>
      </c>
      <c r="AN32" s="566"/>
      <c r="AO32" s="566">
        <v>115544</v>
      </c>
      <c r="AP32" s="566"/>
      <c r="AQ32" s="566">
        <v>247911</v>
      </c>
      <c r="AR32" s="566"/>
      <c r="AS32" s="566">
        <v>14666</v>
      </c>
      <c r="AT32" s="566"/>
      <c r="AU32" s="566">
        <f t="shared" si="24"/>
        <v>378121</v>
      </c>
      <c r="AV32" s="566"/>
      <c r="AW32" s="566">
        <v>1312941</v>
      </c>
      <c r="AX32" s="566"/>
      <c r="AY32" s="566">
        <v>6618</v>
      </c>
      <c r="AZ32" s="566"/>
      <c r="BA32" s="566">
        <v>15824</v>
      </c>
      <c r="BB32" s="566"/>
      <c r="BC32" s="566">
        <v>64991</v>
      </c>
      <c r="BD32" s="566"/>
      <c r="BE32" s="566">
        <v>38368</v>
      </c>
      <c r="BF32" s="566"/>
      <c r="BG32" s="566">
        <f t="shared" si="25"/>
        <v>1422918</v>
      </c>
      <c r="BH32" s="566">
        <f t="shared" si="26"/>
        <v>1801039</v>
      </c>
      <c r="BI32" s="566"/>
      <c r="BJ32" s="566">
        <v>2226967</v>
      </c>
      <c r="BK32" s="566"/>
      <c r="BL32" s="566">
        <v>39689</v>
      </c>
      <c r="BM32" s="566"/>
      <c r="BN32" s="566">
        <v>862</v>
      </c>
      <c r="BO32" s="566"/>
      <c r="BP32" s="566">
        <v>3129</v>
      </c>
      <c r="BQ32" s="566"/>
      <c r="BR32" s="566">
        <f t="shared" si="27"/>
        <v>2270647</v>
      </c>
      <c r="BS32" s="566"/>
      <c r="BT32" s="566">
        <v>0</v>
      </c>
      <c r="BU32" s="566">
        <v>69389</v>
      </c>
      <c r="BV32" s="566">
        <v>97564</v>
      </c>
      <c r="BW32" s="566">
        <v>60678</v>
      </c>
      <c r="BX32" s="566">
        <v>130511</v>
      </c>
      <c r="BY32" s="566">
        <v>51847</v>
      </c>
      <c r="BZ32" s="566">
        <v>86081</v>
      </c>
      <c r="CA32" s="566">
        <v>96053</v>
      </c>
      <c r="CB32" s="566">
        <v>166044</v>
      </c>
      <c r="CC32" s="566">
        <v>28723</v>
      </c>
      <c r="CD32" s="566">
        <v>13799</v>
      </c>
      <c r="CE32" s="566">
        <f t="shared" si="28"/>
        <v>304619</v>
      </c>
      <c r="CF32" s="566">
        <v>74950</v>
      </c>
      <c r="CG32" s="566">
        <v>179105</v>
      </c>
      <c r="CH32" s="566">
        <v>26082</v>
      </c>
      <c r="CI32" s="566">
        <f t="shared" si="14"/>
        <v>280137</v>
      </c>
      <c r="CJ32" s="566"/>
      <c r="CK32" s="566">
        <v>1124</v>
      </c>
      <c r="CL32" s="566">
        <v>831</v>
      </c>
      <c r="CM32" s="566">
        <v>7986</v>
      </c>
      <c r="CN32" s="566">
        <v>2168</v>
      </c>
      <c r="CO32" s="566">
        <f t="shared" si="17"/>
        <v>12109</v>
      </c>
      <c r="CP32" s="566">
        <v>1942</v>
      </c>
      <c r="CQ32" s="566">
        <v>6414</v>
      </c>
      <c r="CR32" s="566">
        <v>916</v>
      </c>
      <c r="CS32" s="566">
        <v>0</v>
      </c>
      <c r="CT32" s="566">
        <f t="shared" si="15"/>
        <v>9272</v>
      </c>
      <c r="CU32" s="566">
        <v>20</v>
      </c>
      <c r="CV32" s="566">
        <v>8672</v>
      </c>
      <c r="CW32" s="566">
        <v>60959</v>
      </c>
      <c r="CX32" s="566">
        <v>9489</v>
      </c>
      <c r="CY32" s="566">
        <f t="shared" si="16"/>
        <v>79120</v>
      </c>
      <c r="CZ32" s="566">
        <v>232121</v>
      </c>
      <c r="DA32" s="566">
        <v>156061</v>
      </c>
      <c r="DB32" s="566">
        <v>316707</v>
      </c>
      <c r="DC32" s="567">
        <v>241674</v>
      </c>
      <c r="DD32" s="566"/>
      <c r="DE32" s="566"/>
      <c r="DF32" s="566"/>
      <c r="DG32" s="566"/>
      <c r="DH32" s="566"/>
      <c r="DI32" s="566"/>
      <c r="DJ32" s="566"/>
      <c r="DK32" s="566"/>
      <c r="DL32" s="566"/>
      <c r="DM32" s="566"/>
      <c r="DN32" s="566"/>
    </row>
    <row r="33" spans="2:118" s="582" customFormat="1" ht="16.5" customHeight="1">
      <c r="B33" s="579">
        <v>36</v>
      </c>
      <c r="C33" s="583" t="s">
        <v>699</v>
      </c>
      <c r="D33" s="584"/>
      <c r="E33" s="566">
        <f t="shared" si="18"/>
        <v>23</v>
      </c>
      <c r="F33" s="566">
        <v>1352</v>
      </c>
      <c r="G33" s="585">
        <v>6</v>
      </c>
      <c r="H33" s="566">
        <v>0</v>
      </c>
      <c r="I33" s="585">
        <v>1</v>
      </c>
      <c r="J33" s="585">
        <v>1</v>
      </c>
      <c r="K33" s="566">
        <v>2</v>
      </c>
      <c r="L33" s="585">
        <v>13</v>
      </c>
      <c r="M33" s="566">
        <v>0</v>
      </c>
      <c r="N33" s="585"/>
      <c r="O33" s="585">
        <v>73</v>
      </c>
      <c r="P33" s="585"/>
      <c r="Q33" s="566">
        <v>18</v>
      </c>
      <c r="R33" s="585"/>
      <c r="S33" s="566">
        <f t="shared" si="19"/>
        <v>91</v>
      </c>
      <c r="T33" s="585"/>
      <c r="U33" s="585">
        <v>346</v>
      </c>
      <c r="V33" s="585"/>
      <c r="W33" s="585">
        <v>45</v>
      </c>
      <c r="X33" s="585"/>
      <c r="Y33" s="566">
        <f t="shared" si="20"/>
        <v>391</v>
      </c>
      <c r="Z33" s="585"/>
      <c r="AA33" s="585">
        <v>17</v>
      </c>
      <c r="AB33" s="585"/>
      <c r="AC33" s="585">
        <v>1</v>
      </c>
      <c r="AD33" s="585"/>
      <c r="AE33" s="566">
        <f t="shared" si="5"/>
        <v>18</v>
      </c>
      <c r="AF33" s="585"/>
      <c r="AG33" s="566">
        <f t="shared" si="21"/>
        <v>436</v>
      </c>
      <c r="AH33" s="585"/>
      <c r="AI33" s="566">
        <f t="shared" si="22"/>
        <v>64</v>
      </c>
      <c r="AJ33" s="585"/>
      <c r="AK33" s="566">
        <f t="shared" si="23"/>
        <v>500</v>
      </c>
      <c r="AL33" s="585"/>
      <c r="AM33" s="566">
        <v>5703</v>
      </c>
      <c r="AN33" s="566"/>
      <c r="AO33" s="566">
        <v>19383</v>
      </c>
      <c r="AP33" s="566"/>
      <c r="AQ33" s="566">
        <v>57399</v>
      </c>
      <c r="AR33" s="566"/>
      <c r="AS33" s="566">
        <v>2787</v>
      </c>
      <c r="AT33" s="566"/>
      <c r="AU33" s="566">
        <f t="shared" si="24"/>
        <v>79569</v>
      </c>
      <c r="AV33" s="566"/>
      <c r="AW33" s="566">
        <v>269884</v>
      </c>
      <c r="AX33" s="566"/>
      <c r="AY33" s="566">
        <v>2375</v>
      </c>
      <c r="AZ33" s="566"/>
      <c r="BA33" s="566">
        <v>946</v>
      </c>
      <c r="BB33" s="566"/>
      <c r="BC33" s="566">
        <v>6613</v>
      </c>
      <c r="BD33" s="566"/>
      <c r="BE33" s="566">
        <v>59028</v>
      </c>
      <c r="BF33" s="566"/>
      <c r="BG33" s="566">
        <f t="shared" si="25"/>
        <v>337900</v>
      </c>
      <c r="BH33" s="566">
        <f t="shared" si="26"/>
        <v>417469</v>
      </c>
      <c r="BI33" s="566"/>
      <c r="BJ33" s="566">
        <v>482692</v>
      </c>
      <c r="BK33" s="566"/>
      <c r="BL33" s="566">
        <v>13357</v>
      </c>
      <c r="BM33" s="566"/>
      <c r="BN33" s="566">
        <v>7030</v>
      </c>
      <c r="BO33" s="566"/>
      <c r="BP33" s="566">
        <v>2576</v>
      </c>
      <c r="BQ33" s="566"/>
      <c r="BR33" s="566">
        <f t="shared" si="27"/>
        <v>505655</v>
      </c>
      <c r="BS33" s="566"/>
      <c r="BT33" s="566">
        <v>0</v>
      </c>
      <c r="BU33" s="566">
        <v>4484</v>
      </c>
      <c r="BV33" s="566">
        <v>6930</v>
      </c>
      <c r="BW33" s="566">
        <v>16437</v>
      </c>
      <c r="BX33" s="566">
        <v>22787</v>
      </c>
      <c r="BY33" s="566">
        <v>20549</v>
      </c>
      <c r="BZ33" s="566">
        <v>26521</v>
      </c>
      <c r="CA33" s="566">
        <v>16166</v>
      </c>
      <c r="CB33" s="566">
        <v>49004</v>
      </c>
      <c r="CC33" s="566">
        <v>14211</v>
      </c>
      <c r="CD33" s="566">
        <v>5818</v>
      </c>
      <c r="CE33" s="566">
        <f t="shared" si="28"/>
        <v>85199</v>
      </c>
      <c r="CF33" s="566">
        <v>3848</v>
      </c>
      <c r="CG33" s="566">
        <v>8379</v>
      </c>
      <c r="CH33" s="566">
        <v>3013</v>
      </c>
      <c r="CI33" s="566">
        <f t="shared" si="14"/>
        <v>15240</v>
      </c>
      <c r="CJ33" s="566"/>
      <c r="CK33" s="566">
        <v>0</v>
      </c>
      <c r="CL33" s="566">
        <v>305</v>
      </c>
      <c r="CM33" s="566">
        <v>17</v>
      </c>
      <c r="CN33" s="566">
        <v>230</v>
      </c>
      <c r="CO33" s="566">
        <f t="shared" si="17"/>
        <v>552</v>
      </c>
      <c r="CP33" s="566">
        <v>0</v>
      </c>
      <c r="CQ33" s="566">
        <v>155</v>
      </c>
      <c r="CR33" s="566">
        <v>136</v>
      </c>
      <c r="CS33" s="566">
        <v>0</v>
      </c>
      <c r="CT33" s="566">
        <f t="shared" si="15"/>
        <v>291</v>
      </c>
      <c r="CU33" s="566">
        <v>12</v>
      </c>
      <c r="CV33" s="566">
        <v>277</v>
      </c>
      <c r="CW33" s="566">
        <v>3756</v>
      </c>
      <c r="CX33" s="566">
        <v>2238</v>
      </c>
      <c r="CY33" s="566">
        <f t="shared" si="16"/>
        <v>6271</v>
      </c>
      <c r="CZ33" s="566">
        <v>345</v>
      </c>
      <c r="DA33" s="566">
        <v>0</v>
      </c>
      <c r="DB33" s="566">
        <v>3600</v>
      </c>
      <c r="DC33" s="567">
        <v>2100</v>
      </c>
      <c r="DD33" s="566"/>
      <c r="DE33" s="566"/>
      <c r="DF33" s="566"/>
      <c r="DG33" s="566"/>
      <c r="DH33" s="566"/>
      <c r="DI33" s="566"/>
      <c r="DJ33" s="566"/>
      <c r="DK33" s="566"/>
      <c r="DL33" s="566"/>
      <c r="DM33" s="566"/>
      <c r="DN33" s="566"/>
    </row>
    <row r="34" spans="2:118" s="543" customFormat="1" ht="16.5" customHeight="1">
      <c r="B34" s="579">
        <v>37</v>
      </c>
      <c r="C34" s="583" t="s">
        <v>772</v>
      </c>
      <c r="D34" s="586"/>
      <c r="E34" s="566">
        <f t="shared" si="18"/>
        <v>6</v>
      </c>
      <c r="F34" s="566">
        <v>126</v>
      </c>
      <c r="G34" s="566">
        <v>2</v>
      </c>
      <c r="H34" s="566">
        <v>1</v>
      </c>
      <c r="I34" s="566">
        <v>0</v>
      </c>
      <c r="J34" s="566">
        <v>0</v>
      </c>
      <c r="K34" s="566">
        <v>0</v>
      </c>
      <c r="L34" s="566">
        <v>3</v>
      </c>
      <c r="M34" s="566">
        <v>0</v>
      </c>
      <c r="N34" s="566"/>
      <c r="O34" s="566">
        <v>9</v>
      </c>
      <c r="P34" s="566"/>
      <c r="Q34" s="566">
        <v>2</v>
      </c>
      <c r="R34" s="566"/>
      <c r="S34" s="566">
        <f t="shared" si="19"/>
        <v>11</v>
      </c>
      <c r="T34" s="566"/>
      <c r="U34" s="566">
        <v>57</v>
      </c>
      <c r="V34" s="566"/>
      <c r="W34" s="566">
        <v>11</v>
      </c>
      <c r="X34" s="566"/>
      <c r="Y34" s="566">
        <f t="shared" si="20"/>
        <v>68</v>
      </c>
      <c r="Z34" s="566"/>
      <c r="AA34" s="566">
        <v>7</v>
      </c>
      <c r="AB34" s="566"/>
      <c r="AC34" s="566">
        <v>0</v>
      </c>
      <c r="AD34" s="566"/>
      <c r="AE34" s="566">
        <f t="shared" si="5"/>
        <v>7</v>
      </c>
      <c r="AF34" s="566"/>
      <c r="AG34" s="566">
        <f t="shared" si="21"/>
        <v>73</v>
      </c>
      <c r="AH34" s="566"/>
      <c r="AI34" s="566">
        <f t="shared" si="22"/>
        <v>13</v>
      </c>
      <c r="AJ34" s="566"/>
      <c r="AK34" s="566">
        <f t="shared" si="23"/>
        <v>86</v>
      </c>
      <c r="AL34" s="566"/>
      <c r="AM34" s="566">
        <v>892</v>
      </c>
      <c r="AN34" s="566"/>
      <c r="AO34" s="566">
        <v>3102</v>
      </c>
      <c r="AP34" s="566"/>
      <c r="AQ34" s="566">
        <v>7628</v>
      </c>
      <c r="AR34" s="566"/>
      <c r="AS34" s="566">
        <v>603</v>
      </c>
      <c r="AT34" s="566"/>
      <c r="AU34" s="566">
        <f t="shared" si="24"/>
        <v>11333</v>
      </c>
      <c r="AV34" s="566"/>
      <c r="AW34" s="566">
        <v>14734</v>
      </c>
      <c r="AX34" s="566"/>
      <c r="AY34" s="566">
        <v>329</v>
      </c>
      <c r="AZ34" s="566"/>
      <c r="BA34" s="566">
        <v>41</v>
      </c>
      <c r="BB34" s="566"/>
      <c r="BC34" s="566">
        <v>646</v>
      </c>
      <c r="BD34" s="566"/>
      <c r="BE34" s="566">
        <v>9750</v>
      </c>
      <c r="BF34" s="566"/>
      <c r="BG34" s="566">
        <f t="shared" si="25"/>
        <v>25459</v>
      </c>
      <c r="BH34" s="566">
        <f t="shared" si="26"/>
        <v>36792</v>
      </c>
      <c r="BI34" s="566"/>
      <c r="BJ34" s="566">
        <v>41016</v>
      </c>
      <c r="BK34" s="566"/>
      <c r="BL34" s="566">
        <v>2741</v>
      </c>
      <c r="BM34" s="566"/>
      <c r="BN34" s="566">
        <v>24</v>
      </c>
      <c r="BO34" s="566"/>
      <c r="BP34" s="566">
        <v>175</v>
      </c>
      <c r="BQ34" s="566"/>
      <c r="BR34" s="566">
        <f t="shared" si="27"/>
        <v>43956</v>
      </c>
      <c r="BS34" s="566"/>
      <c r="BT34" s="566">
        <v>0</v>
      </c>
      <c r="BU34" s="566">
        <v>0</v>
      </c>
      <c r="BV34" s="566">
        <v>244</v>
      </c>
      <c r="BW34" s="566">
        <v>558</v>
      </c>
      <c r="BX34" s="566">
        <v>524</v>
      </c>
      <c r="BY34" s="566">
        <v>797</v>
      </c>
      <c r="BZ34" s="566">
        <v>879</v>
      </c>
      <c r="CA34" s="566">
        <v>1491</v>
      </c>
      <c r="CB34" s="566">
        <v>2608</v>
      </c>
      <c r="CC34" s="566">
        <v>77</v>
      </c>
      <c r="CD34" s="566">
        <v>691</v>
      </c>
      <c r="CE34" s="566">
        <f t="shared" si="28"/>
        <v>4867</v>
      </c>
      <c r="CF34" s="566">
        <v>845</v>
      </c>
      <c r="CG34" s="566">
        <v>26</v>
      </c>
      <c r="CH34" s="566">
        <v>130</v>
      </c>
      <c r="CI34" s="566">
        <f t="shared" si="14"/>
        <v>1001</v>
      </c>
      <c r="CJ34" s="566"/>
      <c r="CK34" s="566">
        <v>0</v>
      </c>
      <c r="CL34" s="566">
        <v>0</v>
      </c>
      <c r="CM34" s="566">
        <v>0</v>
      </c>
      <c r="CN34" s="566">
        <v>0</v>
      </c>
      <c r="CO34" s="566">
        <f t="shared" si="17"/>
        <v>0</v>
      </c>
      <c r="CP34" s="566">
        <v>0</v>
      </c>
      <c r="CQ34" s="566">
        <v>54</v>
      </c>
      <c r="CR34" s="566">
        <v>0</v>
      </c>
      <c r="CS34" s="566">
        <v>0</v>
      </c>
      <c r="CT34" s="566">
        <f t="shared" si="15"/>
        <v>54</v>
      </c>
      <c r="CU34" s="566">
        <v>0</v>
      </c>
      <c r="CV34" s="566">
        <v>54</v>
      </c>
      <c r="CW34" s="566">
        <v>182</v>
      </c>
      <c r="CX34" s="566">
        <v>70</v>
      </c>
      <c r="CY34" s="566">
        <f t="shared" si="16"/>
        <v>306</v>
      </c>
      <c r="CZ34" s="566">
        <v>0</v>
      </c>
      <c r="DA34" s="566">
        <v>0</v>
      </c>
      <c r="DB34" s="566">
        <v>0</v>
      </c>
      <c r="DC34" s="567">
        <v>0</v>
      </c>
      <c r="DD34" s="566"/>
      <c r="DE34" s="566"/>
      <c r="DF34" s="566"/>
      <c r="DG34" s="566"/>
      <c r="DH34" s="566"/>
      <c r="DI34" s="566"/>
      <c r="DJ34" s="566"/>
      <c r="DK34" s="566"/>
      <c r="DL34" s="566"/>
      <c r="DM34" s="566"/>
      <c r="DN34" s="566"/>
    </row>
    <row r="35" spans="2:118" s="543" customFormat="1" ht="16.5" customHeight="1">
      <c r="B35" s="579">
        <v>39</v>
      </c>
      <c r="C35" s="583" t="s">
        <v>700</v>
      </c>
      <c r="D35" s="586" t="s">
        <v>773</v>
      </c>
      <c r="E35" s="566">
        <v>126</v>
      </c>
      <c r="F35" s="566">
        <v>12335</v>
      </c>
      <c r="G35" s="566">
        <v>10</v>
      </c>
      <c r="H35" s="566">
        <v>4</v>
      </c>
      <c r="I35" s="566">
        <v>1</v>
      </c>
      <c r="J35" s="566">
        <v>8</v>
      </c>
      <c r="K35" s="566">
        <v>5</v>
      </c>
      <c r="L35" s="566">
        <v>99</v>
      </c>
      <c r="M35" s="566">
        <v>0</v>
      </c>
      <c r="N35" s="566"/>
      <c r="O35" s="566">
        <v>67</v>
      </c>
      <c r="P35" s="566"/>
      <c r="Q35" s="566">
        <v>43</v>
      </c>
      <c r="R35" s="566"/>
      <c r="S35" s="566">
        <f t="shared" si="19"/>
        <v>110</v>
      </c>
      <c r="T35" s="566"/>
      <c r="U35" s="566">
        <v>493</v>
      </c>
      <c r="V35" s="566"/>
      <c r="W35" s="566">
        <v>761</v>
      </c>
      <c r="X35" s="566"/>
      <c r="Y35" s="566">
        <f t="shared" si="20"/>
        <v>1254</v>
      </c>
      <c r="Z35" s="566"/>
      <c r="AA35" s="566">
        <v>120</v>
      </c>
      <c r="AB35" s="566"/>
      <c r="AC35" s="566">
        <v>62</v>
      </c>
      <c r="AD35" s="566"/>
      <c r="AE35" s="566">
        <f t="shared" si="5"/>
        <v>182</v>
      </c>
      <c r="AF35" s="566"/>
      <c r="AG35" s="566">
        <f t="shared" si="21"/>
        <v>680</v>
      </c>
      <c r="AH35" s="566"/>
      <c r="AI35" s="566">
        <f t="shared" si="22"/>
        <v>866</v>
      </c>
      <c r="AJ35" s="566"/>
      <c r="AK35" s="566">
        <f t="shared" si="23"/>
        <v>1546</v>
      </c>
      <c r="AL35" s="566"/>
      <c r="AM35" s="566">
        <v>14921</v>
      </c>
      <c r="AN35" s="566"/>
      <c r="AO35" s="566">
        <v>19386</v>
      </c>
      <c r="AP35" s="566"/>
      <c r="AQ35" s="566">
        <v>97788</v>
      </c>
      <c r="AR35" s="566"/>
      <c r="AS35" s="566">
        <v>4835</v>
      </c>
      <c r="AT35" s="566"/>
      <c r="AU35" s="566">
        <f t="shared" si="24"/>
        <v>122009</v>
      </c>
      <c r="AV35" s="587" t="s">
        <v>773</v>
      </c>
      <c r="AW35" s="566">
        <v>448082</v>
      </c>
      <c r="AX35" s="566"/>
      <c r="AY35" s="566">
        <v>7842</v>
      </c>
      <c r="AZ35" s="566"/>
      <c r="BA35" s="566">
        <v>560</v>
      </c>
      <c r="BB35" s="566"/>
      <c r="BC35" s="566">
        <v>5482</v>
      </c>
      <c r="BD35" s="566"/>
      <c r="BE35" s="566">
        <v>30680</v>
      </c>
      <c r="BF35" s="566"/>
      <c r="BG35" s="566">
        <f t="shared" si="25"/>
        <v>492086</v>
      </c>
      <c r="BH35" s="566">
        <f t="shared" si="26"/>
        <v>614095</v>
      </c>
      <c r="BI35" s="566"/>
      <c r="BJ35" s="566">
        <v>705412</v>
      </c>
      <c r="BK35" s="566"/>
      <c r="BL35" s="566">
        <v>1879</v>
      </c>
      <c r="BM35" s="566"/>
      <c r="BN35" s="566">
        <v>2285</v>
      </c>
      <c r="BO35" s="566"/>
      <c r="BP35" s="566">
        <v>509</v>
      </c>
      <c r="BQ35" s="566"/>
      <c r="BR35" s="566">
        <f t="shared" si="27"/>
        <v>710085</v>
      </c>
      <c r="BS35" s="566"/>
      <c r="BT35" s="566">
        <v>8</v>
      </c>
      <c r="BU35" s="566">
        <v>33390</v>
      </c>
      <c r="BV35" s="566">
        <v>37427</v>
      </c>
      <c r="BW35" s="566">
        <v>33114</v>
      </c>
      <c r="BX35" s="590">
        <v>24735</v>
      </c>
      <c r="BY35" s="566">
        <v>13030</v>
      </c>
      <c r="BZ35" s="566">
        <v>30079</v>
      </c>
      <c r="CA35" s="566">
        <v>42630</v>
      </c>
      <c r="CB35" s="566">
        <v>33301</v>
      </c>
      <c r="CC35" s="566">
        <v>9824</v>
      </c>
      <c r="CD35" s="566">
        <v>24846</v>
      </c>
      <c r="CE35" s="566">
        <f t="shared" si="28"/>
        <v>110601</v>
      </c>
      <c r="CF35" s="566">
        <v>2137</v>
      </c>
      <c r="CG35" s="566">
        <v>8124</v>
      </c>
      <c r="CH35" s="566">
        <v>1194</v>
      </c>
      <c r="CI35" s="566">
        <f t="shared" si="14"/>
        <v>11455</v>
      </c>
      <c r="CJ35" s="566"/>
      <c r="CK35" s="566">
        <v>89</v>
      </c>
      <c r="CL35" s="566">
        <v>99</v>
      </c>
      <c r="CM35" s="566">
        <v>1268</v>
      </c>
      <c r="CN35" s="566">
        <v>0</v>
      </c>
      <c r="CO35" s="566">
        <f t="shared" si="17"/>
        <v>1456</v>
      </c>
      <c r="CP35" s="566">
        <v>958</v>
      </c>
      <c r="CQ35" s="566">
        <v>919</v>
      </c>
      <c r="CR35" s="566">
        <v>185</v>
      </c>
      <c r="CS35" s="566">
        <v>200</v>
      </c>
      <c r="CT35" s="566">
        <f t="shared" si="15"/>
        <v>2262</v>
      </c>
      <c r="CU35" s="566">
        <v>39</v>
      </c>
      <c r="CV35" s="566">
        <v>1973</v>
      </c>
      <c r="CW35" s="566">
        <v>2218</v>
      </c>
      <c r="CX35" s="566">
        <v>1999</v>
      </c>
      <c r="CY35" s="566">
        <f t="shared" si="16"/>
        <v>6190</v>
      </c>
      <c r="CZ35" s="566">
        <v>0</v>
      </c>
      <c r="DA35" s="566">
        <v>0</v>
      </c>
      <c r="DB35" s="566">
        <v>60188</v>
      </c>
      <c r="DC35" s="567">
        <v>52152</v>
      </c>
      <c r="DD35" s="566"/>
      <c r="DE35" s="566"/>
      <c r="DF35" s="566"/>
      <c r="DG35" s="566"/>
      <c r="DH35" s="566"/>
      <c r="DI35" s="566"/>
      <c r="DJ35" s="566"/>
      <c r="DK35" s="566"/>
      <c r="DL35" s="566"/>
      <c r="DM35" s="566"/>
      <c r="DN35" s="566"/>
    </row>
    <row r="36" spans="2:118" s="543" customFormat="1" ht="16.5" customHeight="1">
      <c r="B36" s="591"/>
      <c r="C36" s="592"/>
      <c r="D36" s="593"/>
      <c r="E36" s="594"/>
      <c r="F36" s="594"/>
      <c r="G36" s="594"/>
      <c r="H36" s="594"/>
      <c r="I36" s="594"/>
      <c r="J36" s="594"/>
      <c r="K36" s="594"/>
      <c r="L36" s="594"/>
      <c r="M36" s="594"/>
      <c r="N36" s="594"/>
      <c r="O36" s="594"/>
      <c r="P36" s="594"/>
      <c r="Q36" s="594"/>
      <c r="R36" s="594"/>
      <c r="S36" s="594"/>
      <c r="T36" s="594"/>
      <c r="U36" s="594"/>
      <c r="V36" s="594"/>
      <c r="W36" s="594"/>
      <c r="X36" s="594"/>
      <c r="Y36" s="595"/>
      <c r="Z36" s="594"/>
      <c r="AA36" s="594"/>
      <c r="AB36" s="594"/>
      <c r="AC36" s="594"/>
      <c r="AD36" s="594"/>
      <c r="AE36" s="595"/>
      <c r="AF36" s="594"/>
      <c r="AG36" s="595"/>
      <c r="AH36" s="594"/>
      <c r="AI36" s="595"/>
      <c r="AJ36" s="594"/>
      <c r="AK36" s="595"/>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c r="CH36" s="594"/>
      <c r="CI36" s="594"/>
      <c r="CJ36" s="594"/>
      <c r="CK36" s="594"/>
      <c r="CL36" s="594"/>
      <c r="CM36" s="594"/>
      <c r="CN36" s="594"/>
      <c r="CO36" s="594"/>
      <c r="CP36" s="594"/>
      <c r="CQ36" s="594"/>
      <c r="CR36" s="594"/>
      <c r="CS36" s="594"/>
      <c r="CT36" s="594"/>
      <c r="CU36" s="594"/>
      <c r="CV36" s="594"/>
      <c r="CW36" s="594"/>
      <c r="CX36" s="594"/>
      <c r="CY36" s="594"/>
      <c r="CZ36" s="594"/>
      <c r="DA36" s="594"/>
      <c r="DB36" s="594"/>
      <c r="DC36" s="596"/>
      <c r="DD36" s="566"/>
      <c r="DE36" s="566"/>
      <c r="DF36" s="566"/>
      <c r="DG36" s="566"/>
      <c r="DH36" s="566"/>
      <c r="DI36" s="566"/>
      <c r="DJ36" s="566"/>
      <c r="DK36" s="566"/>
      <c r="DL36" s="566"/>
      <c r="DM36" s="566"/>
      <c r="DN36" s="566"/>
    </row>
    <row r="37" spans="2:118" ht="12.75" customHeight="1">
      <c r="B37" s="70" t="s">
        <v>774</v>
      </c>
      <c r="AM37" s="566"/>
      <c r="AN37" s="566"/>
      <c r="AO37" s="566"/>
      <c r="AP37" s="566"/>
      <c r="AQ37" s="566"/>
      <c r="AR37" s="566"/>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c r="BO37" s="566"/>
      <c r="BP37" s="566"/>
      <c r="BQ37" s="566"/>
      <c r="BR37" s="566"/>
      <c r="BS37" s="566"/>
      <c r="BT37" s="566"/>
      <c r="BU37" s="566"/>
      <c r="BV37" s="566"/>
      <c r="BW37" s="566"/>
      <c r="BX37" s="566"/>
      <c r="BY37" s="566"/>
      <c r="BZ37" s="566"/>
      <c r="CA37" s="566"/>
      <c r="CB37" s="566"/>
      <c r="CC37" s="566"/>
      <c r="CD37" s="566"/>
      <c r="CE37" s="566"/>
      <c r="CF37" s="566"/>
      <c r="CG37" s="566"/>
      <c r="CH37" s="566"/>
      <c r="CI37" s="566"/>
      <c r="CJ37" s="566"/>
      <c r="CK37" s="566"/>
      <c r="CL37" s="566"/>
      <c r="CM37" s="566"/>
      <c r="CN37" s="566"/>
      <c r="CO37" s="566"/>
      <c r="CP37" s="566"/>
      <c r="CQ37" s="566"/>
      <c r="CR37" s="566"/>
      <c r="CS37" s="566"/>
      <c r="CT37" s="566"/>
      <c r="CU37" s="566"/>
      <c r="CV37" s="566"/>
      <c r="CW37" s="566"/>
      <c r="CX37" s="566"/>
      <c r="CY37" s="566"/>
      <c r="CZ37" s="566"/>
      <c r="DA37" s="566"/>
      <c r="DB37" s="566"/>
      <c r="DC37" s="566"/>
      <c r="DD37" s="566"/>
      <c r="DE37" s="566"/>
      <c r="DF37" s="566"/>
      <c r="DG37" s="566"/>
      <c r="DH37" s="566"/>
      <c r="DI37" s="566"/>
      <c r="DJ37" s="566"/>
      <c r="DK37" s="566"/>
      <c r="DL37" s="566"/>
      <c r="DM37" s="566"/>
      <c r="DN37" s="566"/>
    </row>
    <row r="38" spans="39:118" ht="12.75" customHeight="1">
      <c r="AM38" s="566"/>
      <c r="AN38" s="566"/>
      <c r="AO38" s="566"/>
      <c r="AP38" s="566"/>
      <c r="AQ38" s="566"/>
      <c r="AR38" s="566"/>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c r="BO38" s="566"/>
      <c r="BP38" s="566"/>
      <c r="BQ38" s="566"/>
      <c r="BR38" s="566"/>
      <c r="BS38" s="566"/>
      <c r="BT38" s="566"/>
      <c r="BU38" s="566"/>
      <c r="BV38" s="566"/>
      <c r="BW38" s="566"/>
      <c r="BX38" s="566"/>
      <c r="BY38" s="566"/>
      <c r="BZ38" s="566"/>
      <c r="CA38" s="566"/>
      <c r="CB38" s="566"/>
      <c r="CC38" s="566"/>
      <c r="CD38" s="566"/>
      <c r="CE38" s="566"/>
      <c r="CF38" s="566"/>
      <c r="CG38" s="566"/>
      <c r="CH38" s="566"/>
      <c r="CI38" s="566"/>
      <c r="CJ38" s="566"/>
      <c r="CK38" s="566"/>
      <c r="CL38" s="566"/>
      <c r="CM38" s="566"/>
      <c r="CN38" s="566"/>
      <c r="CO38" s="566"/>
      <c r="CP38" s="566"/>
      <c r="CQ38" s="566"/>
      <c r="CR38" s="566"/>
      <c r="CS38" s="566"/>
      <c r="CT38" s="566"/>
      <c r="CU38" s="566"/>
      <c r="CV38" s="566"/>
      <c r="CW38" s="566"/>
      <c r="CX38" s="566"/>
      <c r="CY38" s="566"/>
      <c r="CZ38" s="566"/>
      <c r="DA38" s="566"/>
      <c r="DB38" s="566"/>
      <c r="DC38" s="566"/>
      <c r="DD38" s="566"/>
      <c r="DE38" s="566"/>
      <c r="DF38" s="566"/>
      <c r="DG38" s="566"/>
      <c r="DH38" s="566"/>
      <c r="DI38" s="566"/>
      <c r="DJ38" s="566"/>
      <c r="DK38" s="566"/>
      <c r="DL38" s="566"/>
      <c r="DM38" s="566"/>
      <c r="DN38" s="566"/>
    </row>
    <row r="39" spans="39:118" ht="12.75" customHeight="1">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6"/>
      <c r="BP39" s="566"/>
      <c r="BQ39" s="566"/>
      <c r="BR39" s="566"/>
      <c r="BS39" s="566"/>
      <c r="BT39" s="566"/>
      <c r="BU39" s="566"/>
      <c r="BV39" s="566"/>
      <c r="BW39" s="566"/>
      <c r="BX39" s="566"/>
      <c r="BY39" s="566"/>
      <c r="BZ39" s="566"/>
      <c r="CA39" s="566"/>
      <c r="CB39" s="566"/>
      <c r="CC39" s="566"/>
      <c r="CD39" s="566"/>
      <c r="CE39" s="566"/>
      <c r="CF39" s="566"/>
      <c r="CG39" s="566"/>
      <c r="CH39" s="566"/>
      <c r="CI39" s="566"/>
      <c r="CJ39" s="566"/>
      <c r="CK39" s="566"/>
      <c r="CL39" s="566"/>
      <c r="CM39" s="566"/>
      <c r="CN39" s="566"/>
      <c r="CO39" s="566"/>
      <c r="CP39" s="566"/>
      <c r="CQ39" s="566"/>
      <c r="CR39" s="566"/>
      <c r="CS39" s="566"/>
      <c r="CT39" s="566"/>
      <c r="CU39" s="566"/>
      <c r="CV39" s="566"/>
      <c r="CW39" s="566"/>
      <c r="CX39" s="566"/>
      <c r="CY39" s="566"/>
      <c r="CZ39" s="566"/>
      <c r="DA39" s="566"/>
      <c r="DB39" s="566"/>
      <c r="DC39" s="566"/>
      <c r="DD39" s="566"/>
      <c r="DE39" s="566"/>
      <c r="DF39" s="566"/>
      <c r="DG39" s="566"/>
      <c r="DH39" s="566"/>
      <c r="DI39" s="566"/>
      <c r="DJ39" s="566"/>
      <c r="DK39" s="566"/>
      <c r="DL39" s="566"/>
      <c r="DM39" s="566"/>
      <c r="DN39" s="566"/>
    </row>
    <row r="40" spans="39:118" ht="12.75" customHeight="1">
      <c r="AM40" s="566"/>
      <c r="AN40" s="566"/>
      <c r="AO40" s="566"/>
      <c r="AP40" s="566"/>
      <c r="AQ40" s="566"/>
      <c r="AR40" s="566"/>
      <c r="AS40" s="566"/>
      <c r="AT40" s="566"/>
      <c r="AU40" s="566"/>
      <c r="AV40" s="566"/>
      <c r="AW40" s="566"/>
      <c r="AX40" s="566"/>
      <c r="AY40" s="566"/>
      <c r="AZ40" s="566"/>
      <c r="BA40" s="566"/>
      <c r="BB40" s="566"/>
      <c r="BC40" s="566"/>
      <c r="BD40" s="566"/>
      <c r="BE40" s="566"/>
      <c r="BF40" s="566"/>
      <c r="BG40" s="566"/>
      <c r="BH40" s="566"/>
      <c r="BI40" s="566"/>
      <c r="BJ40" s="566"/>
      <c r="BK40" s="566"/>
      <c r="BL40" s="566"/>
      <c r="BM40" s="566"/>
      <c r="BN40" s="566"/>
      <c r="BO40" s="566"/>
      <c r="BP40" s="566"/>
      <c r="BQ40" s="566"/>
      <c r="BR40" s="566"/>
      <c r="BS40" s="566"/>
      <c r="BT40" s="566"/>
      <c r="BU40" s="566"/>
      <c r="BV40" s="566"/>
      <c r="BW40" s="566"/>
      <c r="BX40" s="566"/>
      <c r="BY40" s="566"/>
      <c r="BZ40" s="566"/>
      <c r="CA40" s="566"/>
      <c r="CB40" s="566"/>
      <c r="CC40" s="566"/>
      <c r="CD40" s="566"/>
      <c r="CE40" s="566"/>
      <c r="CF40" s="566"/>
      <c r="CG40" s="566"/>
      <c r="CH40" s="566"/>
      <c r="CI40" s="566"/>
      <c r="CJ40" s="566"/>
      <c r="CK40" s="566"/>
      <c r="CL40" s="566"/>
      <c r="CM40" s="566"/>
      <c r="CN40" s="566"/>
      <c r="CO40" s="566"/>
      <c r="CP40" s="566"/>
      <c r="CQ40" s="566"/>
      <c r="CR40" s="566"/>
      <c r="CS40" s="566"/>
      <c r="CT40" s="566"/>
      <c r="CU40" s="566"/>
      <c r="CV40" s="566"/>
      <c r="CW40" s="566"/>
      <c r="CX40" s="566"/>
      <c r="CY40" s="566"/>
      <c r="CZ40" s="566"/>
      <c r="DA40" s="566"/>
      <c r="DB40" s="566"/>
      <c r="DC40" s="566"/>
      <c r="DD40" s="566"/>
      <c r="DE40" s="566"/>
      <c r="DF40" s="566"/>
      <c r="DG40" s="566"/>
      <c r="DH40" s="566"/>
      <c r="DI40" s="566"/>
      <c r="DJ40" s="566"/>
      <c r="DK40" s="566"/>
      <c r="DL40" s="566"/>
      <c r="DM40" s="566"/>
      <c r="DN40" s="566"/>
    </row>
    <row r="41" spans="39:118" ht="12">
      <c r="AM41" s="566"/>
      <c r="AN41" s="566"/>
      <c r="AO41" s="566"/>
      <c r="AP41" s="566"/>
      <c r="AQ41" s="566"/>
      <c r="AR41" s="566"/>
      <c r="AS41" s="566"/>
      <c r="AT41" s="566"/>
      <c r="AU41" s="566"/>
      <c r="AV41" s="566"/>
      <c r="AW41" s="566"/>
      <c r="AX41" s="566"/>
      <c r="AY41" s="566"/>
      <c r="AZ41" s="566"/>
      <c r="BA41" s="566"/>
      <c r="BB41" s="566"/>
      <c r="BC41" s="566"/>
      <c r="BD41" s="566"/>
      <c r="BE41" s="566"/>
      <c r="BF41" s="566"/>
      <c r="BG41" s="566"/>
      <c r="BH41" s="566"/>
      <c r="BI41" s="566"/>
      <c r="BJ41" s="566"/>
      <c r="BK41" s="566"/>
      <c r="BL41" s="566"/>
      <c r="BM41" s="566"/>
      <c r="BN41" s="566"/>
      <c r="BO41" s="566"/>
      <c r="BP41" s="566"/>
      <c r="BQ41" s="566"/>
      <c r="BR41" s="566"/>
      <c r="BS41" s="566"/>
      <c r="BT41" s="566"/>
      <c r="BU41" s="566"/>
      <c r="BV41" s="566"/>
      <c r="BW41" s="566"/>
      <c r="BX41" s="566"/>
      <c r="BY41" s="566"/>
      <c r="BZ41" s="566"/>
      <c r="CA41" s="566"/>
      <c r="CB41" s="566"/>
      <c r="CC41" s="566"/>
      <c r="CD41" s="566"/>
      <c r="CE41" s="566"/>
      <c r="CF41" s="566"/>
      <c r="CG41" s="566"/>
      <c r="CH41" s="566"/>
      <c r="CI41" s="566"/>
      <c r="CJ41" s="566"/>
      <c r="CK41" s="566"/>
      <c r="CL41" s="566"/>
      <c r="CM41" s="566"/>
      <c r="CN41" s="566"/>
      <c r="CO41" s="566"/>
      <c r="CP41" s="566"/>
      <c r="CQ41" s="566"/>
      <c r="CR41" s="566"/>
      <c r="CS41" s="566"/>
      <c r="CT41" s="566"/>
      <c r="CU41" s="566"/>
      <c r="CV41" s="566"/>
      <c r="CW41" s="566"/>
      <c r="CX41" s="566"/>
      <c r="CY41" s="566"/>
      <c r="CZ41" s="566"/>
      <c r="DA41" s="566"/>
      <c r="DB41" s="566"/>
      <c r="DC41" s="566"/>
      <c r="DD41" s="566"/>
      <c r="DE41" s="566"/>
      <c r="DF41" s="566"/>
      <c r="DG41" s="566"/>
      <c r="DH41" s="566"/>
      <c r="DI41" s="566"/>
      <c r="DJ41" s="566"/>
      <c r="DK41" s="566"/>
      <c r="DL41" s="566"/>
      <c r="DM41" s="566"/>
      <c r="DN41" s="566"/>
    </row>
    <row r="42" spans="39:118" ht="12">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66"/>
      <c r="BT42" s="566"/>
      <c r="BU42" s="566"/>
      <c r="BV42" s="566"/>
      <c r="BW42" s="566"/>
      <c r="BX42" s="566"/>
      <c r="BY42" s="566"/>
      <c r="BZ42" s="566"/>
      <c r="CA42" s="566"/>
      <c r="CB42" s="566"/>
      <c r="CC42" s="566"/>
      <c r="CD42" s="566"/>
      <c r="CE42" s="566"/>
      <c r="CF42" s="566"/>
      <c r="CG42" s="566"/>
      <c r="CH42" s="566"/>
      <c r="CI42" s="566"/>
      <c r="CJ42" s="566"/>
      <c r="CK42" s="566"/>
      <c r="CL42" s="566"/>
      <c r="CM42" s="566"/>
      <c r="CN42" s="566"/>
      <c r="CO42" s="566"/>
      <c r="CP42" s="566"/>
      <c r="CQ42" s="566"/>
      <c r="CR42" s="566"/>
      <c r="CS42" s="566"/>
      <c r="CT42" s="566"/>
      <c r="CU42" s="566"/>
      <c r="CV42" s="566"/>
      <c r="CW42" s="566"/>
      <c r="CX42" s="566"/>
      <c r="CY42" s="566"/>
      <c r="CZ42" s="566"/>
      <c r="DA42" s="566"/>
      <c r="DB42" s="566"/>
      <c r="DC42" s="566"/>
      <c r="DD42" s="566"/>
      <c r="DE42" s="566"/>
      <c r="DF42" s="566"/>
      <c r="DG42" s="566"/>
      <c r="DH42" s="566"/>
      <c r="DI42" s="566"/>
      <c r="DJ42" s="566"/>
      <c r="DK42" s="566"/>
      <c r="DL42" s="566"/>
      <c r="DM42" s="566"/>
      <c r="DN42" s="566"/>
    </row>
    <row r="43" spans="39:118" ht="12">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66"/>
      <c r="BT43" s="566"/>
      <c r="BU43" s="566"/>
      <c r="BV43" s="566"/>
      <c r="BW43" s="566"/>
      <c r="BX43" s="566"/>
      <c r="BY43" s="566"/>
      <c r="BZ43" s="566"/>
      <c r="CA43" s="566"/>
      <c r="CB43" s="566"/>
      <c r="CC43" s="566"/>
      <c r="CD43" s="566"/>
      <c r="CE43" s="566"/>
      <c r="CF43" s="566"/>
      <c r="CG43" s="566"/>
      <c r="CH43" s="566"/>
      <c r="CI43" s="566"/>
      <c r="CJ43" s="566"/>
      <c r="CK43" s="566"/>
      <c r="CL43" s="566"/>
      <c r="CM43" s="566"/>
      <c r="CN43" s="566"/>
      <c r="CO43" s="566"/>
      <c r="CP43" s="566"/>
      <c r="CQ43" s="566"/>
      <c r="CR43" s="566"/>
      <c r="CS43" s="566"/>
      <c r="CT43" s="566"/>
      <c r="CU43" s="566"/>
      <c r="CV43" s="566"/>
      <c r="CW43" s="566"/>
      <c r="CX43" s="566"/>
      <c r="CY43" s="566"/>
      <c r="CZ43" s="566"/>
      <c r="DA43" s="566"/>
      <c r="DB43" s="566"/>
      <c r="DC43" s="566"/>
      <c r="DD43" s="566"/>
      <c r="DE43" s="566"/>
      <c r="DF43" s="566"/>
      <c r="DG43" s="566"/>
      <c r="DH43" s="566"/>
      <c r="DI43" s="566"/>
      <c r="DJ43" s="566"/>
      <c r="DK43" s="566"/>
      <c r="DL43" s="566"/>
      <c r="DM43" s="566"/>
      <c r="DN43" s="566"/>
    </row>
    <row r="44" spans="39:118" ht="12">
      <c r="AM44" s="566"/>
      <c r="AN44" s="566"/>
      <c r="AO44" s="566"/>
      <c r="AP44" s="566"/>
      <c r="AQ44" s="566"/>
      <c r="AR44" s="566"/>
      <c r="AS44" s="566"/>
      <c r="AT44" s="566"/>
      <c r="AU44" s="566"/>
      <c r="AV44" s="566"/>
      <c r="AW44" s="566"/>
      <c r="AX44" s="566"/>
      <c r="AY44" s="566"/>
      <c r="AZ44" s="566"/>
      <c r="BA44" s="566"/>
      <c r="BB44" s="566"/>
      <c r="BC44" s="566"/>
      <c r="BD44" s="566"/>
      <c r="BE44" s="566"/>
      <c r="BF44" s="566"/>
      <c r="BG44" s="566"/>
      <c r="BH44" s="566"/>
      <c r="BI44" s="566"/>
      <c r="BJ44" s="566"/>
      <c r="BK44" s="566"/>
      <c r="BL44" s="566"/>
      <c r="BM44" s="566"/>
      <c r="BN44" s="566"/>
      <c r="BO44" s="566"/>
      <c r="BP44" s="566"/>
      <c r="BQ44" s="566"/>
      <c r="BR44" s="566"/>
      <c r="BS44" s="566"/>
      <c r="BT44" s="566"/>
      <c r="BU44" s="566"/>
      <c r="BV44" s="566"/>
      <c r="BW44" s="566"/>
      <c r="BX44" s="566"/>
      <c r="BY44" s="566"/>
      <c r="BZ44" s="566"/>
      <c r="CA44" s="566"/>
      <c r="CB44" s="566"/>
      <c r="CC44" s="566"/>
      <c r="CD44" s="566"/>
      <c r="CE44" s="566"/>
      <c r="CF44" s="566"/>
      <c r="CG44" s="566"/>
      <c r="CH44" s="566"/>
      <c r="CI44" s="566"/>
      <c r="CJ44" s="566"/>
      <c r="CK44" s="566"/>
      <c r="CL44" s="566"/>
      <c r="CM44" s="566"/>
      <c r="CN44" s="566"/>
      <c r="CO44" s="566"/>
      <c r="CP44" s="566"/>
      <c r="CQ44" s="566"/>
      <c r="CR44" s="566"/>
      <c r="CS44" s="566"/>
      <c r="CT44" s="566"/>
      <c r="CU44" s="566"/>
      <c r="CV44" s="566"/>
      <c r="CW44" s="566"/>
      <c r="CX44" s="566"/>
      <c r="CY44" s="566"/>
      <c r="CZ44" s="566"/>
      <c r="DA44" s="566"/>
      <c r="DB44" s="566"/>
      <c r="DC44" s="566"/>
      <c r="DD44" s="566"/>
      <c r="DE44" s="566"/>
      <c r="DF44" s="566"/>
      <c r="DG44" s="566"/>
      <c r="DH44" s="566"/>
      <c r="DI44" s="566"/>
      <c r="DJ44" s="566"/>
      <c r="DK44" s="566"/>
      <c r="DL44" s="566"/>
      <c r="DM44" s="566"/>
      <c r="DN44" s="566"/>
    </row>
    <row r="45" spans="39:118" ht="12">
      <c r="AM45" s="566"/>
      <c r="AN45" s="566"/>
      <c r="AO45" s="566"/>
      <c r="AP45" s="566"/>
      <c r="AQ45" s="566"/>
      <c r="AR45" s="566"/>
      <c r="AS45" s="566"/>
      <c r="AT45" s="566"/>
      <c r="AU45" s="566"/>
      <c r="AV45" s="566"/>
      <c r="AW45" s="566"/>
      <c r="AX45" s="566"/>
      <c r="AY45" s="566"/>
      <c r="AZ45" s="566"/>
      <c r="BA45" s="566"/>
      <c r="BB45" s="566"/>
      <c r="BC45" s="566"/>
      <c r="BD45" s="566"/>
      <c r="BE45" s="566"/>
      <c r="BF45" s="566"/>
      <c r="BG45" s="566"/>
      <c r="BH45" s="566"/>
      <c r="BI45" s="566"/>
      <c r="BJ45" s="566"/>
      <c r="BK45" s="566"/>
      <c r="BL45" s="566"/>
      <c r="BM45" s="566"/>
      <c r="BN45" s="566"/>
      <c r="BO45" s="566"/>
      <c r="BP45" s="566"/>
      <c r="BQ45" s="566"/>
      <c r="BR45" s="566"/>
      <c r="BS45" s="566"/>
      <c r="BT45" s="566"/>
      <c r="BU45" s="566"/>
      <c r="BV45" s="566"/>
      <c r="BW45" s="566"/>
      <c r="BX45" s="566"/>
      <c r="BY45" s="566"/>
      <c r="BZ45" s="566"/>
      <c r="CA45" s="566"/>
      <c r="CB45" s="566"/>
      <c r="CC45" s="566"/>
      <c r="CD45" s="566"/>
      <c r="CE45" s="566"/>
      <c r="CF45" s="566"/>
      <c r="CG45" s="566"/>
      <c r="CH45" s="566"/>
      <c r="CI45" s="566"/>
      <c r="CJ45" s="566"/>
      <c r="CK45" s="566"/>
      <c r="CL45" s="566"/>
      <c r="CM45" s="566"/>
      <c r="CN45" s="566"/>
      <c r="CO45" s="566"/>
      <c r="CP45" s="566"/>
      <c r="CQ45" s="566"/>
      <c r="CR45" s="566"/>
      <c r="CS45" s="566"/>
      <c r="CT45" s="566"/>
      <c r="CU45" s="566"/>
      <c r="CV45" s="566"/>
      <c r="CW45" s="566"/>
      <c r="CX45" s="566"/>
      <c r="CY45" s="566"/>
      <c r="CZ45" s="566"/>
      <c r="DA45" s="566"/>
      <c r="DB45" s="566"/>
      <c r="DC45" s="566"/>
      <c r="DD45" s="566"/>
      <c r="DE45" s="566"/>
      <c r="DF45" s="566"/>
      <c r="DG45" s="566"/>
      <c r="DH45" s="566"/>
      <c r="DI45" s="566"/>
      <c r="DJ45" s="566"/>
      <c r="DK45" s="566"/>
      <c r="DL45" s="566"/>
      <c r="DM45" s="566"/>
      <c r="DN45" s="566"/>
    </row>
    <row r="46" spans="39:118" ht="12">
      <c r="AM46" s="566"/>
      <c r="AN46" s="566"/>
      <c r="AO46" s="566"/>
      <c r="AP46" s="566"/>
      <c r="AQ46" s="566"/>
      <c r="AR46" s="566"/>
      <c r="AS46" s="566"/>
      <c r="AT46" s="566"/>
      <c r="AU46" s="566"/>
      <c r="AV46" s="566"/>
      <c r="AW46" s="566"/>
      <c r="AX46" s="566"/>
      <c r="AY46" s="566"/>
      <c r="AZ46" s="566"/>
      <c r="BA46" s="566"/>
      <c r="BB46" s="566"/>
      <c r="BC46" s="566"/>
      <c r="BD46" s="566"/>
      <c r="BE46" s="566"/>
      <c r="BF46" s="566"/>
      <c r="BG46" s="566"/>
      <c r="BH46" s="566"/>
      <c r="BI46" s="566"/>
      <c r="BJ46" s="566"/>
      <c r="BK46" s="566"/>
      <c r="BL46" s="566"/>
      <c r="BM46" s="566"/>
      <c r="BN46" s="566"/>
      <c r="BO46" s="566"/>
      <c r="BP46" s="566"/>
      <c r="BQ46" s="566"/>
      <c r="BR46" s="566"/>
      <c r="BS46" s="566"/>
      <c r="BT46" s="566"/>
      <c r="BU46" s="566"/>
      <c r="BV46" s="566"/>
      <c r="BW46" s="566"/>
      <c r="BX46" s="566"/>
      <c r="BY46" s="566"/>
      <c r="BZ46" s="566"/>
      <c r="CA46" s="566"/>
      <c r="CB46" s="566"/>
      <c r="CC46" s="566"/>
      <c r="CD46" s="566"/>
      <c r="CE46" s="566"/>
      <c r="CF46" s="566"/>
      <c r="CG46" s="566"/>
      <c r="CH46" s="566"/>
      <c r="CI46" s="566"/>
      <c r="CJ46" s="566"/>
      <c r="CK46" s="566"/>
      <c r="CL46" s="566"/>
      <c r="CM46" s="566"/>
      <c r="CN46" s="566"/>
      <c r="CO46" s="566"/>
      <c r="CP46" s="566"/>
      <c r="CQ46" s="566"/>
      <c r="CR46" s="566"/>
      <c r="CS46" s="566"/>
      <c r="CT46" s="566"/>
      <c r="CU46" s="566"/>
      <c r="CV46" s="566"/>
      <c r="CW46" s="566"/>
      <c r="CX46" s="566"/>
      <c r="CY46" s="566"/>
      <c r="CZ46" s="566"/>
      <c r="DA46" s="566"/>
      <c r="DB46" s="566"/>
      <c r="DC46" s="566"/>
      <c r="DD46" s="566"/>
      <c r="DE46" s="566"/>
      <c r="DF46" s="566"/>
      <c r="DG46" s="566"/>
      <c r="DH46" s="566"/>
      <c r="DI46" s="566"/>
      <c r="DJ46" s="566"/>
      <c r="DK46" s="566"/>
      <c r="DL46" s="566"/>
      <c r="DM46" s="566"/>
      <c r="DN46" s="566"/>
    </row>
    <row r="47" spans="39:118" ht="12">
      <c r="AM47" s="566"/>
      <c r="AN47" s="566"/>
      <c r="AO47" s="566"/>
      <c r="AP47" s="566"/>
      <c r="AQ47" s="566"/>
      <c r="AR47" s="566"/>
      <c r="AS47" s="566"/>
      <c r="AT47" s="566"/>
      <c r="AU47" s="566"/>
      <c r="AV47" s="566"/>
      <c r="AW47" s="566"/>
      <c r="AX47" s="566"/>
      <c r="AY47" s="566"/>
      <c r="AZ47" s="566"/>
      <c r="BA47" s="566"/>
      <c r="BB47" s="566"/>
      <c r="BC47" s="566"/>
      <c r="BD47" s="566"/>
      <c r="BE47" s="566"/>
      <c r="BF47" s="566"/>
      <c r="BG47" s="566"/>
      <c r="BH47" s="566"/>
      <c r="BI47" s="566"/>
      <c r="BJ47" s="566"/>
      <c r="BK47" s="566"/>
      <c r="BL47" s="566"/>
      <c r="BM47" s="566"/>
      <c r="BN47" s="566"/>
      <c r="BO47" s="566"/>
      <c r="BP47" s="566"/>
      <c r="BQ47" s="566"/>
      <c r="BR47" s="566"/>
      <c r="BS47" s="566"/>
      <c r="BT47" s="566"/>
      <c r="BU47" s="566"/>
      <c r="BV47" s="566"/>
      <c r="BW47" s="566"/>
      <c r="BX47" s="566"/>
      <c r="BY47" s="566"/>
      <c r="BZ47" s="566"/>
      <c r="CA47" s="566"/>
      <c r="CB47" s="566"/>
      <c r="CC47" s="566"/>
      <c r="CD47" s="566"/>
      <c r="CE47" s="566"/>
      <c r="CF47" s="566"/>
      <c r="CG47" s="566"/>
      <c r="CH47" s="566"/>
      <c r="CI47" s="566"/>
      <c r="CJ47" s="566"/>
      <c r="CK47" s="566"/>
      <c r="CL47" s="566"/>
      <c r="CM47" s="566"/>
      <c r="CN47" s="566"/>
      <c r="CO47" s="566"/>
      <c r="CP47" s="566"/>
      <c r="CQ47" s="566"/>
      <c r="CR47" s="566"/>
      <c r="CS47" s="566"/>
      <c r="CT47" s="566"/>
      <c r="CU47" s="566"/>
      <c r="CV47" s="566"/>
      <c r="CW47" s="566"/>
      <c r="CX47" s="566"/>
      <c r="CY47" s="566"/>
      <c r="CZ47" s="566"/>
      <c r="DA47" s="566"/>
      <c r="DB47" s="566"/>
      <c r="DC47" s="566"/>
      <c r="DD47" s="566"/>
      <c r="DE47" s="566"/>
      <c r="DF47" s="566"/>
      <c r="DG47" s="566"/>
      <c r="DH47" s="566"/>
      <c r="DI47" s="566"/>
      <c r="DJ47" s="566"/>
      <c r="DK47" s="566"/>
      <c r="DL47" s="566"/>
      <c r="DM47" s="566"/>
      <c r="DN47" s="566"/>
    </row>
    <row r="48" spans="39:118" ht="12">
      <c r="AM48" s="566"/>
      <c r="AN48" s="566"/>
      <c r="AO48" s="566"/>
      <c r="AP48" s="566"/>
      <c r="AQ48" s="566"/>
      <c r="AR48" s="566"/>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566"/>
      <c r="BO48" s="566"/>
      <c r="BP48" s="566"/>
      <c r="BQ48" s="566"/>
      <c r="BR48" s="566"/>
      <c r="BS48" s="566"/>
      <c r="BT48" s="566"/>
      <c r="BU48" s="566"/>
      <c r="BV48" s="566"/>
      <c r="BW48" s="566"/>
      <c r="BX48" s="566"/>
      <c r="BY48" s="566"/>
      <c r="BZ48" s="566"/>
      <c r="CA48" s="566"/>
      <c r="CB48" s="566"/>
      <c r="CC48" s="566"/>
      <c r="CD48" s="566"/>
      <c r="CE48" s="566"/>
      <c r="CF48" s="566"/>
      <c r="CG48" s="566"/>
      <c r="CH48" s="566"/>
      <c r="CI48" s="566"/>
      <c r="CJ48" s="566"/>
      <c r="CK48" s="566"/>
      <c r="CL48" s="566"/>
      <c r="CM48" s="566"/>
      <c r="CN48" s="566"/>
      <c r="CO48" s="566"/>
      <c r="CP48" s="566"/>
      <c r="CQ48" s="566"/>
      <c r="CR48" s="566"/>
      <c r="CS48" s="566"/>
      <c r="CT48" s="566"/>
      <c r="CU48" s="566"/>
      <c r="CV48" s="566"/>
      <c r="CW48" s="566"/>
      <c r="CX48" s="566"/>
      <c r="CY48" s="566"/>
      <c r="CZ48" s="566"/>
      <c r="DA48" s="566"/>
      <c r="DB48" s="566"/>
      <c r="DC48" s="566"/>
      <c r="DD48" s="566"/>
      <c r="DE48" s="566"/>
      <c r="DF48" s="566"/>
      <c r="DG48" s="566"/>
      <c r="DH48" s="566"/>
      <c r="DI48" s="566"/>
      <c r="DJ48" s="566"/>
      <c r="DK48" s="566"/>
      <c r="DL48" s="566"/>
      <c r="DM48" s="566"/>
      <c r="DN48" s="566"/>
    </row>
    <row r="49" spans="39:118" ht="12">
      <c r="AM49" s="566"/>
      <c r="AN49" s="566"/>
      <c r="AO49" s="566"/>
      <c r="AP49" s="566"/>
      <c r="AQ49" s="566"/>
      <c r="AR49" s="566"/>
      <c r="AS49" s="566"/>
      <c r="AT49" s="566"/>
      <c r="AU49" s="566"/>
      <c r="AV49" s="566"/>
      <c r="AW49" s="566"/>
      <c r="AX49" s="566"/>
      <c r="AY49" s="566"/>
      <c r="AZ49" s="566"/>
      <c r="BA49" s="566"/>
      <c r="BB49" s="566"/>
      <c r="BC49" s="566"/>
      <c r="BD49" s="566"/>
      <c r="BE49" s="566"/>
      <c r="BF49" s="566"/>
      <c r="BG49" s="566"/>
      <c r="BH49" s="566"/>
      <c r="BI49" s="566"/>
      <c r="BJ49" s="566"/>
      <c r="BK49" s="566"/>
      <c r="BL49" s="566"/>
      <c r="BM49" s="566"/>
      <c r="BN49" s="566"/>
      <c r="BO49" s="566"/>
      <c r="BP49" s="566"/>
      <c r="BQ49" s="566"/>
      <c r="BR49" s="566"/>
      <c r="BS49" s="566"/>
      <c r="BT49" s="566"/>
      <c r="BU49" s="566"/>
      <c r="BV49" s="566"/>
      <c r="BW49" s="566"/>
      <c r="BX49" s="566"/>
      <c r="BY49" s="566"/>
      <c r="BZ49" s="566"/>
      <c r="CA49" s="566"/>
      <c r="CB49" s="566"/>
      <c r="CC49" s="566"/>
      <c r="CD49" s="566"/>
      <c r="CE49" s="566"/>
      <c r="CF49" s="566"/>
      <c r="CG49" s="566"/>
      <c r="CH49" s="566"/>
      <c r="CI49" s="566"/>
      <c r="CJ49" s="566"/>
      <c r="CK49" s="566"/>
      <c r="CL49" s="566"/>
      <c r="CM49" s="566"/>
      <c r="CN49" s="566"/>
      <c r="CO49" s="566"/>
      <c r="CP49" s="566"/>
      <c r="CQ49" s="566"/>
      <c r="CR49" s="566"/>
      <c r="CS49" s="566"/>
      <c r="CT49" s="566"/>
      <c r="CU49" s="566"/>
      <c r="CV49" s="566"/>
      <c r="CW49" s="566"/>
      <c r="CX49" s="566"/>
      <c r="CY49" s="566"/>
      <c r="CZ49" s="566"/>
      <c r="DA49" s="566"/>
      <c r="DB49" s="566"/>
      <c r="DC49" s="566"/>
      <c r="DD49" s="566"/>
      <c r="DE49" s="566"/>
      <c r="DF49" s="566"/>
      <c r="DG49" s="566"/>
      <c r="DH49" s="566"/>
      <c r="DI49" s="566"/>
      <c r="DJ49" s="566"/>
      <c r="DK49" s="566"/>
      <c r="DL49" s="566"/>
      <c r="DM49" s="566"/>
      <c r="DN49" s="566"/>
    </row>
    <row r="50" spans="39:118" ht="12">
      <c r="AM50" s="566"/>
      <c r="AN50" s="566"/>
      <c r="AO50" s="566"/>
      <c r="AP50" s="566"/>
      <c r="AQ50" s="566"/>
      <c r="AR50" s="566"/>
      <c r="AS50" s="566"/>
      <c r="AT50" s="566"/>
      <c r="AU50" s="566"/>
      <c r="AV50" s="566"/>
      <c r="AW50" s="566"/>
      <c r="AX50" s="566"/>
      <c r="AY50" s="566"/>
      <c r="AZ50" s="566"/>
      <c r="BA50" s="566"/>
      <c r="BB50" s="566"/>
      <c r="BC50" s="566"/>
      <c r="BD50" s="566"/>
      <c r="BE50" s="566"/>
      <c r="BF50" s="566"/>
      <c r="BG50" s="566"/>
      <c r="BH50" s="566"/>
      <c r="BI50" s="566"/>
      <c r="BJ50" s="566"/>
      <c r="BK50" s="566"/>
      <c r="BL50" s="566"/>
      <c r="BM50" s="566"/>
      <c r="BN50" s="566"/>
      <c r="BO50" s="566"/>
      <c r="BP50" s="566"/>
      <c r="BQ50" s="566"/>
      <c r="BR50" s="566"/>
      <c r="BS50" s="566"/>
      <c r="BT50" s="566"/>
      <c r="BU50" s="566"/>
      <c r="BV50" s="566"/>
      <c r="BW50" s="566"/>
      <c r="BX50" s="566"/>
      <c r="BY50" s="566"/>
      <c r="BZ50" s="566"/>
      <c r="CA50" s="566"/>
      <c r="CB50" s="566"/>
      <c r="CC50" s="566"/>
      <c r="CD50" s="566"/>
      <c r="CE50" s="566"/>
      <c r="CF50" s="566"/>
      <c r="CG50" s="566"/>
      <c r="CH50" s="566"/>
      <c r="CI50" s="566"/>
      <c r="CJ50" s="566"/>
      <c r="CK50" s="566"/>
      <c r="CL50" s="566"/>
      <c r="CM50" s="566"/>
      <c r="CN50" s="566"/>
      <c r="CO50" s="566"/>
      <c r="CP50" s="566"/>
      <c r="CQ50" s="566"/>
      <c r="CR50" s="566"/>
      <c r="CS50" s="566"/>
      <c r="CT50" s="566"/>
      <c r="CU50" s="566"/>
      <c r="CV50" s="566"/>
      <c r="CW50" s="566"/>
      <c r="CX50" s="566"/>
      <c r="CY50" s="566"/>
      <c r="CZ50" s="566"/>
      <c r="DA50" s="566"/>
      <c r="DB50" s="566"/>
      <c r="DC50" s="566"/>
      <c r="DD50" s="566"/>
      <c r="DE50" s="566"/>
      <c r="DF50" s="566"/>
      <c r="DG50" s="566"/>
      <c r="DH50" s="566"/>
      <c r="DI50" s="566"/>
      <c r="DJ50" s="566"/>
      <c r="DK50" s="566"/>
      <c r="DL50" s="566"/>
      <c r="DM50" s="566"/>
      <c r="DN50" s="566"/>
    </row>
    <row r="51" spans="39:118" ht="12">
      <c r="AM51" s="566"/>
      <c r="AN51" s="566"/>
      <c r="AO51" s="566"/>
      <c r="AP51" s="566"/>
      <c r="AQ51" s="566"/>
      <c r="AR51" s="566"/>
      <c r="AS51" s="566"/>
      <c r="AT51" s="566"/>
      <c r="AU51" s="566"/>
      <c r="AV51" s="566"/>
      <c r="AW51" s="566"/>
      <c r="AX51" s="566"/>
      <c r="AY51" s="566"/>
      <c r="AZ51" s="566"/>
      <c r="BA51" s="566"/>
      <c r="BB51" s="566"/>
      <c r="BC51" s="566"/>
      <c r="BD51" s="566"/>
      <c r="BE51" s="566"/>
      <c r="BF51" s="566"/>
      <c r="BG51" s="566"/>
      <c r="BH51" s="566"/>
      <c r="BI51" s="566"/>
      <c r="BJ51" s="566"/>
      <c r="BK51" s="566"/>
      <c r="BL51" s="566"/>
      <c r="BM51" s="566"/>
      <c r="BN51" s="566"/>
      <c r="BO51" s="566"/>
      <c r="BP51" s="566"/>
      <c r="BQ51" s="566"/>
      <c r="BR51" s="566"/>
      <c r="BS51" s="566"/>
      <c r="BT51" s="566"/>
      <c r="BU51" s="566"/>
      <c r="BV51" s="566"/>
      <c r="BW51" s="566"/>
      <c r="BX51" s="566"/>
      <c r="BY51" s="566"/>
      <c r="BZ51" s="566"/>
      <c r="CA51" s="566"/>
      <c r="CB51" s="566"/>
      <c r="CC51" s="566"/>
      <c r="CD51" s="566"/>
      <c r="CE51" s="566"/>
      <c r="CF51" s="566"/>
      <c r="CG51" s="566"/>
      <c r="CH51" s="566"/>
      <c r="CI51" s="566"/>
      <c r="CJ51" s="566"/>
      <c r="CK51" s="566"/>
      <c r="CL51" s="566"/>
      <c r="CM51" s="566"/>
      <c r="CN51" s="566"/>
      <c r="CO51" s="566"/>
      <c r="CP51" s="566"/>
      <c r="CQ51" s="566"/>
      <c r="CR51" s="566"/>
      <c r="CS51" s="566"/>
      <c r="CT51" s="566"/>
      <c r="CU51" s="566"/>
      <c r="CV51" s="566"/>
      <c r="CW51" s="566"/>
      <c r="CX51" s="566"/>
      <c r="CY51" s="566"/>
      <c r="CZ51" s="566"/>
      <c r="DA51" s="566"/>
      <c r="DB51" s="566"/>
      <c r="DC51" s="566"/>
      <c r="DD51" s="566"/>
      <c r="DE51" s="566"/>
      <c r="DF51" s="566"/>
      <c r="DG51" s="566"/>
      <c r="DH51" s="566"/>
      <c r="DI51" s="566"/>
      <c r="DJ51" s="566"/>
      <c r="DK51" s="566"/>
      <c r="DL51" s="566"/>
      <c r="DM51" s="566"/>
      <c r="DN51" s="566"/>
    </row>
    <row r="52" spans="39:118" ht="12">
      <c r="AM52" s="566"/>
      <c r="AN52" s="566"/>
      <c r="AO52" s="566"/>
      <c r="AP52" s="566"/>
      <c r="AQ52" s="566"/>
      <c r="AR52" s="566"/>
      <c r="AS52" s="566"/>
      <c r="AT52" s="566"/>
      <c r="AU52" s="566"/>
      <c r="AV52" s="566"/>
      <c r="AW52" s="566"/>
      <c r="AX52" s="566"/>
      <c r="AY52" s="566"/>
      <c r="AZ52" s="566"/>
      <c r="BA52" s="566"/>
      <c r="BB52" s="566"/>
      <c r="BC52" s="566"/>
      <c r="BD52" s="566"/>
      <c r="BE52" s="566"/>
      <c r="BF52" s="566"/>
      <c r="BG52" s="566"/>
      <c r="BH52" s="566"/>
      <c r="BI52" s="566"/>
      <c r="BJ52" s="566"/>
      <c r="BK52" s="566"/>
      <c r="BL52" s="566"/>
      <c r="BM52" s="566"/>
      <c r="BN52" s="566"/>
      <c r="BO52" s="566"/>
      <c r="BP52" s="566"/>
      <c r="BQ52" s="566"/>
      <c r="BR52" s="566"/>
      <c r="BS52" s="566"/>
      <c r="BT52" s="566"/>
      <c r="BU52" s="566"/>
      <c r="BV52" s="566"/>
      <c r="BW52" s="566"/>
      <c r="BX52" s="566"/>
      <c r="BY52" s="566"/>
      <c r="BZ52" s="566"/>
      <c r="CA52" s="566"/>
      <c r="CB52" s="566"/>
      <c r="CC52" s="566"/>
      <c r="CD52" s="566"/>
      <c r="CE52" s="566"/>
      <c r="CF52" s="566"/>
      <c r="CG52" s="566"/>
      <c r="CH52" s="566"/>
      <c r="CI52" s="566"/>
      <c r="CJ52" s="566"/>
      <c r="CK52" s="566"/>
      <c r="CL52" s="566"/>
      <c r="CM52" s="566"/>
      <c r="CN52" s="566"/>
      <c r="CO52" s="566"/>
      <c r="CP52" s="566"/>
      <c r="CQ52" s="566"/>
      <c r="CR52" s="566"/>
      <c r="CS52" s="566"/>
      <c r="CT52" s="566"/>
      <c r="CU52" s="566"/>
      <c r="CV52" s="566"/>
      <c r="CW52" s="566"/>
      <c r="CX52" s="566"/>
      <c r="CY52" s="566"/>
      <c r="CZ52" s="566"/>
      <c r="DA52" s="566"/>
      <c r="DB52" s="566"/>
      <c r="DC52" s="566"/>
      <c r="DD52" s="566"/>
      <c r="DE52" s="566"/>
      <c r="DF52" s="566"/>
      <c r="DG52" s="566"/>
      <c r="DH52" s="566"/>
      <c r="DI52" s="566"/>
      <c r="DJ52" s="566"/>
      <c r="DK52" s="566"/>
      <c r="DL52" s="566"/>
      <c r="DM52" s="566"/>
      <c r="DN52" s="566"/>
    </row>
    <row r="53" spans="39:118" ht="12">
      <c r="AM53" s="566"/>
      <c r="AN53" s="566"/>
      <c r="AO53" s="566"/>
      <c r="AP53" s="566"/>
      <c r="AQ53" s="566"/>
      <c r="AR53" s="566"/>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c r="BO53" s="566"/>
      <c r="BP53" s="566"/>
      <c r="BQ53" s="566"/>
      <c r="BR53" s="566"/>
      <c r="BS53" s="566"/>
      <c r="BT53" s="566"/>
      <c r="BU53" s="566"/>
      <c r="BV53" s="566"/>
      <c r="BW53" s="566"/>
      <c r="BX53" s="566"/>
      <c r="BY53" s="566"/>
      <c r="BZ53" s="566"/>
      <c r="CA53" s="566"/>
      <c r="CB53" s="566"/>
      <c r="CC53" s="566"/>
      <c r="CD53" s="566"/>
      <c r="CE53" s="566"/>
      <c r="CF53" s="566"/>
      <c r="CG53" s="566"/>
      <c r="CH53" s="566"/>
      <c r="CI53" s="566"/>
      <c r="CJ53" s="566"/>
      <c r="CK53" s="566"/>
      <c r="CL53" s="566"/>
      <c r="CM53" s="566"/>
      <c r="CN53" s="566"/>
      <c r="CO53" s="566"/>
      <c r="CP53" s="566"/>
      <c r="CQ53" s="566"/>
      <c r="CR53" s="566"/>
      <c r="CS53" s="566"/>
      <c r="CT53" s="566"/>
      <c r="CU53" s="566"/>
      <c r="CV53" s="566"/>
      <c r="CW53" s="566"/>
      <c r="CX53" s="566"/>
      <c r="CY53" s="566"/>
      <c r="CZ53" s="566"/>
      <c r="DA53" s="566"/>
      <c r="DB53" s="566"/>
      <c r="DC53" s="566"/>
      <c r="DD53" s="566"/>
      <c r="DE53" s="566"/>
      <c r="DF53" s="566"/>
      <c r="DG53" s="566"/>
      <c r="DH53" s="566"/>
      <c r="DI53" s="566"/>
      <c r="DJ53" s="566"/>
      <c r="DK53" s="566"/>
      <c r="DL53" s="566"/>
      <c r="DM53" s="566"/>
      <c r="DN53" s="566"/>
    </row>
    <row r="54" spans="39:118" ht="12">
      <c r="AM54" s="566"/>
      <c r="AN54" s="566"/>
      <c r="AO54" s="566"/>
      <c r="AP54" s="566"/>
      <c r="AQ54" s="566"/>
      <c r="AR54" s="566"/>
      <c r="AS54" s="566"/>
      <c r="AT54" s="566"/>
      <c r="AU54" s="566"/>
      <c r="AV54" s="566"/>
      <c r="AW54" s="566"/>
      <c r="AX54" s="566"/>
      <c r="AY54" s="566"/>
      <c r="AZ54" s="566"/>
      <c r="BA54" s="566"/>
      <c r="BB54" s="566"/>
      <c r="BC54" s="566"/>
      <c r="BD54" s="566"/>
      <c r="BE54" s="566"/>
      <c r="BF54" s="566"/>
      <c r="BG54" s="566"/>
      <c r="BH54" s="566"/>
      <c r="BI54" s="566"/>
      <c r="BJ54" s="566"/>
      <c r="BK54" s="566"/>
      <c r="BL54" s="566"/>
      <c r="BM54" s="566"/>
      <c r="BN54" s="566"/>
      <c r="BO54" s="566"/>
      <c r="BP54" s="566"/>
      <c r="BQ54" s="566"/>
      <c r="BR54" s="566"/>
      <c r="BS54" s="566"/>
      <c r="BT54" s="566"/>
      <c r="BU54" s="566"/>
      <c r="BV54" s="566"/>
      <c r="BW54" s="566"/>
      <c r="BX54" s="566"/>
      <c r="BY54" s="566"/>
      <c r="BZ54" s="566"/>
      <c r="CA54" s="566"/>
      <c r="CB54" s="566"/>
      <c r="CC54" s="566"/>
      <c r="CD54" s="566"/>
      <c r="CE54" s="566"/>
      <c r="CF54" s="566"/>
      <c r="CG54" s="566"/>
      <c r="CH54" s="566"/>
      <c r="CI54" s="566"/>
      <c r="CJ54" s="566"/>
      <c r="CK54" s="566"/>
      <c r="CL54" s="566"/>
      <c r="CM54" s="566"/>
      <c r="CN54" s="566"/>
      <c r="CO54" s="566"/>
      <c r="CP54" s="566"/>
      <c r="CQ54" s="566"/>
      <c r="CR54" s="566"/>
      <c r="CS54" s="566"/>
      <c r="CT54" s="566"/>
      <c r="CU54" s="566"/>
      <c r="CV54" s="566"/>
      <c r="CW54" s="566"/>
      <c r="CX54" s="566"/>
      <c r="CY54" s="566"/>
      <c r="CZ54" s="566"/>
      <c r="DA54" s="566"/>
      <c r="DB54" s="566"/>
      <c r="DC54" s="566"/>
      <c r="DD54" s="566"/>
      <c r="DE54" s="566"/>
      <c r="DF54" s="566"/>
      <c r="DG54" s="566"/>
      <c r="DH54" s="566"/>
      <c r="DI54" s="566"/>
      <c r="DJ54" s="566"/>
      <c r="DK54" s="566"/>
      <c r="DL54" s="566"/>
      <c r="DM54" s="566"/>
      <c r="DN54" s="566"/>
    </row>
    <row r="55" spans="39:118" ht="12">
      <c r="AM55" s="566"/>
      <c r="AN55" s="566"/>
      <c r="AO55" s="566"/>
      <c r="AP55" s="566"/>
      <c r="AQ55" s="566"/>
      <c r="AR55" s="566"/>
      <c r="AS55" s="566"/>
      <c r="AT55" s="566"/>
      <c r="AU55" s="566"/>
      <c r="AV55" s="566"/>
      <c r="AW55" s="566"/>
      <c r="AX55" s="566"/>
      <c r="AY55" s="566"/>
      <c r="AZ55" s="566"/>
      <c r="BA55" s="566"/>
      <c r="BB55" s="566"/>
      <c r="BC55" s="566"/>
      <c r="BD55" s="566"/>
      <c r="BE55" s="566"/>
      <c r="BF55" s="566"/>
      <c r="BG55" s="566"/>
      <c r="BH55" s="566"/>
      <c r="BI55" s="566"/>
      <c r="BJ55" s="566"/>
      <c r="BK55" s="566"/>
      <c r="BL55" s="566"/>
      <c r="BM55" s="566"/>
      <c r="BN55" s="566"/>
      <c r="BO55" s="566"/>
      <c r="BP55" s="566"/>
      <c r="BQ55" s="566"/>
      <c r="BR55" s="566"/>
      <c r="BS55" s="566"/>
      <c r="BT55" s="566"/>
      <c r="BU55" s="566"/>
      <c r="BV55" s="566"/>
      <c r="BW55" s="566"/>
      <c r="BX55" s="566"/>
      <c r="BY55" s="566"/>
      <c r="BZ55" s="566"/>
      <c r="CA55" s="566"/>
      <c r="CB55" s="566"/>
      <c r="CC55" s="566"/>
      <c r="CD55" s="566"/>
      <c r="CE55" s="566"/>
      <c r="CF55" s="566"/>
      <c r="CG55" s="566"/>
      <c r="CH55" s="566"/>
      <c r="CI55" s="566"/>
      <c r="CJ55" s="566"/>
      <c r="CK55" s="566"/>
      <c r="CL55" s="566"/>
      <c r="CM55" s="566"/>
      <c r="CN55" s="566"/>
      <c r="CO55" s="566"/>
      <c r="CP55" s="566"/>
      <c r="CQ55" s="566"/>
      <c r="CR55" s="566"/>
      <c r="CS55" s="566"/>
      <c r="CT55" s="566"/>
      <c r="CU55" s="566"/>
      <c r="CV55" s="566"/>
      <c r="CW55" s="566"/>
      <c r="CX55" s="566"/>
      <c r="CY55" s="566"/>
      <c r="CZ55" s="566"/>
      <c r="DA55" s="566"/>
      <c r="DB55" s="566"/>
      <c r="DC55" s="566"/>
      <c r="DD55" s="566"/>
      <c r="DE55" s="566"/>
      <c r="DF55" s="566"/>
      <c r="DG55" s="566"/>
      <c r="DH55" s="566"/>
      <c r="DI55" s="566"/>
      <c r="DJ55" s="566"/>
      <c r="DK55" s="566"/>
      <c r="DL55" s="566"/>
      <c r="DM55" s="566"/>
      <c r="DN55" s="566"/>
    </row>
    <row r="56" spans="39:118" ht="12">
      <c r="AM56" s="566"/>
      <c r="AN56" s="566"/>
      <c r="AO56" s="566"/>
      <c r="AP56" s="566"/>
      <c r="AQ56" s="566"/>
      <c r="AR56" s="566"/>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c r="BO56" s="566"/>
      <c r="BP56" s="566"/>
      <c r="BQ56" s="566"/>
      <c r="BR56" s="566"/>
      <c r="BS56" s="566"/>
      <c r="BT56" s="566"/>
      <c r="BU56" s="566"/>
      <c r="BV56" s="566"/>
      <c r="BW56" s="566"/>
      <c r="BX56" s="566"/>
      <c r="BY56" s="566"/>
      <c r="BZ56" s="566"/>
      <c r="CA56" s="566"/>
      <c r="CB56" s="566"/>
      <c r="CC56" s="566"/>
      <c r="CD56" s="566"/>
      <c r="CE56" s="566"/>
      <c r="CF56" s="566"/>
      <c r="CG56" s="566"/>
      <c r="CH56" s="566"/>
      <c r="CI56" s="566"/>
      <c r="CJ56" s="566"/>
      <c r="CK56" s="566"/>
      <c r="CL56" s="566"/>
      <c r="CM56" s="566"/>
      <c r="CN56" s="566"/>
      <c r="CO56" s="566"/>
      <c r="CP56" s="566"/>
      <c r="CQ56" s="566"/>
      <c r="CR56" s="566"/>
      <c r="CS56" s="566"/>
      <c r="CT56" s="566"/>
      <c r="CU56" s="566"/>
      <c r="CV56" s="566"/>
      <c r="CW56" s="566"/>
      <c r="CX56" s="566"/>
      <c r="CY56" s="566"/>
      <c r="CZ56" s="566"/>
      <c r="DA56" s="566"/>
      <c r="DB56" s="566"/>
      <c r="DC56" s="566"/>
      <c r="DD56" s="566"/>
      <c r="DE56" s="566"/>
      <c r="DF56" s="566"/>
      <c r="DG56" s="566"/>
      <c r="DH56" s="566"/>
      <c r="DI56" s="566"/>
      <c r="DJ56" s="566"/>
      <c r="DK56" s="566"/>
      <c r="DL56" s="566"/>
      <c r="DM56" s="566"/>
      <c r="DN56" s="566"/>
    </row>
    <row r="57" spans="39:118" ht="12">
      <c r="AM57" s="566"/>
      <c r="AN57" s="566"/>
      <c r="AO57" s="566"/>
      <c r="AP57" s="566"/>
      <c r="AQ57" s="566"/>
      <c r="AR57" s="566"/>
      <c r="AS57" s="566"/>
      <c r="AT57" s="566"/>
      <c r="AU57" s="566"/>
      <c r="AV57" s="566"/>
      <c r="AW57" s="566"/>
      <c r="AX57" s="566"/>
      <c r="AY57" s="566"/>
      <c r="AZ57" s="566"/>
      <c r="BA57" s="566"/>
      <c r="BB57" s="566"/>
      <c r="BC57" s="566"/>
      <c r="BD57" s="566"/>
      <c r="BE57" s="566"/>
      <c r="BF57" s="566"/>
      <c r="BG57" s="566"/>
      <c r="BH57" s="566"/>
      <c r="BI57" s="566"/>
      <c r="BJ57" s="566"/>
      <c r="BK57" s="566"/>
      <c r="BL57" s="566"/>
      <c r="BM57" s="566"/>
      <c r="BN57" s="566"/>
      <c r="BO57" s="566"/>
      <c r="BP57" s="566"/>
      <c r="BQ57" s="566"/>
      <c r="BR57" s="566"/>
      <c r="BS57" s="566"/>
      <c r="BT57" s="566"/>
      <c r="BU57" s="566"/>
      <c r="BV57" s="566"/>
      <c r="BW57" s="566"/>
      <c r="BX57" s="566"/>
      <c r="BY57" s="566"/>
      <c r="BZ57" s="566"/>
      <c r="CA57" s="566"/>
      <c r="CB57" s="566"/>
      <c r="CC57" s="566"/>
      <c r="CD57" s="566"/>
      <c r="CE57" s="566"/>
      <c r="CF57" s="566"/>
      <c r="CG57" s="566"/>
      <c r="CH57" s="566"/>
      <c r="CI57" s="566"/>
      <c r="CJ57" s="566"/>
      <c r="CK57" s="566"/>
      <c r="CL57" s="566"/>
      <c r="CM57" s="566"/>
      <c r="CN57" s="566"/>
      <c r="CO57" s="566"/>
      <c r="CP57" s="566"/>
      <c r="CQ57" s="566"/>
      <c r="CR57" s="566"/>
      <c r="CS57" s="566"/>
      <c r="CT57" s="566"/>
      <c r="CU57" s="566"/>
      <c r="CV57" s="566"/>
      <c r="CW57" s="566"/>
      <c r="CX57" s="566"/>
      <c r="CY57" s="566"/>
      <c r="CZ57" s="566"/>
      <c r="DA57" s="566"/>
      <c r="DB57" s="566"/>
      <c r="DC57" s="566"/>
      <c r="DD57" s="566"/>
      <c r="DE57" s="566"/>
      <c r="DF57" s="566"/>
      <c r="DG57" s="566"/>
      <c r="DH57" s="566"/>
      <c r="DI57" s="566"/>
      <c r="DJ57" s="566"/>
      <c r="DK57" s="566"/>
      <c r="DL57" s="566"/>
      <c r="DM57" s="566"/>
      <c r="DN57" s="566"/>
    </row>
    <row r="58" spans="39:118" ht="12">
      <c r="AM58" s="566"/>
      <c r="AN58" s="566"/>
      <c r="AO58" s="566"/>
      <c r="AP58" s="566"/>
      <c r="AQ58" s="566"/>
      <c r="AR58" s="566"/>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566"/>
      <c r="BO58" s="566"/>
      <c r="BP58" s="566"/>
      <c r="BQ58" s="566"/>
      <c r="BR58" s="566"/>
      <c r="BS58" s="566"/>
      <c r="BT58" s="566"/>
      <c r="BU58" s="566"/>
      <c r="BV58" s="566"/>
      <c r="BW58" s="566"/>
      <c r="BX58" s="566"/>
      <c r="BY58" s="566"/>
      <c r="BZ58" s="566"/>
      <c r="CA58" s="566"/>
      <c r="CB58" s="566"/>
      <c r="CC58" s="566"/>
      <c r="CD58" s="566"/>
      <c r="CE58" s="566"/>
      <c r="CF58" s="566"/>
      <c r="CG58" s="566"/>
      <c r="CH58" s="566"/>
      <c r="CI58" s="566"/>
      <c r="CJ58" s="566"/>
      <c r="CK58" s="566"/>
      <c r="CL58" s="566"/>
      <c r="CM58" s="566"/>
      <c r="CN58" s="566"/>
      <c r="CO58" s="566"/>
      <c r="CP58" s="566"/>
      <c r="CQ58" s="566"/>
      <c r="CR58" s="566"/>
      <c r="CS58" s="566"/>
      <c r="CT58" s="566"/>
      <c r="CU58" s="566"/>
      <c r="CV58" s="566"/>
      <c r="CW58" s="566"/>
      <c r="CX58" s="566"/>
      <c r="CY58" s="566"/>
      <c r="CZ58" s="566"/>
      <c r="DA58" s="566"/>
      <c r="DB58" s="566"/>
      <c r="DC58" s="566"/>
      <c r="DD58" s="566"/>
      <c r="DE58" s="566"/>
      <c r="DF58" s="566"/>
      <c r="DG58" s="566"/>
      <c r="DH58" s="566"/>
      <c r="DI58" s="566"/>
      <c r="DJ58" s="566"/>
      <c r="DK58" s="566"/>
      <c r="DL58" s="566"/>
      <c r="DM58" s="566"/>
      <c r="DN58" s="566"/>
    </row>
    <row r="59" spans="39:118" ht="12">
      <c r="AM59" s="566"/>
      <c r="AN59" s="566"/>
      <c r="AO59" s="566"/>
      <c r="AP59" s="566"/>
      <c r="AQ59" s="566"/>
      <c r="AR59" s="566"/>
      <c r="AS59" s="566"/>
      <c r="AT59" s="566"/>
      <c r="AU59" s="566"/>
      <c r="AV59" s="566"/>
      <c r="AW59" s="566"/>
      <c r="AX59" s="566"/>
      <c r="AY59" s="566"/>
      <c r="AZ59" s="566"/>
      <c r="BA59" s="566"/>
      <c r="BB59" s="566"/>
      <c r="BC59" s="566"/>
      <c r="BD59" s="566"/>
      <c r="BE59" s="566"/>
      <c r="BF59" s="566"/>
      <c r="BG59" s="566"/>
      <c r="BH59" s="566"/>
      <c r="BI59" s="566"/>
      <c r="BJ59" s="566"/>
      <c r="BK59" s="566"/>
      <c r="BL59" s="566"/>
      <c r="BM59" s="566"/>
      <c r="BN59" s="566"/>
      <c r="BO59" s="566"/>
      <c r="BP59" s="566"/>
      <c r="BQ59" s="566"/>
      <c r="BR59" s="566"/>
      <c r="BS59" s="566"/>
      <c r="BT59" s="566"/>
      <c r="BU59" s="566"/>
      <c r="BV59" s="566"/>
      <c r="BW59" s="566"/>
      <c r="BX59" s="566"/>
      <c r="BY59" s="566"/>
      <c r="BZ59" s="566"/>
      <c r="CA59" s="566"/>
      <c r="CB59" s="566"/>
      <c r="CC59" s="566"/>
      <c r="CD59" s="566"/>
      <c r="CE59" s="566"/>
      <c r="CF59" s="566"/>
      <c r="CG59" s="566"/>
      <c r="CH59" s="566"/>
      <c r="CI59" s="566"/>
      <c r="CJ59" s="566"/>
      <c r="CK59" s="566"/>
      <c r="CL59" s="566"/>
      <c r="CM59" s="566"/>
      <c r="CN59" s="566"/>
      <c r="CO59" s="566"/>
      <c r="CP59" s="566"/>
      <c r="CQ59" s="566"/>
      <c r="CR59" s="566"/>
      <c r="CS59" s="566"/>
      <c r="CT59" s="566"/>
      <c r="CU59" s="566"/>
      <c r="CV59" s="566"/>
      <c r="CW59" s="566"/>
      <c r="CX59" s="566"/>
      <c r="CY59" s="566"/>
      <c r="CZ59" s="566"/>
      <c r="DA59" s="566"/>
      <c r="DB59" s="566"/>
      <c r="DC59" s="566"/>
      <c r="DD59" s="566"/>
      <c r="DE59" s="566"/>
      <c r="DF59" s="566"/>
      <c r="DG59" s="566"/>
      <c r="DH59" s="566"/>
      <c r="DI59" s="566"/>
      <c r="DJ59" s="566"/>
      <c r="DK59" s="566"/>
      <c r="DL59" s="566"/>
      <c r="DM59" s="566"/>
      <c r="DN59" s="566"/>
    </row>
    <row r="60" spans="39:118" ht="12">
      <c r="AM60" s="566"/>
      <c r="AN60" s="566"/>
      <c r="AO60" s="566"/>
      <c r="AP60" s="566"/>
      <c r="AQ60" s="566"/>
      <c r="AR60" s="566"/>
      <c r="AS60" s="566"/>
      <c r="AT60" s="566"/>
      <c r="AU60" s="566"/>
      <c r="AV60" s="566"/>
      <c r="AW60" s="566"/>
      <c r="AX60" s="566"/>
      <c r="AY60" s="566"/>
      <c r="AZ60" s="566"/>
      <c r="BA60" s="566"/>
      <c r="BB60" s="566"/>
      <c r="BC60" s="566"/>
      <c r="BD60" s="566"/>
      <c r="BE60" s="566"/>
      <c r="BF60" s="566"/>
      <c r="BG60" s="566"/>
      <c r="BH60" s="566"/>
      <c r="BI60" s="566"/>
      <c r="BJ60" s="566"/>
      <c r="BK60" s="566"/>
      <c r="BL60" s="566"/>
      <c r="BM60" s="566"/>
      <c r="BN60" s="566"/>
      <c r="BO60" s="566"/>
      <c r="BP60" s="566"/>
      <c r="BQ60" s="566"/>
      <c r="BR60" s="566"/>
      <c r="BS60" s="566"/>
      <c r="BT60" s="566"/>
      <c r="BU60" s="566"/>
      <c r="BV60" s="566"/>
      <c r="BW60" s="566"/>
      <c r="BX60" s="566"/>
      <c r="BY60" s="566"/>
      <c r="BZ60" s="566"/>
      <c r="CA60" s="566"/>
      <c r="CB60" s="566"/>
      <c r="CC60" s="566"/>
      <c r="CD60" s="566"/>
      <c r="CE60" s="566"/>
      <c r="CF60" s="566"/>
      <c r="CG60" s="566"/>
      <c r="CH60" s="566"/>
      <c r="CI60" s="566"/>
      <c r="CJ60" s="566"/>
      <c r="CK60" s="566"/>
      <c r="CL60" s="566"/>
      <c r="CM60" s="566"/>
      <c r="CN60" s="566"/>
      <c r="CO60" s="566"/>
      <c r="CP60" s="566"/>
      <c r="CQ60" s="566"/>
      <c r="CR60" s="566"/>
      <c r="CS60" s="566"/>
      <c r="CT60" s="566"/>
      <c r="CU60" s="566"/>
      <c r="CV60" s="566"/>
      <c r="CW60" s="566"/>
      <c r="CX60" s="566"/>
      <c r="CY60" s="566"/>
      <c r="CZ60" s="566"/>
      <c r="DA60" s="566"/>
      <c r="DB60" s="566"/>
      <c r="DC60" s="566"/>
      <c r="DD60" s="566"/>
      <c r="DE60" s="566"/>
      <c r="DF60" s="566"/>
      <c r="DG60" s="566"/>
      <c r="DH60" s="566"/>
      <c r="DI60" s="566"/>
      <c r="DJ60" s="566"/>
      <c r="DK60" s="566"/>
      <c r="DL60" s="566"/>
      <c r="DM60" s="566"/>
      <c r="DN60" s="566"/>
    </row>
    <row r="61" spans="39:118" ht="12">
      <c r="AM61" s="566"/>
      <c r="AN61" s="566"/>
      <c r="AO61" s="566"/>
      <c r="AP61" s="566"/>
      <c r="AQ61" s="566"/>
      <c r="AR61" s="566"/>
      <c r="AS61" s="566"/>
      <c r="AT61" s="566"/>
      <c r="AU61" s="566"/>
      <c r="AV61" s="566"/>
      <c r="AW61" s="566"/>
      <c r="AX61" s="566"/>
      <c r="AY61" s="566"/>
      <c r="AZ61" s="566"/>
      <c r="BA61" s="566"/>
      <c r="BB61" s="566"/>
      <c r="BC61" s="566"/>
      <c r="BD61" s="566"/>
      <c r="BE61" s="566"/>
      <c r="BF61" s="566"/>
      <c r="BG61" s="566"/>
      <c r="BH61" s="566"/>
      <c r="BI61" s="566"/>
      <c r="BJ61" s="566"/>
      <c r="BK61" s="566"/>
      <c r="BL61" s="566"/>
      <c r="BM61" s="566"/>
      <c r="BN61" s="566"/>
      <c r="BO61" s="566"/>
      <c r="BP61" s="566"/>
      <c r="BQ61" s="566"/>
      <c r="BR61" s="566"/>
      <c r="BS61" s="566"/>
      <c r="BT61" s="566"/>
      <c r="BU61" s="566"/>
      <c r="BV61" s="566"/>
      <c r="BW61" s="566"/>
      <c r="BX61" s="566"/>
      <c r="BY61" s="566"/>
      <c r="BZ61" s="566"/>
      <c r="CA61" s="566"/>
      <c r="CB61" s="566"/>
      <c r="CC61" s="566"/>
      <c r="CD61" s="566"/>
      <c r="CE61" s="566"/>
      <c r="CF61" s="566"/>
      <c r="CG61" s="566"/>
      <c r="CH61" s="566"/>
      <c r="CI61" s="566"/>
      <c r="CJ61" s="566"/>
      <c r="CK61" s="566"/>
      <c r="CL61" s="566"/>
      <c r="CM61" s="566"/>
      <c r="CN61" s="566"/>
      <c r="CO61" s="566"/>
      <c r="CP61" s="566"/>
      <c r="CQ61" s="566"/>
      <c r="CR61" s="566"/>
      <c r="CS61" s="566"/>
      <c r="CT61" s="566"/>
      <c r="CU61" s="566"/>
      <c r="CV61" s="566"/>
      <c r="CW61" s="566"/>
      <c r="CX61" s="566"/>
      <c r="CY61" s="566"/>
      <c r="CZ61" s="566"/>
      <c r="DA61" s="566"/>
      <c r="DB61" s="566"/>
      <c r="DC61" s="566"/>
      <c r="DD61" s="566"/>
      <c r="DE61" s="566"/>
      <c r="DF61" s="566"/>
      <c r="DG61" s="566"/>
      <c r="DH61" s="566"/>
      <c r="DI61" s="566"/>
      <c r="DJ61" s="566"/>
      <c r="DK61" s="566"/>
      <c r="DL61" s="566"/>
      <c r="DM61" s="566"/>
      <c r="DN61" s="566"/>
    </row>
    <row r="62" spans="39:118" ht="12">
      <c r="AM62" s="566"/>
      <c r="AN62" s="566"/>
      <c r="AO62" s="566"/>
      <c r="AP62" s="566"/>
      <c r="AQ62" s="566"/>
      <c r="AR62" s="566"/>
      <c r="AS62" s="566"/>
      <c r="AT62" s="566"/>
      <c r="AU62" s="566"/>
      <c r="AV62" s="566"/>
      <c r="AW62" s="566"/>
      <c r="AX62" s="566"/>
      <c r="AY62" s="566"/>
      <c r="AZ62" s="566"/>
      <c r="BA62" s="566"/>
      <c r="BB62" s="566"/>
      <c r="BC62" s="566"/>
      <c r="BD62" s="566"/>
      <c r="BE62" s="566"/>
      <c r="BF62" s="566"/>
      <c r="BG62" s="566"/>
      <c r="BH62" s="566"/>
      <c r="BI62" s="566"/>
      <c r="BJ62" s="566"/>
      <c r="BK62" s="566"/>
      <c r="BL62" s="566"/>
      <c r="BM62" s="566"/>
      <c r="BN62" s="566"/>
      <c r="BO62" s="566"/>
      <c r="BP62" s="566"/>
      <c r="BQ62" s="566"/>
      <c r="BR62" s="566"/>
      <c r="BS62" s="566"/>
      <c r="BT62" s="566"/>
      <c r="BU62" s="566"/>
      <c r="BV62" s="566"/>
      <c r="BW62" s="566"/>
      <c r="BX62" s="566"/>
      <c r="BY62" s="566"/>
      <c r="BZ62" s="566"/>
      <c r="CA62" s="566"/>
      <c r="CB62" s="566"/>
      <c r="CC62" s="566"/>
      <c r="CD62" s="566"/>
      <c r="CE62" s="566"/>
      <c r="CF62" s="566"/>
      <c r="CG62" s="566"/>
      <c r="CH62" s="566"/>
      <c r="CI62" s="566"/>
      <c r="CJ62" s="566"/>
      <c r="CK62" s="566"/>
      <c r="CL62" s="566"/>
      <c r="CM62" s="566"/>
      <c r="CN62" s="566"/>
      <c r="CO62" s="566"/>
      <c r="CP62" s="566"/>
      <c r="CQ62" s="566"/>
      <c r="CR62" s="566"/>
      <c r="CS62" s="566"/>
      <c r="CT62" s="566"/>
      <c r="CU62" s="566"/>
      <c r="CV62" s="566"/>
      <c r="CW62" s="566"/>
      <c r="CX62" s="566"/>
      <c r="CY62" s="566"/>
      <c r="CZ62" s="566"/>
      <c r="DA62" s="566"/>
      <c r="DB62" s="566"/>
      <c r="DC62" s="566"/>
      <c r="DD62" s="566"/>
      <c r="DE62" s="566"/>
      <c r="DF62" s="566"/>
      <c r="DG62" s="566"/>
      <c r="DH62" s="566"/>
      <c r="DI62" s="566"/>
      <c r="DJ62" s="566"/>
      <c r="DK62" s="566"/>
      <c r="DL62" s="566"/>
      <c r="DM62" s="566"/>
      <c r="DN62" s="566"/>
    </row>
    <row r="63" spans="39:118" ht="12">
      <c r="AM63" s="566"/>
      <c r="AN63" s="566"/>
      <c r="AO63" s="566"/>
      <c r="AP63" s="566"/>
      <c r="AQ63" s="566"/>
      <c r="AR63" s="566"/>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c r="BO63" s="566"/>
      <c r="BP63" s="566"/>
      <c r="BQ63" s="566"/>
      <c r="BR63" s="566"/>
      <c r="BS63" s="566"/>
      <c r="BT63" s="566"/>
      <c r="BU63" s="566"/>
      <c r="BV63" s="566"/>
      <c r="BW63" s="566"/>
      <c r="BX63" s="566"/>
      <c r="BY63" s="566"/>
      <c r="BZ63" s="566"/>
      <c r="CA63" s="566"/>
      <c r="CB63" s="566"/>
      <c r="CC63" s="566"/>
      <c r="CD63" s="566"/>
      <c r="CE63" s="566"/>
      <c r="CF63" s="566"/>
      <c r="CG63" s="566"/>
      <c r="CH63" s="566"/>
      <c r="CI63" s="566"/>
      <c r="CJ63" s="566"/>
      <c r="CK63" s="566"/>
      <c r="CL63" s="566"/>
      <c r="CM63" s="566"/>
      <c r="CN63" s="566"/>
      <c r="CO63" s="566"/>
      <c r="CP63" s="566"/>
      <c r="CQ63" s="566"/>
      <c r="CR63" s="566"/>
      <c r="CS63" s="566"/>
      <c r="CT63" s="566"/>
      <c r="CU63" s="566"/>
      <c r="CV63" s="566"/>
      <c r="CW63" s="566"/>
      <c r="CX63" s="566"/>
      <c r="CY63" s="566"/>
      <c r="CZ63" s="566"/>
      <c r="DA63" s="566"/>
      <c r="DB63" s="566"/>
      <c r="DC63" s="566"/>
      <c r="DD63" s="566"/>
      <c r="DE63" s="566"/>
      <c r="DF63" s="566"/>
      <c r="DG63" s="566"/>
      <c r="DH63" s="566"/>
      <c r="DI63" s="566"/>
      <c r="DJ63" s="566"/>
      <c r="DK63" s="566"/>
      <c r="DL63" s="566"/>
      <c r="DM63" s="566"/>
      <c r="DN63" s="566"/>
    </row>
    <row r="64" spans="39:118" ht="12">
      <c r="AM64" s="566"/>
      <c r="AN64" s="566"/>
      <c r="AO64" s="566"/>
      <c r="AP64" s="566"/>
      <c r="AQ64" s="566"/>
      <c r="AR64" s="566"/>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6"/>
      <c r="BT64" s="566"/>
      <c r="BU64" s="566"/>
      <c r="BV64" s="566"/>
      <c r="BW64" s="566"/>
      <c r="BX64" s="566"/>
      <c r="BY64" s="566"/>
      <c r="BZ64" s="566"/>
      <c r="CA64" s="566"/>
      <c r="CB64" s="566"/>
      <c r="CC64" s="566"/>
      <c r="CD64" s="566"/>
      <c r="CE64" s="566"/>
      <c r="CF64" s="566"/>
      <c r="CG64" s="566"/>
      <c r="CH64" s="566"/>
      <c r="CI64" s="566"/>
      <c r="CJ64" s="566"/>
      <c r="CK64" s="566"/>
      <c r="CL64" s="566"/>
      <c r="CM64" s="566"/>
      <c r="CN64" s="566"/>
      <c r="CO64" s="566"/>
      <c r="CP64" s="566"/>
      <c r="CQ64" s="566"/>
      <c r="CR64" s="566"/>
      <c r="CS64" s="566"/>
      <c r="CT64" s="566"/>
      <c r="CU64" s="566"/>
      <c r="CV64" s="566"/>
      <c r="CW64" s="566"/>
      <c r="CX64" s="566"/>
      <c r="CY64" s="566"/>
      <c r="CZ64" s="566"/>
      <c r="DA64" s="566"/>
      <c r="DB64" s="566"/>
      <c r="DC64" s="566"/>
      <c r="DD64" s="566"/>
      <c r="DE64" s="566"/>
      <c r="DF64" s="566"/>
      <c r="DG64" s="566"/>
      <c r="DH64" s="566"/>
      <c r="DI64" s="566"/>
      <c r="DJ64" s="566"/>
      <c r="DK64" s="566"/>
      <c r="DL64" s="566"/>
      <c r="DM64" s="566"/>
      <c r="DN64" s="566"/>
    </row>
    <row r="65" spans="39:118" ht="12">
      <c r="AM65" s="566"/>
      <c r="AN65" s="566"/>
      <c r="AO65" s="566"/>
      <c r="AP65" s="566"/>
      <c r="AQ65" s="566"/>
      <c r="AR65" s="566"/>
      <c r="AS65" s="566"/>
      <c r="AT65" s="566"/>
      <c r="AU65" s="566"/>
      <c r="AV65" s="566"/>
      <c r="AW65" s="566"/>
      <c r="AX65" s="566"/>
      <c r="AY65" s="566"/>
      <c r="AZ65" s="566"/>
      <c r="BA65" s="566"/>
      <c r="BB65" s="566"/>
      <c r="BC65" s="566"/>
      <c r="BD65" s="566"/>
      <c r="BE65" s="566"/>
      <c r="BF65" s="566"/>
      <c r="BG65" s="566"/>
      <c r="BH65" s="566"/>
      <c r="BI65" s="566"/>
      <c r="BJ65" s="566"/>
      <c r="BK65" s="566"/>
      <c r="BL65" s="566"/>
      <c r="BM65" s="566"/>
      <c r="BN65" s="566"/>
      <c r="BO65" s="566"/>
      <c r="BP65" s="566"/>
      <c r="BQ65" s="566"/>
      <c r="BR65" s="566"/>
      <c r="BS65" s="566"/>
      <c r="BT65" s="566"/>
      <c r="BU65" s="566"/>
      <c r="BV65" s="566"/>
      <c r="BW65" s="566"/>
      <c r="BX65" s="566"/>
      <c r="BY65" s="566"/>
      <c r="BZ65" s="566"/>
      <c r="CA65" s="566"/>
      <c r="CB65" s="566"/>
      <c r="CC65" s="566"/>
      <c r="CD65" s="566"/>
      <c r="CE65" s="566"/>
      <c r="CF65" s="566"/>
      <c r="CG65" s="566"/>
      <c r="CH65" s="566"/>
      <c r="CI65" s="566"/>
      <c r="CJ65" s="566"/>
      <c r="CK65" s="566"/>
      <c r="CL65" s="566"/>
      <c r="CM65" s="566"/>
      <c r="CN65" s="566"/>
      <c r="CO65" s="566"/>
      <c r="CP65" s="566"/>
      <c r="CQ65" s="566"/>
      <c r="CR65" s="566"/>
      <c r="CS65" s="566"/>
      <c r="CT65" s="566"/>
      <c r="CU65" s="566"/>
      <c r="CV65" s="566"/>
      <c r="CW65" s="566"/>
      <c r="CX65" s="566"/>
      <c r="CY65" s="566"/>
      <c r="CZ65" s="566"/>
      <c r="DA65" s="566"/>
      <c r="DB65" s="566"/>
      <c r="DC65" s="566"/>
      <c r="DD65" s="566"/>
      <c r="DE65" s="566"/>
      <c r="DF65" s="566"/>
      <c r="DG65" s="566"/>
      <c r="DH65" s="566"/>
      <c r="DI65" s="566"/>
      <c r="DJ65" s="566"/>
      <c r="DK65" s="566"/>
      <c r="DL65" s="566"/>
      <c r="DM65" s="566"/>
      <c r="DN65" s="566"/>
    </row>
    <row r="66" spans="39:118" ht="12">
      <c r="AM66" s="566"/>
      <c r="AN66" s="566"/>
      <c r="AO66" s="566"/>
      <c r="AP66" s="566"/>
      <c r="AQ66" s="566"/>
      <c r="AR66" s="566"/>
      <c r="AS66" s="566"/>
      <c r="AT66" s="566"/>
      <c r="AU66" s="566"/>
      <c r="AV66" s="566"/>
      <c r="AW66" s="566"/>
      <c r="AX66" s="566"/>
      <c r="AY66" s="566"/>
      <c r="AZ66" s="566"/>
      <c r="BA66" s="566"/>
      <c r="BB66" s="566"/>
      <c r="BC66" s="566"/>
      <c r="BD66" s="566"/>
      <c r="BE66" s="566"/>
      <c r="BF66" s="566"/>
      <c r="BG66" s="566"/>
      <c r="BH66" s="566"/>
      <c r="BI66" s="566"/>
      <c r="BJ66" s="566"/>
      <c r="BK66" s="566"/>
      <c r="BL66" s="566"/>
      <c r="BM66" s="566"/>
      <c r="BN66" s="566"/>
      <c r="BO66" s="566"/>
      <c r="BP66" s="566"/>
      <c r="BQ66" s="566"/>
      <c r="BR66" s="566"/>
      <c r="BS66" s="566"/>
      <c r="BT66" s="566"/>
      <c r="BU66" s="566"/>
      <c r="BV66" s="566"/>
      <c r="BW66" s="566"/>
      <c r="BX66" s="566"/>
      <c r="BY66" s="566"/>
      <c r="BZ66" s="566"/>
      <c r="CA66" s="566"/>
      <c r="CB66" s="566"/>
      <c r="CC66" s="566"/>
      <c r="CD66" s="566"/>
      <c r="CE66" s="566"/>
      <c r="CF66" s="566"/>
      <c r="CG66" s="566"/>
      <c r="CH66" s="566"/>
      <c r="CI66" s="566"/>
      <c r="CJ66" s="566"/>
      <c r="CK66" s="566"/>
      <c r="CL66" s="566"/>
      <c r="CM66" s="566"/>
      <c r="CN66" s="566"/>
      <c r="CO66" s="566"/>
      <c r="CP66" s="566"/>
      <c r="CQ66" s="566"/>
      <c r="CR66" s="566"/>
      <c r="CS66" s="566"/>
      <c r="CT66" s="566"/>
      <c r="CU66" s="566"/>
      <c r="CV66" s="566"/>
      <c r="CW66" s="566"/>
      <c r="CX66" s="566"/>
      <c r="CY66" s="566"/>
      <c r="CZ66" s="566"/>
      <c r="DA66" s="566"/>
      <c r="DB66" s="566"/>
      <c r="DC66" s="566"/>
      <c r="DD66" s="566"/>
      <c r="DE66" s="566"/>
      <c r="DF66" s="566"/>
      <c r="DG66" s="566"/>
      <c r="DH66" s="566"/>
      <c r="DI66" s="566"/>
      <c r="DJ66" s="566"/>
      <c r="DK66" s="566"/>
      <c r="DL66" s="566"/>
      <c r="DM66" s="566"/>
      <c r="DN66" s="566"/>
    </row>
  </sheetData>
  <mergeCells count="73">
    <mergeCell ref="D4:E7"/>
    <mergeCell ref="B4:C7"/>
    <mergeCell ref="N4:AK4"/>
    <mergeCell ref="N5:S5"/>
    <mergeCell ref="F4:F7"/>
    <mergeCell ref="G4:M4"/>
    <mergeCell ref="G5:G7"/>
    <mergeCell ref="H5:H7"/>
    <mergeCell ref="I5:I7"/>
    <mergeCell ref="AH6:AI7"/>
    <mergeCell ref="AX5:AY6"/>
    <mergeCell ref="AR6:AS7"/>
    <mergeCell ref="M5:M7"/>
    <mergeCell ref="T5:Y5"/>
    <mergeCell ref="Z5:AE5"/>
    <mergeCell ref="AF5:AK5"/>
    <mergeCell ref="AF6:AG7"/>
    <mergeCell ref="AT5:AU7"/>
    <mergeCell ref="AV5:AW7"/>
    <mergeCell ref="AL4:AM7"/>
    <mergeCell ref="CF6:CI6"/>
    <mergeCell ref="CJ6:CO6"/>
    <mergeCell ref="AX7:AY7"/>
    <mergeCell ref="AZ7:BA7"/>
    <mergeCell ref="BB7:BC7"/>
    <mergeCell ref="BD7:BE7"/>
    <mergeCell ref="BK7:BL7"/>
    <mergeCell ref="BM7:BN7"/>
    <mergeCell ref="CA5:CE6"/>
    <mergeCell ref="CF5:CO5"/>
    <mergeCell ref="DC5:DC7"/>
    <mergeCell ref="N6:O7"/>
    <mergeCell ref="P6:Q7"/>
    <mergeCell ref="R6:S7"/>
    <mergeCell ref="T6:U7"/>
    <mergeCell ref="V6:W7"/>
    <mergeCell ref="X6:Y7"/>
    <mergeCell ref="Z6:AA7"/>
    <mergeCell ref="AB6:AC7"/>
    <mergeCell ref="AD6:AE7"/>
    <mergeCell ref="CV5:CY6"/>
    <mergeCell ref="CZ5:CZ7"/>
    <mergeCell ref="DA5:DA7"/>
    <mergeCell ref="DB5:DB7"/>
    <mergeCell ref="BK5:BL5"/>
    <mergeCell ref="BM5:BN5"/>
    <mergeCell ref="BO5:BP7"/>
    <mergeCell ref="BQ5:BR7"/>
    <mergeCell ref="AN4:AU4"/>
    <mergeCell ref="AV4:BG4"/>
    <mergeCell ref="BH4:BH7"/>
    <mergeCell ref="BI4:BR4"/>
    <mergeCell ref="AN5:AO7"/>
    <mergeCell ref="AP5:AQ7"/>
    <mergeCell ref="AZ5:BC5"/>
    <mergeCell ref="BF5:BG7"/>
    <mergeCell ref="BI5:BJ7"/>
    <mergeCell ref="BD5:BE6"/>
    <mergeCell ref="CZ4:DA4"/>
    <mergeCell ref="DB4:DC4"/>
    <mergeCell ref="BS4:BT7"/>
    <mergeCell ref="BU4:BV6"/>
    <mergeCell ref="BW4:BX6"/>
    <mergeCell ref="BY4:BZ6"/>
    <mergeCell ref="CA4:CT4"/>
    <mergeCell ref="CU4:CY4"/>
    <mergeCell ref="CP5:CT6"/>
    <mergeCell ref="CU5:CU7"/>
    <mergeCell ref="J5:J7"/>
    <mergeCell ref="K5:K7"/>
    <mergeCell ref="L5:L7"/>
    <mergeCell ref="AR5:AS5"/>
    <mergeCell ref="AJ6:AK7"/>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1:N22"/>
  <sheetViews>
    <sheetView workbookViewId="0" topLeftCell="A1">
      <selection activeCell="A1" sqref="A1"/>
    </sheetView>
  </sheetViews>
  <sheetFormatPr defaultColWidth="9.00390625" defaultRowHeight="13.5"/>
  <cols>
    <col min="1" max="1" width="4.125" style="101" customWidth="1"/>
    <col min="2" max="2" width="10.875" style="598" customWidth="1"/>
    <col min="3" max="3" width="11.375" style="598" customWidth="1"/>
    <col min="4" max="7" width="9.625" style="101" customWidth="1"/>
    <col min="8" max="9" width="10.875" style="101" customWidth="1"/>
    <col min="10" max="10" width="9.625" style="101" customWidth="1"/>
    <col min="11" max="11" width="12.25390625" style="101" bestFit="1" customWidth="1"/>
    <col min="12" max="12" width="13.625" style="101" customWidth="1"/>
    <col min="13" max="13" width="12.875" style="101" customWidth="1"/>
    <col min="14" max="14" width="14.00390625" style="101" customWidth="1"/>
    <col min="15" max="16384" width="9.00390625" style="101" customWidth="1"/>
  </cols>
  <sheetData>
    <row r="1" spans="2:3" ht="14.25">
      <c r="B1" s="597" t="s">
        <v>806</v>
      </c>
      <c r="C1" s="597"/>
    </row>
    <row r="2" ht="12.75" thickBot="1">
      <c r="N2" s="599" t="s">
        <v>776</v>
      </c>
    </row>
    <row r="3" spans="2:14" ht="14.25" customHeight="1" thickTop="1">
      <c r="B3" s="1419" t="s">
        <v>777</v>
      </c>
      <c r="C3" s="1420"/>
      <c r="D3" s="1411" t="s">
        <v>778</v>
      </c>
      <c r="E3" s="1411"/>
      <c r="F3" s="1411"/>
      <c r="G3" s="1411"/>
      <c r="H3" s="1411"/>
      <c r="I3" s="1411"/>
      <c r="J3" s="1411"/>
      <c r="K3" s="1417" t="s">
        <v>779</v>
      </c>
      <c r="L3" s="1411" t="s">
        <v>780</v>
      </c>
      <c r="M3" s="1411" t="s">
        <v>781</v>
      </c>
      <c r="N3" s="1411" t="s">
        <v>528</v>
      </c>
    </row>
    <row r="4" spans="2:14" ht="14.25" customHeight="1">
      <c r="B4" s="1421"/>
      <c r="C4" s="1422"/>
      <c r="D4" s="1410" t="s">
        <v>782</v>
      </c>
      <c r="E4" s="1410"/>
      <c r="F4" s="1410" t="s">
        <v>783</v>
      </c>
      <c r="G4" s="1410"/>
      <c r="H4" s="1410" t="s">
        <v>784</v>
      </c>
      <c r="I4" s="1410"/>
      <c r="J4" s="600" t="s">
        <v>1335</v>
      </c>
      <c r="K4" s="1418"/>
      <c r="L4" s="1410"/>
      <c r="M4" s="1410"/>
      <c r="N4" s="1410"/>
    </row>
    <row r="5" spans="2:14" ht="15" customHeight="1">
      <c r="B5" s="601"/>
      <c r="C5" s="602"/>
      <c r="D5" s="603"/>
      <c r="E5" s="603"/>
      <c r="F5" s="603"/>
      <c r="G5" s="603"/>
      <c r="H5" s="603"/>
      <c r="I5" s="603"/>
      <c r="J5" s="603"/>
      <c r="K5" s="603"/>
      <c r="L5" s="603"/>
      <c r="M5" s="603"/>
      <c r="N5" s="604"/>
    </row>
    <row r="6" spans="2:14" ht="15" customHeight="1">
      <c r="B6" s="1425" t="s">
        <v>785</v>
      </c>
      <c r="C6" s="1426"/>
      <c r="D6" s="1408">
        <v>35601</v>
      </c>
      <c r="E6" s="1408"/>
      <c r="F6" s="1409">
        <v>-14475</v>
      </c>
      <c r="G6" s="1409"/>
      <c r="H6" s="1408">
        <v>12189</v>
      </c>
      <c r="I6" s="1408"/>
      <c r="J6" s="56">
        <f>SUM(D6,H6)</f>
        <v>47790</v>
      </c>
      <c r="K6" s="56">
        <v>205035</v>
      </c>
      <c r="L6" s="56">
        <v>3249</v>
      </c>
      <c r="M6" s="56">
        <v>363</v>
      </c>
      <c r="N6" s="347">
        <v>256437</v>
      </c>
    </row>
    <row r="7" spans="2:14" ht="15" customHeight="1">
      <c r="B7" s="605"/>
      <c r="C7" s="606"/>
      <c r="D7" s="56"/>
      <c r="E7" s="56"/>
      <c r="F7" s="56"/>
      <c r="G7" s="56"/>
      <c r="H7" s="56"/>
      <c r="I7" s="56"/>
      <c r="J7" s="56"/>
      <c r="K7" s="56"/>
      <c r="L7" s="56"/>
      <c r="M7" s="56"/>
      <c r="N7" s="347"/>
    </row>
    <row r="8" spans="2:14" ht="15" customHeight="1">
      <c r="B8" s="1423" t="s">
        <v>786</v>
      </c>
      <c r="C8" s="1424"/>
      <c r="D8" s="1408">
        <v>51827</v>
      </c>
      <c r="E8" s="1408"/>
      <c r="F8" s="1408">
        <v>14729</v>
      </c>
      <c r="G8" s="1408"/>
      <c r="H8" s="1408">
        <v>30484</v>
      </c>
      <c r="I8" s="1408"/>
      <c r="J8" s="56">
        <f>SUM(D8:I8)</f>
        <v>97040</v>
      </c>
      <c r="K8" s="56">
        <v>1764258</v>
      </c>
      <c r="L8" s="56">
        <v>20895</v>
      </c>
      <c r="M8" s="49" t="s">
        <v>787</v>
      </c>
      <c r="N8" s="87" t="s">
        <v>788</v>
      </c>
    </row>
    <row r="9" spans="2:14" ht="15" customHeight="1">
      <c r="B9" s="607"/>
      <c r="C9" s="608"/>
      <c r="D9" s="56"/>
      <c r="E9" s="56"/>
      <c r="F9" s="603"/>
      <c r="G9" s="603"/>
      <c r="H9" s="56"/>
      <c r="I9" s="56"/>
      <c r="J9" s="56"/>
      <c r="K9" s="56"/>
      <c r="L9" s="56"/>
      <c r="M9" s="49" t="s">
        <v>789</v>
      </c>
      <c r="N9" s="87" t="s">
        <v>790</v>
      </c>
    </row>
    <row r="10" spans="2:14" ht="15" customHeight="1" thickBot="1">
      <c r="B10" s="607"/>
      <c r="C10" s="608"/>
      <c r="D10" s="56"/>
      <c r="E10" s="56"/>
      <c r="F10" s="603"/>
      <c r="G10" s="603"/>
      <c r="H10" s="56"/>
      <c r="I10" s="56"/>
      <c r="J10" s="56"/>
      <c r="K10" s="56"/>
      <c r="L10" s="56"/>
      <c r="M10" s="56"/>
      <c r="N10" s="347"/>
    </row>
    <row r="11" spans="2:14" ht="15" customHeight="1" thickTop="1">
      <c r="B11" s="1412" t="s">
        <v>777</v>
      </c>
      <c r="C11" s="1416" t="s">
        <v>791</v>
      </c>
      <c r="D11" s="1415" t="s">
        <v>792</v>
      </c>
      <c r="E11" s="1415"/>
      <c r="F11" s="1415"/>
      <c r="G11" s="1415" t="s">
        <v>793</v>
      </c>
      <c r="H11" s="1415"/>
      <c r="I11" s="1415"/>
      <c r="J11" s="1412" t="s">
        <v>794</v>
      </c>
      <c r="K11" s="1412" t="s">
        <v>795</v>
      </c>
      <c r="L11" s="1412" t="s">
        <v>796</v>
      </c>
      <c r="M11" s="1412" t="s">
        <v>797</v>
      </c>
      <c r="N11" s="1412" t="s">
        <v>798</v>
      </c>
    </row>
    <row r="12" spans="2:14" s="70" customFormat="1" ht="15" customHeight="1">
      <c r="B12" s="1413"/>
      <c r="C12" s="1414"/>
      <c r="D12" s="609" t="s">
        <v>799</v>
      </c>
      <c r="E12" s="609" t="s">
        <v>799</v>
      </c>
      <c r="F12" s="1414" t="s">
        <v>1335</v>
      </c>
      <c r="G12" s="610" t="s">
        <v>800</v>
      </c>
      <c r="H12" s="609" t="s">
        <v>801</v>
      </c>
      <c r="I12" s="1414" t="s">
        <v>1335</v>
      </c>
      <c r="J12" s="1413"/>
      <c r="K12" s="1413"/>
      <c r="L12" s="1413"/>
      <c r="M12" s="1413"/>
      <c r="N12" s="1413"/>
    </row>
    <row r="13" spans="2:14" s="70" customFormat="1" ht="15" customHeight="1">
      <c r="B13" s="1413"/>
      <c r="C13" s="1414"/>
      <c r="D13" s="611" t="s">
        <v>344</v>
      </c>
      <c r="E13" s="611" t="s">
        <v>353</v>
      </c>
      <c r="F13" s="1414"/>
      <c r="G13" s="611" t="s">
        <v>802</v>
      </c>
      <c r="H13" s="611" t="s">
        <v>353</v>
      </c>
      <c r="I13" s="1414"/>
      <c r="J13" s="1413"/>
      <c r="K13" s="1413"/>
      <c r="L13" s="1413"/>
      <c r="M13" s="1413"/>
      <c r="N13" s="1413"/>
    </row>
    <row r="14" spans="2:14" s="70" customFormat="1" ht="15" customHeight="1">
      <c r="B14" s="612"/>
      <c r="C14" s="603"/>
      <c r="D14" s="613"/>
      <c r="E14" s="613"/>
      <c r="F14" s="603"/>
      <c r="G14" s="603"/>
      <c r="H14" s="613"/>
      <c r="I14" s="613"/>
      <c r="J14" s="613"/>
      <c r="K14" s="613"/>
      <c r="L14" s="56"/>
      <c r="M14" s="613"/>
      <c r="N14" s="347"/>
    </row>
    <row r="15" spans="2:14" s="70" customFormat="1" ht="15" customHeight="1">
      <c r="B15" s="614" t="s">
        <v>803</v>
      </c>
      <c r="C15" s="603">
        <v>107</v>
      </c>
      <c r="D15" s="613">
        <v>36438</v>
      </c>
      <c r="E15" s="613">
        <v>205</v>
      </c>
      <c r="F15" s="603">
        <f>SUM(D15:E15)</f>
        <v>36643</v>
      </c>
      <c r="G15" s="603">
        <v>15</v>
      </c>
      <c r="H15" s="613">
        <v>4</v>
      </c>
      <c r="I15" s="613">
        <f>SUM(G15:H15)</f>
        <v>19</v>
      </c>
      <c r="J15" s="613">
        <v>486</v>
      </c>
      <c r="K15" s="613">
        <v>1387</v>
      </c>
      <c r="L15" s="56">
        <v>1</v>
      </c>
      <c r="M15" s="613">
        <v>161</v>
      </c>
      <c r="N15" s="347">
        <v>38805</v>
      </c>
    </row>
    <row r="16" spans="2:14" s="70" customFormat="1" ht="15" customHeight="1">
      <c r="B16" s="614"/>
      <c r="C16" s="603"/>
      <c r="D16" s="613"/>
      <c r="E16" s="613"/>
      <c r="F16" s="603"/>
      <c r="G16" s="603"/>
      <c r="H16" s="613"/>
      <c r="I16" s="613"/>
      <c r="J16" s="613"/>
      <c r="K16" s="613"/>
      <c r="L16" s="56"/>
      <c r="M16" s="613"/>
      <c r="N16" s="347"/>
    </row>
    <row r="17" spans="2:14" s="70" customFormat="1" ht="15" customHeight="1">
      <c r="B17" s="614" t="s">
        <v>804</v>
      </c>
      <c r="C17" s="603">
        <v>6369</v>
      </c>
      <c r="D17" s="613">
        <v>83885</v>
      </c>
      <c r="E17" s="613">
        <v>22475</v>
      </c>
      <c r="F17" s="603">
        <f>SUM(D17:E17)</f>
        <v>106360</v>
      </c>
      <c r="G17" s="603">
        <v>10870</v>
      </c>
      <c r="H17" s="613">
        <v>73100</v>
      </c>
      <c r="I17" s="613">
        <f>SUM(G17:H17)</f>
        <v>83970</v>
      </c>
      <c r="J17" s="613">
        <v>5495</v>
      </c>
      <c r="K17" s="613">
        <v>1471</v>
      </c>
      <c r="L17" s="56">
        <v>171</v>
      </c>
      <c r="M17" s="613">
        <v>389</v>
      </c>
      <c r="N17" s="347">
        <v>204225</v>
      </c>
    </row>
    <row r="18" spans="2:14" s="70" customFormat="1" ht="15" customHeight="1">
      <c r="B18" s="615"/>
      <c r="C18" s="616"/>
      <c r="D18" s="617"/>
      <c r="E18" s="617"/>
      <c r="F18" s="617"/>
      <c r="G18" s="617"/>
      <c r="H18" s="617"/>
      <c r="I18" s="617"/>
      <c r="J18" s="617"/>
      <c r="K18" s="617"/>
      <c r="L18" s="617"/>
      <c r="M18" s="617"/>
      <c r="N18" s="618"/>
    </row>
    <row r="19" spans="2:14" ht="15" customHeight="1">
      <c r="B19" s="598" t="s">
        <v>805</v>
      </c>
      <c r="D19" s="598"/>
      <c r="E19" s="598"/>
      <c r="F19" s="598"/>
      <c r="G19" s="598"/>
      <c r="H19" s="598"/>
      <c r="I19" s="598"/>
      <c r="J19" s="598"/>
      <c r="K19" s="598"/>
      <c r="L19" s="598"/>
      <c r="M19" s="598"/>
      <c r="N19" s="598"/>
    </row>
    <row r="20" spans="4:14" ht="15" customHeight="1">
      <c r="D20" s="598"/>
      <c r="E20" s="598"/>
      <c r="F20" s="598"/>
      <c r="G20" s="598"/>
      <c r="H20" s="598"/>
      <c r="I20" s="598"/>
      <c r="J20" s="598"/>
      <c r="K20" s="598"/>
      <c r="L20" s="598"/>
      <c r="M20" s="598"/>
      <c r="N20" s="598"/>
    </row>
    <row r="21" spans="4:14" ht="15" customHeight="1">
      <c r="D21" s="598"/>
      <c r="E21" s="598"/>
      <c r="F21" s="598"/>
      <c r="G21" s="598"/>
      <c r="H21" s="598"/>
      <c r="I21" s="598"/>
      <c r="J21" s="598"/>
      <c r="K21" s="598"/>
      <c r="L21" s="598"/>
      <c r="M21" s="598"/>
      <c r="N21" s="598"/>
    </row>
    <row r="22" spans="4:14" ht="12">
      <c r="D22" s="598"/>
      <c r="E22" s="598"/>
      <c r="F22" s="598"/>
      <c r="G22" s="598"/>
      <c r="H22" s="598"/>
      <c r="I22" s="598"/>
      <c r="J22" s="598"/>
      <c r="K22" s="598"/>
      <c r="L22" s="598"/>
      <c r="M22" s="598"/>
      <c r="N22" s="598"/>
    </row>
  </sheetData>
  <mergeCells count="28">
    <mergeCell ref="M11:M13"/>
    <mergeCell ref="N11:N13"/>
    <mergeCell ref="B11:B13"/>
    <mergeCell ref="K3:K4"/>
    <mergeCell ref="L3:L4"/>
    <mergeCell ref="M3:M4"/>
    <mergeCell ref="N3:N4"/>
    <mergeCell ref="B3:C4"/>
    <mergeCell ref="B8:C8"/>
    <mergeCell ref="B6:C6"/>
    <mergeCell ref="F12:F13"/>
    <mergeCell ref="D11:F11"/>
    <mergeCell ref="G11:I11"/>
    <mergeCell ref="C11:C13"/>
    <mergeCell ref="J11:J13"/>
    <mergeCell ref="K11:K13"/>
    <mergeCell ref="L11:L13"/>
    <mergeCell ref="I12:I13"/>
    <mergeCell ref="H4:I4"/>
    <mergeCell ref="F4:G4"/>
    <mergeCell ref="D4:E4"/>
    <mergeCell ref="D3:J3"/>
    <mergeCell ref="D6:E6"/>
    <mergeCell ref="D8:E8"/>
    <mergeCell ref="F6:G6"/>
    <mergeCell ref="H6:I6"/>
    <mergeCell ref="F8:G8"/>
    <mergeCell ref="H8:I8"/>
  </mergeCells>
  <printOptions/>
  <pageMargins left="0.75" right="0.75" top="1" bottom="1" header="0.512" footer="0.512"/>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B1:S146"/>
  <sheetViews>
    <sheetView workbookViewId="0" topLeftCell="A1">
      <selection activeCell="A1" sqref="A1"/>
    </sheetView>
  </sheetViews>
  <sheetFormatPr defaultColWidth="9.00390625" defaultRowHeight="13.5"/>
  <cols>
    <col min="1" max="1" width="3.625" style="619" customWidth="1"/>
    <col min="2" max="2" width="3.75390625" style="619" customWidth="1"/>
    <col min="3" max="3" width="13.375" style="619" customWidth="1"/>
    <col min="4" max="5" width="12.625" style="619" customWidth="1"/>
    <col min="6" max="6" width="7.625" style="669" customWidth="1"/>
    <col min="7" max="7" width="12.625" style="619" customWidth="1"/>
    <col min="8" max="8" width="7.625" style="619" customWidth="1"/>
    <col min="9" max="9" width="4.125" style="619" customWidth="1"/>
    <col min="10" max="10" width="5.125" style="619" customWidth="1"/>
    <col min="11" max="11" width="10.875" style="619" customWidth="1"/>
    <col min="12" max="12" width="6.375" style="619" customWidth="1"/>
    <col min="13" max="13" width="10.875" style="619" customWidth="1"/>
    <col min="14" max="14" width="6.00390625" style="619" customWidth="1"/>
    <col min="15" max="15" width="10.75390625" style="619" customWidth="1"/>
    <col min="16" max="16" width="3.75390625" style="619" customWidth="1"/>
    <col min="17" max="17" width="6.00390625" style="619" customWidth="1"/>
    <col min="18" max="18" width="10.875" style="619" customWidth="1"/>
    <col min="19" max="16384" width="9.00390625" style="619" customWidth="1"/>
  </cols>
  <sheetData>
    <row r="1" spans="2:8" ht="14.25">
      <c r="B1" s="71" t="s">
        <v>1454</v>
      </c>
      <c r="D1" s="70"/>
      <c r="E1" s="70"/>
      <c r="F1" s="620"/>
      <c r="G1" s="91"/>
      <c r="H1" s="70"/>
    </row>
    <row r="2" spans="3:18" s="621" customFormat="1" ht="14.25" customHeight="1" thickBot="1">
      <c r="C2" s="70"/>
      <c r="D2" s="70"/>
      <c r="E2" s="70"/>
      <c r="F2" s="622"/>
      <c r="Q2" s="1458" t="s">
        <v>807</v>
      </c>
      <c r="R2" s="1458"/>
    </row>
    <row r="3" spans="2:18" s="621" customFormat="1" ht="12.75" customHeight="1" thickTop="1">
      <c r="B3" s="1443" t="s">
        <v>808</v>
      </c>
      <c r="C3" s="1444"/>
      <c r="D3" s="1431" t="s">
        <v>809</v>
      </c>
      <c r="E3" s="1433" t="s">
        <v>810</v>
      </c>
      <c r="F3" s="1449" t="s">
        <v>811</v>
      </c>
      <c r="G3" s="1452" t="s">
        <v>812</v>
      </c>
      <c r="H3" s="1433" t="s">
        <v>813</v>
      </c>
      <c r="I3" s="1427" t="s">
        <v>814</v>
      </c>
      <c r="J3" s="1456"/>
      <c r="K3" s="1428"/>
      <c r="L3" s="1427" t="s">
        <v>815</v>
      </c>
      <c r="M3" s="1428"/>
      <c r="N3" s="1427" t="s">
        <v>816</v>
      </c>
      <c r="O3" s="1428"/>
      <c r="P3" s="1437" t="s">
        <v>1335</v>
      </c>
      <c r="Q3" s="1438"/>
      <c r="R3" s="1439"/>
    </row>
    <row r="4" spans="2:18" s="621" customFormat="1" ht="20.25" customHeight="1">
      <c r="B4" s="1445"/>
      <c r="C4" s="1446"/>
      <c r="D4" s="1432"/>
      <c r="E4" s="1434"/>
      <c r="F4" s="1450"/>
      <c r="G4" s="1453"/>
      <c r="H4" s="1451"/>
      <c r="I4" s="1429"/>
      <c r="J4" s="1457"/>
      <c r="K4" s="1430"/>
      <c r="L4" s="1429"/>
      <c r="M4" s="1430"/>
      <c r="N4" s="1429"/>
      <c r="O4" s="1430"/>
      <c r="P4" s="1440"/>
      <c r="Q4" s="1441"/>
      <c r="R4" s="1442"/>
    </row>
    <row r="5" spans="2:18" s="621" customFormat="1" ht="22.5" customHeight="1">
      <c r="B5" s="1447"/>
      <c r="C5" s="1448"/>
      <c r="D5" s="623" t="s">
        <v>817</v>
      </c>
      <c r="E5" s="624" t="s">
        <v>818</v>
      </c>
      <c r="F5" s="625" t="s">
        <v>819</v>
      </c>
      <c r="G5" s="626" t="s">
        <v>820</v>
      </c>
      <c r="H5" s="627" t="s">
        <v>819</v>
      </c>
      <c r="I5" s="1454" t="s">
        <v>821</v>
      </c>
      <c r="J5" s="1455"/>
      <c r="K5" s="628" t="s">
        <v>812</v>
      </c>
      <c r="L5" s="629" t="s">
        <v>821</v>
      </c>
      <c r="M5" s="628" t="s">
        <v>812</v>
      </c>
      <c r="N5" s="629" t="s">
        <v>821</v>
      </c>
      <c r="O5" s="628" t="s">
        <v>812</v>
      </c>
      <c r="P5" s="1454" t="s">
        <v>821</v>
      </c>
      <c r="Q5" s="1455"/>
      <c r="R5" s="628" t="s">
        <v>812</v>
      </c>
    </row>
    <row r="6" spans="2:18" s="630" customFormat="1" ht="15.75" customHeight="1">
      <c r="B6" s="631"/>
      <c r="C6" s="112"/>
      <c r="D6" s="632" t="s">
        <v>822</v>
      </c>
      <c r="E6" s="632" t="s">
        <v>822</v>
      </c>
      <c r="F6" s="633"/>
      <c r="G6" s="632" t="s">
        <v>822</v>
      </c>
      <c r="H6" s="632"/>
      <c r="I6" s="634"/>
      <c r="J6" s="634"/>
      <c r="K6" s="632" t="s">
        <v>822</v>
      </c>
      <c r="L6" s="634"/>
      <c r="M6" s="632" t="s">
        <v>822</v>
      </c>
      <c r="N6" s="634"/>
      <c r="O6" s="632" t="s">
        <v>822</v>
      </c>
      <c r="P6" s="634"/>
      <c r="Q6" s="634"/>
      <c r="R6" s="635" t="s">
        <v>822</v>
      </c>
    </row>
    <row r="7" spans="2:18" s="621" customFormat="1" ht="15" customHeight="1">
      <c r="B7" s="1435" t="s">
        <v>823</v>
      </c>
      <c r="C7" s="1436"/>
      <c r="D7" s="613">
        <f>SUM(D8:D13)</f>
        <v>303469</v>
      </c>
      <c r="E7" s="613">
        <v>225172</v>
      </c>
      <c r="F7" s="636">
        <v>74.19</v>
      </c>
      <c r="G7" s="613">
        <f>SUM(G8:G13)</f>
        <v>156930</v>
      </c>
      <c r="H7" s="637">
        <f aca="true" t="shared" si="0" ref="H7:H13">SUM(G7/D7*100)</f>
        <v>51.71203648478099</v>
      </c>
      <c r="I7" s="613"/>
      <c r="J7" s="613">
        <f aca="true" t="shared" si="1" ref="J7:O7">SUM(J8:J13)</f>
        <v>7</v>
      </c>
      <c r="K7" s="613">
        <f t="shared" si="1"/>
        <v>127842</v>
      </c>
      <c r="L7" s="613">
        <f t="shared" si="1"/>
        <v>42</v>
      </c>
      <c r="M7" s="613">
        <f t="shared" si="1"/>
        <v>27578</v>
      </c>
      <c r="N7" s="613">
        <f t="shared" si="1"/>
        <v>6</v>
      </c>
      <c r="O7" s="613">
        <f t="shared" si="1"/>
        <v>1510</v>
      </c>
      <c r="P7" s="638"/>
      <c r="Q7" s="613">
        <f>SUM(Q8:Q13)</f>
        <v>55</v>
      </c>
      <c r="R7" s="639">
        <f>SUM(R8:R13)</f>
        <v>156930</v>
      </c>
    </row>
    <row r="8" spans="2:18" s="621" customFormat="1" ht="15" customHeight="1">
      <c r="B8" s="640"/>
      <c r="C8" s="59" t="s">
        <v>405</v>
      </c>
      <c r="D8" s="613">
        <v>187719</v>
      </c>
      <c r="E8" s="641">
        <v>150804</v>
      </c>
      <c r="F8" s="636">
        <v>80.3</v>
      </c>
      <c r="G8" s="641">
        <v>110823</v>
      </c>
      <c r="H8" s="637">
        <f t="shared" si="0"/>
        <v>59.03664519840825</v>
      </c>
      <c r="I8" s="642" t="s">
        <v>824</v>
      </c>
      <c r="J8" s="641">
        <v>3</v>
      </c>
      <c r="K8" s="641">
        <v>96474</v>
      </c>
      <c r="L8" s="641">
        <v>25</v>
      </c>
      <c r="M8" s="641">
        <v>14219</v>
      </c>
      <c r="N8" s="641">
        <v>1</v>
      </c>
      <c r="O8" s="643">
        <v>130</v>
      </c>
      <c r="P8" s="638"/>
      <c r="Q8" s="641">
        <f aca="true" t="shared" si="2" ref="Q8:R13">SUM(J8,L8,N8)</f>
        <v>29</v>
      </c>
      <c r="R8" s="517">
        <f t="shared" si="2"/>
        <v>110823</v>
      </c>
    </row>
    <row r="9" spans="2:18" s="621" customFormat="1" ht="15" customHeight="1">
      <c r="B9" s="640"/>
      <c r="C9" s="59" t="s">
        <v>407</v>
      </c>
      <c r="D9" s="641">
        <v>41421</v>
      </c>
      <c r="E9" s="641">
        <v>22176</v>
      </c>
      <c r="F9" s="636">
        <v>53.53</v>
      </c>
      <c r="G9" s="641">
        <v>14764</v>
      </c>
      <c r="H9" s="637">
        <f t="shared" si="0"/>
        <v>35.64375558291688</v>
      </c>
      <c r="I9" s="641" t="s">
        <v>824</v>
      </c>
      <c r="J9" s="641">
        <v>1</v>
      </c>
      <c r="K9" s="641">
        <v>10600</v>
      </c>
      <c r="L9" s="641">
        <v>5</v>
      </c>
      <c r="M9" s="641">
        <v>2784</v>
      </c>
      <c r="N9" s="641">
        <v>5</v>
      </c>
      <c r="O9" s="641">
        <v>1380</v>
      </c>
      <c r="P9" s="638"/>
      <c r="Q9" s="641">
        <f t="shared" si="2"/>
        <v>11</v>
      </c>
      <c r="R9" s="517">
        <f t="shared" si="2"/>
        <v>14764</v>
      </c>
    </row>
    <row r="10" spans="2:18" s="621" customFormat="1" ht="15" customHeight="1">
      <c r="B10" s="640"/>
      <c r="C10" s="59" t="s">
        <v>409</v>
      </c>
      <c r="D10" s="641">
        <v>33420</v>
      </c>
      <c r="E10" s="641">
        <v>24097</v>
      </c>
      <c r="F10" s="636">
        <f>SUM(E10/D10*100)</f>
        <v>72.10353081986834</v>
      </c>
      <c r="G10" s="641">
        <v>12318</v>
      </c>
      <c r="H10" s="637">
        <f t="shared" si="0"/>
        <v>36.858168761220824</v>
      </c>
      <c r="I10" s="638"/>
      <c r="J10" s="641">
        <v>1</v>
      </c>
      <c r="K10" s="641">
        <v>12168</v>
      </c>
      <c r="L10" s="641">
        <v>1</v>
      </c>
      <c r="M10" s="641">
        <v>150</v>
      </c>
      <c r="N10" s="641">
        <v>0</v>
      </c>
      <c r="O10" s="641">
        <v>0</v>
      </c>
      <c r="P10" s="638"/>
      <c r="Q10" s="641">
        <f t="shared" si="2"/>
        <v>2</v>
      </c>
      <c r="R10" s="517">
        <f t="shared" si="2"/>
        <v>12318</v>
      </c>
    </row>
    <row r="11" spans="2:18" s="621" customFormat="1" ht="15" customHeight="1">
      <c r="B11" s="640"/>
      <c r="C11" s="59" t="s">
        <v>540</v>
      </c>
      <c r="D11" s="641">
        <v>12111</v>
      </c>
      <c r="E11" s="641">
        <v>4082</v>
      </c>
      <c r="F11" s="636">
        <f>SUM(E11/D11*100)</f>
        <v>33.7048963751961</v>
      </c>
      <c r="G11" s="641">
        <v>4080</v>
      </c>
      <c r="H11" s="637">
        <f t="shared" si="0"/>
        <v>33.688382462224425</v>
      </c>
      <c r="I11" s="644"/>
      <c r="J11" s="641">
        <v>0</v>
      </c>
      <c r="K11" s="641">
        <v>0</v>
      </c>
      <c r="L11" s="641">
        <v>1</v>
      </c>
      <c r="M11" s="641">
        <v>4080</v>
      </c>
      <c r="N11" s="641">
        <v>0</v>
      </c>
      <c r="O11" s="641">
        <v>0</v>
      </c>
      <c r="P11" s="638"/>
      <c r="Q11" s="641">
        <f t="shared" si="2"/>
        <v>1</v>
      </c>
      <c r="R11" s="517">
        <f t="shared" si="2"/>
        <v>4080</v>
      </c>
    </row>
    <row r="12" spans="2:18" s="621" customFormat="1" ht="15" customHeight="1">
      <c r="B12" s="640"/>
      <c r="C12" s="59" t="s">
        <v>1307</v>
      </c>
      <c r="D12" s="641">
        <v>13185</v>
      </c>
      <c r="E12" s="641">
        <v>13067</v>
      </c>
      <c r="F12" s="636">
        <v>99.1</v>
      </c>
      <c r="G12" s="641">
        <v>10955</v>
      </c>
      <c r="H12" s="637">
        <f t="shared" si="0"/>
        <v>83.08684110731892</v>
      </c>
      <c r="I12" s="644"/>
      <c r="J12" s="641">
        <v>1</v>
      </c>
      <c r="K12" s="641">
        <v>6500</v>
      </c>
      <c r="L12" s="641">
        <v>6</v>
      </c>
      <c r="M12" s="641">
        <v>4455</v>
      </c>
      <c r="N12" s="641">
        <v>0</v>
      </c>
      <c r="O12" s="641">
        <v>0</v>
      </c>
      <c r="P12" s="638"/>
      <c r="Q12" s="641">
        <f t="shared" si="2"/>
        <v>7</v>
      </c>
      <c r="R12" s="517">
        <f t="shared" si="2"/>
        <v>10955</v>
      </c>
    </row>
    <row r="13" spans="2:18" s="621" customFormat="1" ht="15" customHeight="1">
      <c r="B13" s="640"/>
      <c r="C13" s="59" t="s">
        <v>1308</v>
      </c>
      <c r="D13" s="641">
        <v>15613</v>
      </c>
      <c r="E13" s="641">
        <v>13967</v>
      </c>
      <c r="F13" s="636">
        <v>89.45</v>
      </c>
      <c r="G13" s="641">
        <v>3990</v>
      </c>
      <c r="H13" s="637">
        <f t="shared" si="0"/>
        <v>25.55562672132198</v>
      </c>
      <c r="I13" s="638"/>
      <c r="J13" s="641">
        <v>1</v>
      </c>
      <c r="K13" s="641">
        <v>2100</v>
      </c>
      <c r="L13" s="641">
        <v>4</v>
      </c>
      <c r="M13" s="641">
        <v>1890</v>
      </c>
      <c r="N13" s="641">
        <v>0</v>
      </c>
      <c r="O13" s="641">
        <v>0</v>
      </c>
      <c r="P13" s="638"/>
      <c r="Q13" s="641">
        <f t="shared" si="2"/>
        <v>5</v>
      </c>
      <c r="R13" s="517">
        <f t="shared" si="2"/>
        <v>3990</v>
      </c>
    </row>
    <row r="14" spans="2:18" s="621" customFormat="1" ht="12">
      <c r="B14" s="640"/>
      <c r="C14" s="645"/>
      <c r="D14" s="646"/>
      <c r="E14" s="646"/>
      <c r="F14" s="636"/>
      <c r="G14" s="646"/>
      <c r="H14" s="637"/>
      <c r="I14" s="644"/>
      <c r="J14" s="641"/>
      <c r="K14" s="641"/>
      <c r="L14" s="641"/>
      <c r="M14" s="641"/>
      <c r="N14" s="641"/>
      <c r="O14" s="641"/>
      <c r="P14" s="642"/>
      <c r="Q14" s="641"/>
      <c r="R14" s="517"/>
    </row>
    <row r="15" spans="2:18" s="621" customFormat="1" ht="15" customHeight="1">
      <c r="B15" s="1461" t="s">
        <v>825</v>
      </c>
      <c r="C15" s="1462"/>
      <c r="D15" s="613">
        <f>SUM(D16:D20)</f>
        <v>112338</v>
      </c>
      <c r="E15" s="613">
        <f>SUM(E16:E20)</f>
        <v>49668</v>
      </c>
      <c r="F15" s="636">
        <f aca="true" t="shared" si="3" ref="F15:F20">SUM(E15/D15*100)</f>
        <v>44.21300005341025</v>
      </c>
      <c r="G15" s="613">
        <f>SUM(G16:G20)</f>
        <v>33159</v>
      </c>
      <c r="H15" s="637">
        <f aca="true" t="shared" si="4" ref="H15:H20">SUM(G15/D15*100)</f>
        <v>29.51717139347327</v>
      </c>
      <c r="I15" s="613"/>
      <c r="J15" s="613">
        <f aca="true" t="shared" si="5" ref="J15:O15">SUM(J16:J20)</f>
        <v>2</v>
      </c>
      <c r="K15" s="613">
        <f t="shared" si="5"/>
        <v>26897</v>
      </c>
      <c r="L15" s="613">
        <f t="shared" si="5"/>
        <v>16</v>
      </c>
      <c r="M15" s="613">
        <f t="shared" si="5"/>
        <v>5435</v>
      </c>
      <c r="N15" s="613">
        <f t="shared" si="5"/>
        <v>2</v>
      </c>
      <c r="O15" s="613">
        <f t="shared" si="5"/>
        <v>827</v>
      </c>
      <c r="P15" s="638"/>
      <c r="Q15" s="613">
        <f>SUM(Q16:Q20)</f>
        <v>20</v>
      </c>
      <c r="R15" s="639">
        <f>SUM(R16:R20)</f>
        <v>33159</v>
      </c>
    </row>
    <row r="16" spans="2:18" s="621" customFormat="1" ht="15" customHeight="1">
      <c r="B16" s="640"/>
      <c r="C16" s="647" t="s">
        <v>826</v>
      </c>
      <c r="D16" s="613">
        <v>40204</v>
      </c>
      <c r="E16" s="613">
        <v>21140</v>
      </c>
      <c r="F16" s="636">
        <f t="shared" si="3"/>
        <v>52.581832653467316</v>
      </c>
      <c r="G16" s="613">
        <v>12646</v>
      </c>
      <c r="H16" s="637">
        <f t="shared" si="4"/>
        <v>31.454581633668294</v>
      </c>
      <c r="I16" s="644"/>
      <c r="J16" s="641">
        <v>1</v>
      </c>
      <c r="K16" s="641">
        <v>11660</v>
      </c>
      <c r="L16" s="641">
        <v>5</v>
      </c>
      <c r="M16" s="641">
        <v>986</v>
      </c>
      <c r="N16" s="641">
        <v>0</v>
      </c>
      <c r="O16" s="641">
        <v>0</v>
      </c>
      <c r="P16" s="638"/>
      <c r="Q16" s="641">
        <f aca="true" t="shared" si="6" ref="Q16:R20">SUM(J16,L16,N16)</f>
        <v>6</v>
      </c>
      <c r="R16" s="517">
        <f t="shared" si="6"/>
        <v>12646</v>
      </c>
    </row>
    <row r="17" spans="2:18" s="621" customFormat="1" ht="15" customHeight="1">
      <c r="B17" s="640"/>
      <c r="C17" s="647" t="s">
        <v>827</v>
      </c>
      <c r="D17" s="613">
        <v>16194</v>
      </c>
      <c r="E17" s="613">
        <v>1184</v>
      </c>
      <c r="F17" s="636">
        <f t="shared" si="3"/>
        <v>7.311349882672595</v>
      </c>
      <c r="G17" s="613">
        <v>1184</v>
      </c>
      <c r="H17" s="637">
        <f t="shared" si="4"/>
        <v>7.311349882672595</v>
      </c>
      <c r="I17" s="644"/>
      <c r="J17" s="641">
        <v>0</v>
      </c>
      <c r="K17" s="641">
        <v>0</v>
      </c>
      <c r="L17" s="641">
        <v>3</v>
      </c>
      <c r="M17" s="641">
        <v>777</v>
      </c>
      <c r="N17" s="641">
        <v>1</v>
      </c>
      <c r="O17" s="641">
        <v>407</v>
      </c>
      <c r="P17" s="638"/>
      <c r="Q17" s="641">
        <f t="shared" si="6"/>
        <v>4</v>
      </c>
      <c r="R17" s="517">
        <f t="shared" si="6"/>
        <v>1184</v>
      </c>
    </row>
    <row r="18" spans="2:18" s="621" customFormat="1" ht="15" customHeight="1">
      <c r="B18" s="640"/>
      <c r="C18" s="647" t="s">
        <v>1310</v>
      </c>
      <c r="D18" s="613">
        <v>15544</v>
      </c>
      <c r="E18" s="613">
        <v>1801</v>
      </c>
      <c r="F18" s="636">
        <f t="shared" si="3"/>
        <v>11.586464230571282</v>
      </c>
      <c r="G18" s="613">
        <v>1475</v>
      </c>
      <c r="H18" s="637">
        <f t="shared" si="4"/>
        <v>9.48919197117859</v>
      </c>
      <c r="I18" s="644"/>
      <c r="J18" s="641">
        <v>0</v>
      </c>
      <c r="K18" s="641">
        <v>0</v>
      </c>
      <c r="L18" s="641">
        <v>3</v>
      </c>
      <c r="M18" s="641">
        <v>1475</v>
      </c>
      <c r="N18" s="641">
        <v>0</v>
      </c>
      <c r="O18" s="641">
        <v>0</v>
      </c>
      <c r="P18" s="638"/>
      <c r="Q18" s="641">
        <f t="shared" si="6"/>
        <v>3</v>
      </c>
      <c r="R18" s="517">
        <f t="shared" si="6"/>
        <v>1475</v>
      </c>
    </row>
    <row r="19" spans="2:18" s="621" customFormat="1" ht="15" customHeight="1">
      <c r="B19" s="640"/>
      <c r="C19" s="647" t="s">
        <v>1348</v>
      </c>
      <c r="D19" s="613">
        <v>14456</v>
      </c>
      <c r="E19" s="613">
        <v>420</v>
      </c>
      <c r="F19" s="636">
        <f t="shared" si="3"/>
        <v>2.905368013281682</v>
      </c>
      <c r="G19" s="613">
        <v>420</v>
      </c>
      <c r="H19" s="637">
        <f t="shared" si="4"/>
        <v>2.905368013281682</v>
      </c>
      <c r="I19" s="644"/>
      <c r="J19" s="641">
        <v>0</v>
      </c>
      <c r="K19" s="641">
        <v>0</v>
      </c>
      <c r="L19" s="641">
        <v>0</v>
      </c>
      <c r="M19" s="641">
        <v>0</v>
      </c>
      <c r="N19" s="641">
        <v>1</v>
      </c>
      <c r="O19" s="641">
        <v>420</v>
      </c>
      <c r="P19" s="638"/>
      <c r="Q19" s="641">
        <f t="shared" si="6"/>
        <v>1</v>
      </c>
      <c r="R19" s="517">
        <f t="shared" si="6"/>
        <v>420</v>
      </c>
    </row>
    <row r="20" spans="2:18" s="621" customFormat="1" ht="15" customHeight="1">
      <c r="B20" s="640"/>
      <c r="C20" s="647" t="s">
        <v>1312</v>
      </c>
      <c r="D20" s="613">
        <v>25940</v>
      </c>
      <c r="E20" s="613">
        <v>25123</v>
      </c>
      <c r="F20" s="636">
        <f t="shared" si="3"/>
        <v>96.85042405551272</v>
      </c>
      <c r="G20" s="613">
        <v>17434</v>
      </c>
      <c r="H20" s="637">
        <f t="shared" si="4"/>
        <v>67.20894371626831</v>
      </c>
      <c r="I20" s="644"/>
      <c r="J20" s="641">
        <v>1</v>
      </c>
      <c r="K20" s="641">
        <v>15237</v>
      </c>
      <c r="L20" s="641">
        <v>5</v>
      </c>
      <c r="M20" s="641">
        <v>2197</v>
      </c>
      <c r="N20" s="641">
        <v>0</v>
      </c>
      <c r="O20" s="641">
        <v>0</v>
      </c>
      <c r="P20" s="638"/>
      <c r="Q20" s="641">
        <f t="shared" si="6"/>
        <v>6</v>
      </c>
      <c r="R20" s="517">
        <f t="shared" si="6"/>
        <v>17434</v>
      </c>
    </row>
    <row r="21" spans="2:18" s="621" customFormat="1" ht="15" customHeight="1">
      <c r="B21" s="640"/>
      <c r="C21" s="647"/>
      <c r="D21" s="613"/>
      <c r="E21" s="646"/>
      <c r="F21" s="636"/>
      <c r="G21" s="646"/>
      <c r="H21" s="637"/>
      <c r="I21" s="644"/>
      <c r="J21" s="641"/>
      <c r="K21" s="641"/>
      <c r="L21" s="641"/>
      <c r="M21" s="641"/>
      <c r="N21" s="641"/>
      <c r="O21" s="641"/>
      <c r="P21" s="642"/>
      <c r="Q21" s="641"/>
      <c r="R21" s="517"/>
    </row>
    <row r="22" spans="2:18" s="101" customFormat="1" ht="15" customHeight="1">
      <c r="B22" s="1435" t="s">
        <v>828</v>
      </c>
      <c r="C22" s="1436"/>
      <c r="D22" s="613">
        <f>SUM(D23:D26)</f>
        <v>129907</v>
      </c>
      <c r="E22" s="613">
        <f>SUM(E23:E26)</f>
        <v>35228</v>
      </c>
      <c r="F22" s="636">
        <f>SUM(E22/D22*100)</f>
        <v>27.11786123919419</v>
      </c>
      <c r="G22" s="613">
        <f>SUM(G23:G26)</f>
        <v>28671</v>
      </c>
      <c r="H22" s="637">
        <f>SUM(G22/D22*100)</f>
        <v>22.070404212244142</v>
      </c>
      <c r="I22" s="613"/>
      <c r="J22" s="613">
        <f aca="true" t="shared" si="7" ref="J22:O22">SUM(J23:J26)</f>
        <v>2</v>
      </c>
      <c r="K22" s="613">
        <f t="shared" si="7"/>
        <v>14300</v>
      </c>
      <c r="L22" s="613">
        <f t="shared" si="7"/>
        <v>21</v>
      </c>
      <c r="M22" s="613">
        <f t="shared" si="7"/>
        <v>10071</v>
      </c>
      <c r="N22" s="613">
        <f t="shared" si="7"/>
        <v>1</v>
      </c>
      <c r="O22" s="613">
        <f t="shared" si="7"/>
        <v>4300</v>
      </c>
      <c r="P22" s="638"/>
      <c r="Q22" s="613">
        <f>SUM(Q23:Q27)</f>
        <v>24</v>
      </c>
      <c r="R22" s="517">
        <f>SUM(K22,M22,O22)</f>
        <v>28671</v>
      </c>
    </row>
    <row r="23" spans="2:18" s="621" customFormat="1" ht="14.25" customHeight="1">
      <c r="B23" s="640"/>
      <c r="C23" s="59" t="s">
        <v>408</v>
      </c>
      <c r="D23" s="641">
        <v>39393</v>
      </c>
      <c r="E23" s="641">
        <v>13205</v>
      </c>
      <c r="F23" s="636">
        <f>SUM(E23/D23*100)</f>
        <v>33.52118396669459</v>
      </c>
      <c r="G23" s="641">
        <v>11280</v>
      </c>
      <c r="H23" s="637">
        <f>SUM(G23/D23*100)</f>
        <v>28.634528977229458</v>
      </c>
      <c r="I23" s="644"/>
      <c r="J23" s="644">
        <v>1</v>
      </c>
      <c r="K23" s="641">
        <v>9600</v>
      </c>
      <c r="L23" s="641">
        <v>4</v>
      </c>
      <c r="M23" s="641">
        <v>1680</v>
      </c>
      <c r="N23" s="641">
        <v>0</v>
      </c>
      <c r="O23" s="641">
        <v>0</v>
      </c>
      <c r="P23" s="638"/>
      <c r="Q23" s="641">
        <f>SUM(J23,L23,N23)</f>
        <v>5</v>
      </c>
      <c r="R23" s="517">
        <v>11208</v>
      </c>
    </row>
    <row r="24" spans="2:18" s="621" customFormat="1" ht="15" customHeight="1">
      <c r="B24" s="640"/>
      <c r="C24" s="59" t="s">
        <v>410</v>
      </c>
      <c r="D24" s="641">
        <v>43895</v>
      </c>
      <c r="E24" s="641">
        <v>21094</v>
      </c>
      <c r="F24" s="636">
        <f>SUM(E24/D24*100)</f>
        <v>48.05558719671944</v>
      </c>
      <c r="G24" s="641">
        <v>16931</v>
      </c>
      <c r="H24" s="637">
        <f>SUM(G24/D24*100)</f>
        <v>38.57159129741428</v>
      </c>
      <c r="I24" s="644"/>
      <c r="J24" s="644">
        <v>1</v>
      </c>
      <c r="K24" s="641">
        <v>4700</v>
      </c>
      <c r="L24" s="641">
        <v>15</v>
      </c>
      <c r="M24" s="641">
        <v>7931</v>
      </c>
      <c r="N24" s="641">
        <v>1</v>
      </c>
      <c r="O24" s="641">
        <v>4300</v>
      </c>
      <c r="P24" s="638"/>
      <c r="Q24" s="641">
        <f>SUM(J24,L24,N24)</f>
        <v>17</v>
      </c>
      <c r="R24" s="517">
        <f>SUM(K24,M24,O24)</f>
        <v>16931</v>
      </c>
    </row>
    <row r="25" spans="2:18" s="621" customFormat="1" ht="15" customHeight="1">
      <c r="B25" s="640"/>
      <c r="C25" s="59" t="s">
        <v>569</v>
      </c>
      <c r="D25" s="641">
        <v>14791</v>
      </c>
      <c r="E25" s="641">
        <v>609</v>
      </c>
      <c r="F25" s="636">
        <f>SUM(E25/D25*100)</f>
        <v>4.117368670137245</v>
      </c>
      <c r="G25" s="641">
        <v>160</v>
      </c>
      <c r="H25" s="637">
        <f>SUM(G25/D25*100)</f>
        <v>1.0817388952741531</v>
      </c>
      <c r="I25" s="644"/>
      <c r="J25" s="641">
        <v>0</v>
      </c>
      <c r="K25" s="641">
        <v>0</v>
      </c>
      <c r="L25" s="641">
        <v>1</v>
      </c>
      <c r="M25" s="641">
        <v>160</v>
      </c>
      <c r="N25" s="641">
        <v>0</v>
      </c>
      <c r="O25" s="641">
        <v>0</v>
      </c>
      <c r="P25" s="638"/>
      <c r="Q25" s="641">
        <f>SUM(J25,L25,N25)</f>
        <v>1</v>
      </c>
      <c r="R25" s="517">
        <f>SUM(K25,M25,O25)</f>
        <v>160</v>
      </c>
    </row>
    <row r="26" spans="2:18" s="621" customFormat="1" ht="15" customHeight="1">
      <c r="B26" s="640"/>
      <c r="C26" s="59" t="s">
        <v>829</v>
      </c>
      <c r="D26" s="641">
        <v>31828</v>
      </c>
      <c r="E26" s="641">
        <v>320</v>
      </c>
      <c r="F26" s="636">
        <f>SUM(E26/D26*100)</f>
        <v>1.0054040467512881</v>
      </c>
      <c r="G26" s="641">
        <v>300</v>
      </c>
      <c r="H26" s="637">
        <f>SUM(G26/D26*100)</f>
        <v>0.9425662938293327</v>
      </c>
      <c r="I26" s="648"/>
      <c r="J26" s="648">
        <v>0</v>
      </c>
      <c r="K26" s="648">
        <v>0</v>
      </c>
      <c r="L26" s="641">
        <v>1</v>
      </c>
      <c r="M26" s="641">
        <v>300</v>
      </c>
      <c r="N26" s="641">
        <v>0</v>
      </c>
      <c r="O26" s="641">
        <v>0</v>
      </c>
      <c r="P26" s="638"/>
      <c r="Q26" s="641">
        <f>SUM(J26,L26,N26)</f>
        <v>1</v>
      </c>
      <c r="R26" s="517">
        <f>SUM(K26,M26,O26)</f>
        <v>300</v>
      </c>
    </row>
    <row r="27" spans="2:18" s="621" customFormat="1" ht="12">
      <c r="B27" s="640"/>
      <c r="C27" s="59"/>
      <c r="D27" s="646"/>
      <c r="E27" s="646"/>
      <c r="F27" s="636"/>
      <c r="G27" s="646"/>
      <c r="H27" s="637"/>
      <c r="I27" s="644"/>
      <c r="J27" s="641"/>
      <c r="K27" s="641"/>
      <c r="L27" s="641"/>
      <c r="M27" s="641"/>
      <c r="N27" s="641"/>
      <c r="O27" s="641"/>
      <c r="P27" s="642"/>
      <c r="Q27" s="641"/>
      <c r="R27" s="517"/>
    </row>
    <row r="28" spans="2:18" s="621" customFormat="1" ht="15" customHeight="1">
      <c r="B28" s="1435" t="s">
        <v>830</v>
      </c>
      <c r="C28" s="1436"/>
      <c r="D28" s="646">
        <f>SUM(D29:D36)</f>
        <v>127825</v>
      </c>
      <c r="E28" s="646">
        <f>SUM(E29:E36)</f>
        <v>26891</v>
      </c>
      <c r="F28" s="636">
        <f>SUM(E28/D28*100)</f>
        <v>21.03735575982789</v>
      </c>
      <c r="G28" s="646">
        <f>SUM(G29:G36)</f>
        <v>16164</v>
      </c>
      <c r="H28" s="637">
        <f>SUM(G28/D28*100)</f>
        <v>12.645413651476629</v>
      </c>
      <c r="I28" s="646"/>
      <c r="J28" s="646">
        <f aca="true" t="shared" si="8" ref="J28:O28">SUM(J29:J36)</f>
        <v>1</v>
      </c>
      <c r="K28" s="646">
        <f t="shared" si="8"/>
        <v>12995</v>
      </c>
      <c r="L28" s="646">
        <f t="shared" si="8"/>
        <v>9</v>
      </c>
      <c r="M28" s="646">
        <f t="shared" si="8"/>
        <v>3169</v>
      </c>
      <c r="N28" s="646">
        <f t="shared" si="8"/>
        <v>0</v>
      </c>
      <c r="O28" s="646">
        <f t="shared" si="8"/>
        <v>0</v>
      </c>
      <c r="P28" s="638"/>
      <c r="Q28" s="646">
        <f>SUM(Q29:Q36)</f>
        <v>10</v>
      </c>
      <c r="R28" s="649">
        <f>SUM(R29:R36)</f>
        <v>16164</v>
      </c>
    </row>
    <row r="29" spans="2:18" s="621" customFormat="1" ht="15" customHeight="1">
      <c r="B29" s="640"/>
      <c r="C29" s="59" t="s">
        <v>394</v>
      </c>
      <c r="D29" s="641">
        <v>44013</v>
      </c>
      <c r="E29" s="641">
        <v>23000</v>
      </c>
      <c r="F29" s="636">
        <f>SUM(E29/D29*100)</f>
        <v>52.25728761956695</v>
      </c>
      <c r="G29" s="641">
        <v>12995</v>
      </c>
      <c r="H29" s="637">
        <v>29.43</v>
      </c>
      <c r="I29" s="644"/>
      <c r="J29" s="644">
        <v>1</v>
      </c>
      <c r="K29" s="641">
        <v>12995</v>
      </c>
      <c r="L29" s="641">
        <v>0</v>
      </c>
      <c r="M29" s="641">
        <v>0</v>
      </c>
      <c r="N29" s="641">
        <v>0</v>
      </c>
      <c r="O29" s="641">
        <v>0</v>
      </c>
      <c r="P29" s="638"/>
      <c r="Q29" s="641">
        <f aca="true" t="shared" si="9" ref="Q29:R36">SUM(J29,L29,N29)</f>
        <v>1</v>
      </c>
      <c r="R29" s="517">
        <f t="shared" si="9"/>
        <v>12995</v>
      </c>
    </row>
    <row r="30" spans="2:18" s="621" customFormat="1" ht="15" customHeight="1">
      <c r="B30" s="640"/>
      <c r="C30" s="59" t="s">
        <v>1353</v>
      </c>
      <c r="D30" s="641">
        <v>11778</v>
      </c>
      <c r="E30" s="643">
        <v>0</v>
      </c>
      <c r="F30" s="641">
        <v>0</v>
      </c>
      <c r="G30" s="643">
        <v>0</v>
      </c>
      <c r="H30" s="641">
        <v>0</v>
      </c>
      <c r="I30" s="644"/>
      <c r="J30" s="644">
        <v>0</v>
      </c>
      <c r="K30" s="641">
        <v>0</v>
      </c>
      <c r="L30" s="641">
        <v>0</v>
      </c>
      <c r="M30" s="641">
        <v>0</v>
      </c>
      <c r="N30" s="641">
        <v>0</v>
      </c>
      <c r="O30" s="641">
        <v>0</v>
      </c>
      <c r="P30" s="638"/>
      <c r="Q30" s="641">
        <f t="shared" si="9"/>
        <v>0</v>
      </c>
      <c r="R30" s="517">
        <f t="shared" si="9"/>
        <v>0</v>
      </c>
    </row>
    <row r="31" spans="2:19" s="621" customFormat="1" ht="15" customHeight="1">
      <c r="B31" s="640"/>
      <c r="C31" s="59" t="s">
        <v>1354</v>
      </c>
      <c r="D31" s="641">
        <v>8569</v>
      </c>
      <c r="E31" s="641">
        <v>2176</v>
      </c>
      <c r="F31" s="636">
        <f>SUM(E31/D31*100)</f>
        <v>25.393861594118334</v>
      </c>
      <c r="G31" s="641">
        <v>1719</v>
      </c>
      <c r="H31" s="637">
        <f>SUM(G31/D31*100)</f>
        <v>20.06068386042712</v>
      </c>
      <c r="I31" s="644"/>
      <c r="J31" s="644">
        <v>0</v>
      </c>
      <c r="K31" s="641">
        <v>0</v>
      </c>
      <c r="L31" s="641">
        <v>6</v>
      </c>
      <c r="M31" s="641">
        <v>1719</v>
      </c>
      <c r="N31" s="641">
        <v>0</v>
      </c>
      <c r="O31" s="641">
        <v>0</v>
      </c>
      <c r="P31" s="638"/>
      <c r="Q31" s="641">
        <f t="shared" si="9"/>
        <v>6</v>
      </c>
      <c r="R31" s="517">
        <f t="shared" si="9"/>
        <v>1719</v>
      </c>
      <c r="S31" s="105"/>
    </row>
    <row r="32" spans="2:18" s="621" customFormat="1" ht="15" customHeight="1">
      <c r="B32" s="640"/>
      <c r="C32" s="59" t="s">
        <v>1355</v>
      </c>
      <c r="D32" s="641">
        <v>10482</v>
      </c>
      <c r="E32" s="643">
        <v>0</v>
      </c>
      <c r="F32" s="641">
        <v>0</v>
      </c>
      <c r="G32" s="643">
        <v>0</v>
      </c>
      <c r="H32" s="641">
        <v>0</v>
      </c>
      <c r="I32" s="641"/>
      <c r="J32" s="641">
        <v>0</v>
      </c>
      <c r="K32" s="641">
        <v>0</v>
      </c>
      <c r="L32" s="641">
        <v>0</v>
      </c>
      <c r="M32" s="641">
        <v>0</v>
      </c>
      <c r="N32" s="641">
        <v>0</v>
      </c>
      <c r="O32" s="641">
        <v>0</v>
      </c>
      <c r="P32" s="638"/>
      <c r="Q32" s="641">
        <f t="shared" si="9"/>
        <v>0</v>
      </c>
      <c r="R32" s="517">
        <f t="shared" si="9"/>
        <v>0</v>
      </c>
    </row>
    <row r="33" spans="2:18" s="621" customFormat="1" ht="15" customHeight="1">
      <c r="B33" s="640"/>
      <c r="C33" s="59" t="s">
        <v>1301</v>
      </c>
      <c r="D33" s="641">
        <v>8330</v>
      </c>
      <c r="E33" s="641">
        <v>465</v>
      </c>
      <c r="F33" s="636">
        <f>SUM(E33/D33*100)</f>
        <v>5.582232893157263</v>
      </c>
      <c r="G33" s="641">
        <v>450</v>
      </c>
      <c r="H33" s="637">
        <f>SUM(G33/D33*100)</f>
        <v>5.402160864345738</v>
      </c>
      <c r="I33" s="641"/>
      <c r="J33" s="641">
        <v>0</v>
      </c>
      <c r="K33" s="641">
        <v>0</v>
      </c>
      <c r="L33" s="641">
        <v>1</v>
      </c>
      <c r="M33" s="641">
        <v>450</v>
      </c>
      <c r="N33" s="641">
        <v>0</v>
      </c>
      <c r="O33" s="641">
        <v>0</v>
      </c>
      <c r="P33" s="638"/>
      <c r="Q33" s="641">
        <f t="shared" si="9"/>
        <v>1</v>
      </c>
      <c r="R33" s="517">
        <f t="shared" si="9"/>
        <v>450</v>
      </c>
    </row>
    <row r="34" spans="2:18" s="621" customFormat="1" ht="15" customHeight="1">
      <c r="B34" s="640"/>
      <c r="C34" s="59" t="s">
        <v>1357</v>
      </c>
      <c r="D34" s="641">
        <v>17259</v>
      </c>
      <c r="E34" s="643">
        <v>0</v>
      </c>
      <c r="F34" s="641">
        <v>0</v>
      </c>
      <c r="G34" s="643">
        <v>0</v>
      </c>
      <c r="H34" s="641">
        <v>0</v>
      </c>
      <c r="I34" s="641"/>
      <c r="J34" s="641">
        <v>0</v>
      </c>
      <c r="K34" s="641">
        <v>0</v>
      </c>
      <c r="L34" s="641">
        <v>0</v>
      </c>
      <c r="M34" s="641">
        <v>0</v>
      </c>
      <c r="N34" s="641">
        <v>0</v>
      </c>
      <c r="O34" s="641">
        <v>0</v>
      </c>
      <c r="P34" s="638"/>
      <c r="Q34" s="641">
        <f t="shared" si="9"/>
        <v>0</v>
      </c>
      <c r="R34" s="517">
        <f t="shared" si="9"/>
        <v>0</v>
      </c>
    </row>
    <row r="35" spans="2:18" s="621" customFormat="1" ht="15" customHeight="1">
      <c r="B35" s="640"/>
      <c r="C35" s="59" t="s">
        <v>831</v>
      </c>
      <c r="D35" s="641">
        <v>10099</v>
      </c>
      <c r="E35" s="643">
        <v>0</v>
      </c>
      <c r="F35" s="641">
        <v>0</v>
      </c>
      <c r="G35" s="643">
        <v>0</v>
      </c>
      <c r="H35" s="641">
        <v>0</v>
      </c>
      <c r="I35" s="641"/>
      <c r="J35" s="641">
        <v>0</v>
      </c>
      <c r="K35" s="641">
        <v>0</v>
      </c>
      <c r="L35" s="641">
        <v>0</v>
      </c>
      <c r="M35" s="641">
        <v>0</v>
      </c>
      <c r="N35" s="641">
        <v>0</v>
      </c>
      <c r="O35" s="641">
        <v>0</v>
      </c>
      <c r="P35" s="638"/>
      <c r="Q35" s="641">
        <f t="shared" si="9"/>
        <v>0</v>
      </c>
      <c r="R35" s="517">
        <f t="shared" si="9"/>
        <v>0</v>
      </c>
    </row>
    <row r="36" spans="2:18" s="621" customFormat="1" ht="15" customHeight="1">
      <c r="B36" s="640"/>
      <c r="C36" s="59" t="s">
        <v>1441</v>
      </c>
      <c r="D36" s="641">
        <v>17295</v>
      </c>
      <c r="E36" s="644">
        <v>1250</v>
      </c>
      <c r="F36" s="636">
        <f>SUM(E36/D36*100)</f>
        <v>7.227522405319456</v>
      </c>
      <c r="G36" s="644">
        <v>1000</v>
      </c>
      <c r="H36" s="637">
        <f>SUM(G36/D36*100)</f>
        <v>5.782017924255565</v>
      </c>
      <c r="I36" s="641"/>
      <c r="J36" s="641">
        <v>0</v>
      </c>
      <c r="K36" s="641">
        <v>0</v>
      </c>
      <c r="L36" s="641">
        <v>2</v>
      </c>
      <c r="M36" s="641">
        <v>1000</v>
      </c>
      <c r="N36" s="641">
        <v>0</v>
      </c>
      <c r="O36" s="641">
        <v>0</v>
      </c>
      <c r="P36" s="638"/>
      <c r="Q36" s="641">
        <f t="shared" si="9"/>
        <v>2</v>
      </c>
      <c r="R36" s="517">
        <f t="shared" si="9"/>
        <v>1000</v>
      </c>
    </row>
    <row r="37" spans="2:18" s="621" customFormat="1" ht="15" customHeight="1">
      <c r="B37" s="640"/>
      <c r="C37" s="59"/>
      <c r="D37" s="641"/>
      <c r="E37" s="644"/>
      <c r="F37" s="636"/>
      <c r="G37" s="641"/>
      <c r="H37" s="637"/>
      <c r="I37" s="644"/>
      <c r="J37" s="641"/>
      <c r="K37" s="641"/>
      <c r="L37" s="641"/>
      <c r="M37" s="641"/>
      <c r="N37" s="641"/>
      <c r="O37" s="641"/>
      <c r="P37" s="642"/>
      <c r="Q37" s="641"/>
      <c r="R37" s="517"/>
    </row>
    <row r="38" spans="2:18" s="621" customFormat="1" ht="15" customHeight="1">
      <c r="B38" s="1435" t="s">
        <v>1442</v>
      </c>
      <c r="C38" s="1436"/>
      <c r="D38" s="641">
        <v>153243</v>
      </c>
      <c r="E38" s="641">
        <v>115060</v>
      </c>
      <c r="F38" s="636">
        <v>75.08</v>
      </c>
      <c r="G38" s="641">
        <v>86934</v>
      </c>
      <c r="H38" s="637">
        <v>56.73</v>
      </c>
      <c r="I38" s="641"/>
      <c r="J38" s="641">
        <f>SUM(J39:J42)</f>
        <v>3</v>
      </c>
      <c r="K38" s="641">
        <f>SUM(K39:K42)</f>
        <v>58781</v>
      </c>
      <c r="L38" s="641">
        <f>SUM(L39:L43)</f>
        <v>36</v>
      </c>
      <c r="M38" s="641">
        <v>27774</v>
      </c>
      <c r="N38" s="641">
        <f>SUM(N39:N43)</f>
        <v>3</v>
      </c>
      <c r="O38" s="641">
        <f>SUM(O39:O43)</f>
        <v>379</v>
      </c>
      <c r="P38" s="638"/>
      <c r="Q38" s="641">
        <f>SUM(Q39:Q43)</f>
        <v>42</v>
      </c>
      <c r="R38" s="517">
        <f>SUM(R39:R43)</f>
        <v>86934</v>
      </c>
    </row>
    <row r="39" spans="2:18" s="621" customFormat="1" ht="15" customHeight="1">
      <c r="B39" s="640"/>
      <c r="C39" s="59" t="s">
        <v>1443</v>
      </c>
      <c r="D39" s="641">
        <v>98132</v>
      </c>
      <c r="E39" s="641">
        <v>91841</v>
      </c>
      <c r="F39" s="636">
        <f>SUM(E39/D39*100)</f>
        <v>93.58924713651001</v>
      </c>
      <c r="G39" s="641">
        <v>69972</v>
      </c>
      <c r="H39" s="637">
        <f>SUM(G39/D39*100)</f>
        <v>71.30395793421106</v>
      </c>
      <c r="I39" s="641" t="s">
        <v>1444</v>
      </c>
      <c r="J39" s="641">
        <v>2</v>
      </c>
      <c r="K39" s="641">
        <v>54895</v>
      </c>
      <c r="L39" s="641">
        <v>11</v>
      </c>
      <c r="M39" s="641">
        <v>15077</v>
      </c>
      <c r="N39" s="641">
        <v>0</v>
      </c>
      <c r="O39" s="641">
        <v>0</v>
      </c>
      <c r="P39" s="642" t="s">
        <v>1444</v>
      </c>
      <c r="Q39" s="641">
        <f aca="true" t="shared" si="10" ref="Q39:R43">SUM(J39,L39,N39)</f>
        <v>13</v>
      </c>
      <c r="R39" s="517">
        <f t="shared" si="10"/>
        <v>69972</v>
      </c>
    </row>
    <row r="40" spans="2:18" s="621" customFormat="1" ht="15" customHeight="1">
      <c r="B40" s="640"/>
      <c r="C40" s="59" t="s">
        <v>362</v>
      </c>
      <c r="D40" s="641">
        <v>8385</v>
      </c>
      <c r="E40" s="641">
        <v>6384</v>
      </c>
      <c r="F40" s="636">
        <f>SUM(E40/D40*100)</f>
        <v>76.13595706618962</v>
      </c>
      <c r="G40" s="641">
        <v>4608</v>
      </c>
      <c r="H40" s="637">
        <f>SUM(G40/D40*100)</f>
        <v>54.955277280858674</v>
      </c>
      <c r="I40" s="644"/>
      <c r="J40" s="641">
        <v>0</v>
      </c>
      <c r="K40" s="641">
        <v>0</v>
      </c>
      <c r="L40" s="641">
        <v>8</v>
      </c>
      <c r="M40" s="641">
        <v>4608</v>
      </c>
      <c r="N40" s="641">
        <v>0</v>
      </c>
      <c r="O40" s="641">
        <v>0</v>
      </c>
      <c r="P40" s="638"/>
      <c r="Q40" s="641">
        <f t="shared" si="10"/>
        <v>8</v>
      </c>
      <c r="R40" s="517">
        <f t="shared" si="10"/>
        <v>4608</v>
      </c>
    </row>
    <row r="41" spans="2:18" s="621" customFormat="1" ht="15" customHeight="1">
      <c r="B41" s="640"/>
      <c r="C41" s="59" t="s">
        <v>559</v>
      </c>
      <c r="D41" s="641">
        <v>10708</v>
      </c>
      <c r="E41" s="641">
        <v>6208</v>
      </c>
      <c r="F41" s="636">
        <f>SUM(E41/D41*100)</f>
        <v>57.97534553604782</v>
      </c>
      <c r="G41" s="641">
        <v>4609</v>
      </c>
      <c r="H41" s="637">
        <f>SUM(G41/D41*100)</f>
        <v>43.04258498319014</v>
      </c>
      <c r="I41" s="641"/>
      <c r="J41" s="641">
        <v>1</v>
      </c>
      <c r="K41" s="641">
        <v>3886</v>
      </c>
      <c r="L41" s="641">
        <v>2</v>
      </c>
      <c r="M41" s="641">
        <v>723</v>
      </c>
      <c r="N41" s="641">
        <v>0</v>
      </c>
      <c r="O41" s="641">
        <v>0</v>
      </c>
      <c r="P41" s="638"/>
      <c r="Q41" s="641">
        <f t="shared" si="10"/>
        <v>3</v>
      </c>
      <c r="R41" s="517">
        <f t="shared" si="10"/>
        <v>4609</v>
      </c>
    </row>
    <row r="42" spans="2:18" s="621" customFormat="1" ht="15" customHeight="1">
      <c r="B42" s="640"/>
      <c r="C42" s="59" t="s">
        <v>1445</v>
      </c>
      <c r="D42" s="641">
        <v>11140</v>
      </c>
      <c r="E42" s="641">
        <v>2131</v>
      </c>
      <c r="F42" s="636">
        <f>SUM(E42/D42*100)</f>
        <v>19.129263913824058</v>
      </c>
      <c r="G42" s="641">
        <v>1450</v>
      </c>
      <c r="H42" s="637">
        <f>SUM(G42/D42*100)</f>
        <v>13.016157989228008</v>
      </c>
      <c r="I42" s="644"/>
      <c r="J42" s="641">
        <v>0</v>
      </c>
      <c r="K42" s="641">
        <v>0</v>
      </c>
      <c r="L42" s="641">
        <v>5</v>
      </c>
      <c r="M42" s="641">
        <v>1450</v>
      </c>
      <c r="N42" s="641">
        <v>0</v>
      </c>
      <c r="O42" s="641">
        <v>0</v>
      </c>
      <c r="P42" s="638"/>
      <c r="Q42" s="641">
        <f t="shared" si="10"/>
        <v>5</v>
      </c>
      <c r="R42" s="517">
        <f t="shared" si="10"/>
        <v>1450</v>
      </c>
    </row>
    <row r="43" spans="2:18" s="621" customFormat="1" ht="15" customHeight="1">
      <c r="B43" s="640"/>
      <c r="C43" s="59" t="s">
        <v>1383</v>
      </c>
      <c r="D43" s="641">
        <v>24878</v>
      </c>
      <c r="E43" s="641">
        <v>8496</v>
      </c>
      <c r="F43" s="636">
        <f>SUM(E43/D43*100)</f>
        <v>34.150655197363136</v>
      </c>
      <c r="G43" s="641">
        <v>6295</v>
      </c>
      <c r="H43" s="637">
        <f>SUM(G43/D43*100)</f>
        <v>25.303480987217625</v>
      </c>
      <c r="I43" s="644"/>
      <c r="J43" s="641">
        <v>0</v>
      </c>
      <c r="K43" s="641">
        <v>0</v>
      </c>
      <c r="L43" s="641">
        <v>10</v>
      </c>
      <c r="M43" s="641">
        <v>5916</v>
      </c>
      <c r="N43" s="641">
        <v>3</v>
      </c>
      <c r="O43" s="641">
        <v>379</v>
      </c>
      <c r="P43" s="638"/>
      <c r="Q43" s="641">
        <f t="shared" si="10"/>
        <v>13</v>
      </c>
      <c r="R43" s="517">
        <f t="shared" si="10"/>
        <v>6295</v>
      </c>
    </row>
    <row r="44" spans="2:18" s="621" customFormat="1" ht="15" customHeight="1">
      <c r="B44" s="640"/>
      <c r="C44" s="59"/>
      <c r="D44" s="641"/>
      <c r="E44" s="641"/>
      <c r="F44" s="636"/>
      <c r="G44" s="641"/>
      <c r="H44" s="637"/>
      <c r="I44" s="644"/>
      <c r="J44" s="641"/>
      <c r="K44" s="641"/>
      <c r="L44" s="641"/>
      <c r="M44" s="641"/>
      <c r="N44" s="641"/>
      <c r="O44" s="641"/>
      <c r="P44" s="642"/>
      <c r="Q44" s="641"/>
      <c r="R44" s="517"/>
    </row>
    <row r="45" spans="2:18" s="621" customFormat="1" ht="15" customHeight="1">
      <c r="B45" s="1435" t="s">
        <v>1446</v>
      </c>
      <c r="C45" s="1436"/>
      <c r="D45" s="641">
        <f>SUM(D46:D49)</f>
        <v>63812</v>
      </c>
      <c r="E45" s="641">
        <f>SUM(E46:E49)</f>
        <v>42768</v>
      </c>
      <c r="F45" s="636">
        <f>SUM(E45/D45*100)</f>
        <v>67.02187676299128</v>
      </c>
      <c r="G45" s="641">
        <f>SUM(G46:G49)</f>
        <v>32185</v>
      </c>
      <c r="H45" s="637">
        <f>SUM(G45/D45*100)</f>
        <v>50.437221839152514</v>
      </c>
      <c r="I45" s="641"/>
      <c r="J45" s="641">
        <f aca="true" t="shared" si="11" ref="J45:O45">SUM(J46:J49)</f>
        <v>2</v>
      </c>
      <c r="K45" s="641">
        <f t="shared" si="11"/>
        <v>11725</v>
      </c>
      <c r="L45" s="641">
        <f t="shared" si="11"/>
        <v>33</v>
      </c>
      <c r="M45" s="641">
        <f t="shared" si="11"/>
        <v>20460</v>
      </c>
      <c r="N45" s="641">
        <f t="shared" si="11"/>
        <v>0</v>
      </c>
      <c r="O45" s="641">
        <f t="shared" si="11"/>
        <v>0</v>
      </c>
      <c r="P45" s="638"/>
      <c r="Q45" s="641">
        <f>SUM(Q46:Q49)</f>
        <v>35</v>
      </c>
      <c r="R45" s="517">
        <f>SUM(R46:R49)</f>
        <v>32185</v>
      </c>
    </row>
    <row r="46" spans="2:18" s="621" customFormat="1" ht="15" customHeight="1">
      <c r="B46" s="640"/>
      <c r="C46" s="59" t="s">
        <v>1372</v>
      </c>
      <c r="D46" s="641">
        <v>13145</v>
      </c>
      <c r="E46" s="644">
        <v>8581</v>
      </c>
      <c r="F46" s="636">
        <f>SUM(E46/D46*100)</f>
        <v>65.27957398250285</v>
      </c>
      <c r="G46" s="641">
        <v>3888</v>
      </c>
      <c r="H46" s="637">
        <f>SUM(G46/D46*100)</f>
        <v>29.577786230505897</v>
      </c>
      <c r="I46" s="644"/>
      <c r="J46" s="641">
        <v>0</v>
      </c>
      <c r="K46" s="641">
        <v>0</v>
      </c>
      <c r="L46" s="641">
        <v>8</v>
      </c>
      <c r="M46" s="641">
        <v>3888</v>
      </c>
      <c r="N46" s="641">
        <v>0</v>
      </c>
      <c r="O46" s="641">
        <v>0</v>
      </c>
      <c r="P46" s="638"/>
      <c r="Q46" s="641">
        <f aca="true" t="shared" si="12" ref="Q46:R49">SUM(J46,L46,N46)</f>
        <v>8</v>
      </c>
      <c r="R46" s="517">
        <f t="shared" si="12"/>
        <v>3888</v>
      </c>
    </row>
    <row r="47" spans="2:18" s="621" customFormat="1" ht="15" customHeight="1">
      <c r="B47" s="640"/>
      <c r="C47" s="59" t="s">
        <v>1287</v>
      </c>
      <c r="D47" s="641">
        <v>16884</v>
      </c>
      <c r="E47" s="641">
        <v>9558</v>
      </c>
      <c r="F47" s="636">
        <f>SUM(E47/D47*100)</f>
        <v>56.60980810234542</v>
      </c>
      <c r="G47" s="641">
        <v>7923</v>
      </c>
      <c r="H47" s="637">
        <f>SUM(G47/D47*100)</f>
        <v>46.92608386638237</v>
      </c>
      <c r="I47" s="641"/>
      <c r="J47" s="641">
        <v>0</v>
      </c>
      <c r="K47" s="641">
        <v>0</v>
      </c>
      <c r="L47" s="641">
        <v>9</v>
      </c>
      <c r="M47" s="641">
        <v>7923</v>
      </c>
      <c r="N47" s="641">
        <v>0</v>
      </c>
      <c r="O47" s="641">
        <v>0</v>
      </c>
      <c r="P47" s="638"/>
      <c r="Q47" s="641">
        <f t="shared" si="12"/>
        <v>9</v>
      </c>
      <c r="R47" s="517">
        <f t="shared" si="12"/>
        <v>7923</v>
      </c>
    </row>
    <row r="48" spans="2:18" s="621" customFormat="1" ht="15" customHeight="1">
      <c r="B48" s="640"/>
      <c r="C48" s="59" t="s">
        <v>1447</v>
      </c>
      <c r="D48" s="641">
        <v>11403</v>
      </c>
      <c r="E48" s="644">
        <v>2249</v>
      </c>
      <c r="F48" s="636">
        <f>SUM(E48/D48*100)</f>
        <v>19.722879943874418</v>
      </c>
      <c r="G48" s="641">
        <v>2249</v>
      </c>
      <c r="H48" s="637">
        <f>SUM(G48/D48*100)</f>
        <v>19.722879943874418</v>
      </c>
      <c r="I48" s="648"/>
      <c r="J48" s="641">
        <v>0</v>
      </c>
      <c r="K48" s="641">
        <v>0</v>
      </c>
      <c r="L48" s="641">
        <v>9</v>
      </c>
      <c r="M48" s="641">
        <v>2249</v>
      </c>
      <c r="N48" s="641">
        <v>0</v>
      </c>
      <c r="O48" s="641">
        <v>0</v>
      </c>
      <c r="P48" s="638"/>
      <c r="Q48" s="641">
        <f t="shared" si="12"/>
        <v>9</v>
      </c>
      <c r="R48" s="517">
        <f t="shared" si="12"/>
        <v>2249</v>
      </c>
    </row>
    <row r="49" spans="2:18" s="621" customFormat="1" ht="15" customHeight="1">
      <c r="B49" s="640"/>
      <c r="C49" s="59" t="s">
        <v>1289</v>
      </c>
      <c r="D49" s="641">
        <v>22380</v>
      </c>
      <c r="E49" s="644">
        <v>22380</v>
      </c>
      <c r="F49" s="636">
        <f>SUM(E49/D49*100)</f>
        <v>100</v>
      </c>
      <c r="G49" s="641">
        <v>18125</v>
      </c>
      <c r="H49" s="637">
        <v>80.98</v>
      </c>
      <c r="I49" s="648"/>
      <c r="J49" s="641">
        <v>2</v>
      </c>
      <c r="K49" s="650">
        <v>11725</v>
      </c>
      <c r="L49" s="641">
        <v>7</v>
      </c>
      <c r="M49" s="641">
        <v>6400</v>
      </c>
      <c r="N49" s="641">
        <v>0</v>
      </c>
      <c r="O49" s="641">
        <v>0</v>
      </c>
      <c r="P49" s="638"/>
      <c r="Q49" s="641">
        <f t="shared" si="12"/>
        <v>9</v>
      </c>
      <c r="R49" s="517">
        <f t="shared" si="12"/>
        <v>18125</v>
      </c>
    </row>
    <row r="50" spans="2:18" s="621" customFormat="1" ht="15" customHeight="1">
      <c r="B50" s="640"/>
      <c r="C50" s="59"/>
      <c r="D50" s="641"/>
      <c r="E50" s="641"/>
      <c r="F50" s="636"/>
      <c r="G50" s="641"/>
      <c r="H50" s="637"/>
      <c r="I50" s="644"/>
      <c r="J50" s="641"/>
      <c r="K50" s="641"/>
      <c r="L50" s="641"/>
      <c r="M50" s="641"/>
      <c r="N50" s="641"/>
      <c r="O50" s="641"/>
      <c r="P50" s="638"/>
      <c r="Q50" s="641"/>
      <c r="R50" s="517"/>
    </row>
    <row r="51" spans="2:18" s="621" customFormat="1" ht="15" customHeight="1">
      <c r="B51" s="1435" t="s">
        <v>1448</v>
      </c>
      <c r="C51" s="1436"/>
      <c r="D51" s="641">
        <f>SUM(D52:D57)</f>
        <v>154782</v>
      </c>
      <c r="E51" s="641">
        <f>SUM(E52:E57)</f>
        <v>92704</v>
      </c>
      <c r="F51" s="636">
        <f aca="true" t="shared" si="13" ref="F51:F57">SUM(E51/D51*100)</f>
        <v>59.89326924319365</v>
      </c>
      <c r="G51" s="641">
        <f>SUM(G52:G57)</f>
        <v>81451</v>
      </c>
      <c r="H51" s="637">
        <f aca="true" t="shared" si="14" ref="H51:H57">SUM(G51/D51*100)</f>
        <v>52.62304402320683</v>
      </c>
      <c r="I51" s="641"/>
      <c r="J51" s="641">
        <f aca="true" t="shared" si="15" ref="J51:O51">SUM(J52:J57)</f>
        <v>4</v>
      </c>
      <c r="K51" s="641">
        <f t="shared" si="15"/>
        <v>59376</v>
      </c>
      <c r="L51" s="641">
        <f t="shared" si="15"/>
        <v>41</v>
      </c>
      <c r="M51" s="641">
        <f t="shared" si="15"/>
        <v>20280</v>
      </c>
      <c r="N51" s="641">
        <f t="shared" si="15"/>
        <v>2</v>
      </c>
      <c r="O51" s="641">
        <f t="shared" si="15"/>
        <v>1795</v>
      </c>
      <c r="P51" s="641"/>
      <c r="Q51" s="641">
        <f>SUM(Q52:Q57)</f>
        <v>47</v>
      </c>
      <c r="R51" s="517">
        <f aca="true" t="shared" si="16" ref="R51:R57">SUM(K51,M51,O51)</f>
        <v>81451</v>
      </c>
    </row>
    <row r="52" spans="2:18" s="621" customFormat="1" ht="15" customHeight="1">
      <c r="B52" s="640"/>
      <c r="C52" s="59" t="s">
        <v>378</v>
      </c>
      <c r="D52" s="641">
        <v>85076</v>
      </c>
      <c r="E52" s="641">
        <v>65684</v>
      </c>
      <c r="F52" s="636">
        <f t="shared" si="13"/>
        <v>77.20626263576096</v>
      </c>
      <c r="G52" s="641">
        <v>57902</v>
      </c>
      <c r="H52" s="637">
        <f t="shared" si="14"/>
        <v>68.05914711552023</v>
      </c>
      <c r="I52" s="644"/>
      <c r="J52" s="644">
        <v>2</v>
      </c>
      <c r="K52" s="641">
        <v>50900</v>
      </c>
      <c r="L52" s="641">
        <v>12</v>
      </c>
      <c r="M52" s="641">
        <v>6707</v>
      </c>
      <c r="N52" s="641">
        <v>1</v>
      </c>
      <c r="O52" s="641">
        <v>295</v>
      </c>
      <c r="P52" s="638"/>
      <c r="Q52" s="641">
        <f aca="true" t="shared" si="17" ref="Q52:Q57">SUM(J52,L52,N52)</f>
        <v>15</v>
      </c>
      <c r="R52" s="517">
        <f t="shared" si="16"/>
        <v>57902</v>
      </c>
    </row>
    <row r="53" spans="2:18" s="621" customFormat="1" ht="15" customHeight="1">
      <c r="B53" s="640"/>
      <c r="C53" s="59" t="s">
        <v>1283</v>
      </c>
      <c r="D53" s="641">
        <v>13407</v>
      </c>
      <c r="E53" s="641">
        <v>1637</v>
      </c>
      <c r="F53" s="636">
        <f t="shared" si="13"/>
        <v>12.210039531587977</v>
      </c>
      <c r="G53" s="641">
        <v>1637</v>
      </c>
      <c r="H53" s="637">
        <f t="shared" si="14"/>
        <v>12.210039531587977</v>
      </c>
      <c r="I53" s="644"/>
      <c r="J53" s="644">
        <v>0</v>
      </c>
      <c r="K53" s="641">
        <v>0</v>
      </c>
      <c r="L53" s="641">
        <v>6</v>
      </c>
      <c r="M53" s="641">
        <v>1637</v>
      </c>
      <c r="N53" s="641">
        <v>0</v>
      </c>
      <c r="O53" s="641">
        <v>0</v>
      </c>
      <c r="P53" s="638"/>
      <c r="Q53" s="641">
        <f t="shared" si="17"/>
        <v>6</v>
      </c>
      <c r="R53" s="517">
        <f t="shared" si="16"/>
        <v>1637</v>
      </c>
    </row>
    <row r="54" spans="2:18" s="621" customFormat="1" ht="15" customHeight="1">
      <c r="B54" s="640"/>
      <c r="C54" s="59" t="s">
        <v>1284</v>
      </c>
      <c r="D54" s="641">
        <v>10860</v>
      </c>
      <c r="E54" s="641">
        <v>5490</v>
      </c>
      <c r="F54" s="636">
        <f t="shared" si="13"/>
        <v>50.552486187845304</v>
      </c>
      <c r="G54" s="641">
        <v>5296</v>
      </c>
      <c r="H54" s="637">
        <f t="shared" si="14"/>
        <v>48.76611418047882</v>
      </c>
      <c r="I54" s="644"/>
      <c r="J54" s="644">
        <v>0</v>
      </c>
      <c r="K54" s="641">
        <v>0</v>
      </c>
      <c r="L54" s="641">
        <v>3</v>
      </c>
      <c r="M54" s="641">
        <v>5296</v>
      </c>
      <c r="N54" s="641">
        <v>0</v>
      </c>
      <c r="O54" s="641">
        <v>0</v>
      </c>
      <c r="P54" s="638"/>
      <c r="Q54" s="641">
        <f t="shared" si="17"/>
        <v>3</v>
      </c>
      <c r="R54" s="517">
        <f t="shared" si="16"/>
        <v>5296</v>
      </c>
    </row>
    <row r="55" spans="2:18" s="621" customFormat="1" ht="15" customHeight="1">
      <c r="B55" s="640"/>
      <c r="C55" s="59" t="s">
        <v>1373</v>
      </c>
      <c r="D55" s="641">
        <v>10398</v>
      </c>
      <c r="E55" s="641">
        <v>3716</v>
      </c>
      <c r="F55" s="636">
        <f t="shared" si="13"/>
        <v>35.73764185420273</v>
      </c>
      <c r="G55" s="641">
        <v>3175</v>
      </c>
      <c r="H55" s="637">
        <f t="shared" si="14"/>
        <v>30.534718215041355</v>
      </c>
      <c r="I55" s="644"/>
      <c r="J55" s="644">
        <v>0</v>
      </c>
      <c r="K55" s="641">
        <v>0</v>
      </c>
      <c r="L55" s="641">
        <v>7</v>
      </c>
      <c r="M55" s="641">
        <v>3175</v>
      </c>
      <c r="N55" s="641">
        <v>0</v>
      </c>
      <c r="O55" s="641">
        <v>0</v>
      </c>
      <c r="P55" s="638"/>
      <c r="Q55" s="641">
        <f t="shared" si="17"/>
        <v>7</v>
      </c>
      <c r="R55" s="517">
        <f t="shared" si="16"/>
        <v>3175</v>
      </c>
    </row>
    <row r="56" spans="2:18" s="621" customFormat="1" ht="15" customHeight="1">
      <c r="B56" s="640"/>
      <c r="C56" s="59" t="s">
        <v>1378</v>
      </c>
      <c r="D56" s="641">
        <v>21562</v>
      </c>
      <c r="E56" s="641">
        <v>6019</v>
      </c>
      <c r="F56" s="636">
        <f t="shared" si="13"/>
        <v>27.91485019942491</v>
      </c>
      <c r="G56" s="641">
        <v>5680</v>
      </c>
      <c r="H56" s="637">
        <f t="shared" si="14"/>
        <v>26.34263982932938</v>
      </c>
      <c r="I56" s="644"/>
      <c r="J56" s="644">
        <v>1</v>
      </c>
      <c r="K56" s="644">
        <v>1991</v>
      </c>
      <c r="L56" s="641">
        <v>9</v>
      </c>
      <c r="M56" s="641">
        <v>2189</v>
      </c>
      <c r="N56" s="641">
        <v>1</v>
      </c>
      <c r="O56" s="641">
        <v>1500</v>
      </c>
      <c r="P56" s="638"/>
      <c r="Q56" s="641">
        <f t="shared" si="17"/>
        <v>11</v>
      </c>
      <c r="R56" s="517">
        <f t="shared" si="16"/>
        <v>5680</v>
      </c>
    </row>
    <row r="57" spans="2:18" s="621" customFormat="1" ht="15" customHeight="1">
      <c r="B57" s="640"/>
      <c r="C57" s="59" t="s">
        <v>1291</v>
      </c>
      <c r="D57" s="641">
        <v>13479</v>
      </c>
      <c r="E57" s="641">
        <v>10158</v>
      </c>
      <c r="F57" s="636">
        <f t="shared" si="13"/>
        <v>75.36167371466726</v>
      </c>
      <c r="G57" s="641">
        <v>7761</v>
      </c>
      <c r="H57" s="637">
        <f t="shared" si="14"/>
        <v>57.57845537502783</v>
      </c>
      <c r="I57" s="651"/>
      <c r="J57" s="651">
        <v>1</v>
      </c>
      <c r="K57" s="651">
        <v>6485</v>
      </c>
      <c r="L57" s="641">
        <v>4</v>
      </c>
      <c r="M57" s="641">
        <v>1276</v>
      </c>
      <c r="N57" s="641">
        <v>0</v>
      </c>
      <c r="O57" s="641">
        <v>0</v>
      </c>
      <c r="P57" s="638"/>
      <c r="Q57" s="641">
        <f t="shared" si="17"/>
        <v>5</v>
      </c>
      <c r="R57" s="517">
        <f t="shared" si="16"/>
        <v>7761</v>
      </c>
    </row>
    <row r="58" spans="2:18" s="621" customFormat="1" ht="15" customHeight="1">
      <c r="B58" s="640"/>
      <c r="C58" s="59"/>
      <c r="D58" s="641"/>
      <c r="E58" s="641"/>
      <c r="F58" s="636"/>
      <c r="G58" s="641"/>
      <c r="H58" s="637"/>
      <c r="I58" s="644"/>
      <c r="J58" s="641"/>
      <c r="K58" s="641"/>
      <c r="L58" s="641"/>
      <c r="M58" s="641"/>
      <c r="N58" s="641"/>
      <c r="O58" s="641"/>
      <c r="P58" s="642"/>
      <c r="Q58" s="641"/>
      <c r="R58" s="517"/>
    </row>
    <row r="59" spans="2:18" s="621" customFormat="1" ht="15" customHeight="1">
      <c r="B59" s="1435" t="s">
        <v>1449</v>
      </c>
      <c r="C59" s="1436"/>
      <c r="D59" s="641">
        <f>SUM(D60:D63)</f>
        <v>74287</v>
      </c>
      <c r="E59" s="641">
        <f>SUM(E60:E63)</f>
        <v>46044</v>
      </c>
      <c r="F59" s="636">
        <f>SUM(E59/D59*100)</f>
        <v>61.9812349401645</v>
      </c>
      <c r="G59" s="641">
        <f>SUM(G60:G63)</f>
        <v>33885</v>
      </c>
      <c r="H59" s="637">
        <f>SUM(G59/D59*100)</f>
        <v>45.61363361018751</v>
      </c>
      <c r="I59" s="641"/>
      <c r="J59" s="641">
        <f aca="true" t="shared" si="18" ref="J59:O59">SUM(J60:J63)</f>
        <v>3</v>
      </c>
      <c r="K59" s="641">
        <f t="shared" si="18"/>
        <v>25899</v>
      </c>
      <c r="L59" s="641">
        <f t="shared" si="18"/>
        <v>10</v>
      </c>
      <c r="M59" s="641">
        <f t="shared" si="18"/>
        <v>7264</v>
      </c>
      <c r="N59" s="641">
        <f t="shared" si="18"/>
        <v>2</v>
      </c>
      <c r="O59" s="641">
        <f t="shared" si="18"/>
        <v>722</v>
      </c>
      <c r="P59" s="641"/>
      <c r="Q59" s="641">
        <f>SUM(Q60:Q63)</f>
        <v>15</v>
      </c>
      <c r="R59" s="517">
        <f>SUM(R60:R63)</f>
        <v>33885</v>
      </c>
    </row>
    <row r="60" spans="2:18" s="621" customFormat="1" ht="15" customHeight="1">
      <c r="B60" s="640"/>
      <c r="C60" s="59" t="s">
        <v>1361</v>
      </c>
      <c r="D60" s="641">
        <v>32845</v>
      </c>
      <c r="E60" s="641">
        <v>22908</v>
      </c>
      <c r="F60" s="636">
        <f>SUM(E60/D60*100)</f>
        <v>69.74577561272645</v>
      </c>
      <c r="G60" s="641">
        <v>14318</v>
      </c>
      <c r="H60" s="637">
        <f>SUM(G60/D60*100)</f>
        <v>43.59263205967423</v>
      </c>
      <c r="I60" s="641"/>
      <c r="J60" s="641">
        <v>1</v>
      </c>
      <c r="K60" s="641">
        <v>12600</v>
      </c>
      <c r="L60" s="641">
        <v>4</v>
      </c>
      <c r="M60" s="641">
        <v>1449</v>
      </c>
      <c r="N60" s="641">
        <v>1</v>
      </c>
      <c r="O60" s="641">
        <v>269</v>
      </c>
      <c r="P60" s="638"/>
      <c r="Q60" s="641">
        <f aca="true" t="shared" si="19" ref="Q60:R63">SUM(J60,L60,N60)</f>
        <v>6</v>
      </c>
      <c r="R60" s="517">
        <f t="shared" si="19"/>
        <v>14318</v>
      </c>
    </row>
    <row r="61" spans="2:18" s="621" customFormat="1" ht="15" customHeight="1">
      <c r="B61" s="640"/>
      <c r="C61" s="59" t="s">
        <v>1317</v>
      </c>
      <c r="D61" s="641">
        <v>8994</v>
      </c>
      <c r="E61" s="641">
        <v>6800</v>
      </c>
      <c r="F61" s="636">
        <f>SUM(E61/D61*100)</f>
        <v>75.6059595285746</v>
      </c>
      <c r="G61" s="641">
        <v>6100</v>
      </c>
      <c r="H61" s="637">
        <f>SUM(G61/D61*100)</f>
        <v>67.82299310651545</v>
      </c>
      <c r="I61" s="641"/>
      <c r="J61" s="641">
        <v>1</v>
      </c>
      <c r="K61" s="641">
        <v>5800</v>
      </c>
      <c r="L61" s="641">
        <v>1</v>
      </c>
      <c r="M61" s="641">
        <v>300</v>
      </c>
      <c r="N61" s="641">
        <v>0</v>
      </c>
      <c r="O61" s="641">
        <v>0</v>
      </c>
      <c r="P61" s="638"/>
      <c r="Q61" s="641">
        <f t="shared" si="19"/>
        <v>2</v>
      </c>
      <c r="R61" s="517">
        <f t="shared" si="19"/>
        <v>6100</v>
      </c>
    </row>
    <row r="62" spans="2:18" s="621" customFormat="1" ht="15" customHeight="1">
      <c r="B62" s="640"/>
      <c r="C62" s="59" t="s">
        <v>1362</v>
      </c>
      <c r="D62" s="641">
        <v>12879</v>
      </c>
      <c r="E62" s="644">
        <v>11335</v>
      </c>
      <c r="F62" s="636">
        <f>SUM(E62/D62*100)</f>
        <v>88.01149157543287</v>
      </c>
      <c r="G62" s="641">
        <v>8786</v>
      </c>
      <c r="H62" s="637">
        <f>SUM(G62/D62*100)</f>
        <v>68.21958226570386</v>
      </c>
      <c r="I62" s="644"/>
      <c r="J62" s="644">
        <v>1</v>
      </c>
      <c r="K62" s="613">
        <v>7499</v>
      </c>
      <c r="L62" s="641">
        <v>1</v>
      </c>
      <c r="M62" s="641">
        <v>1287</v>
      </c>
      <c r="N62" s="641">
        <v>0</v>
      </c>
      <c r="O62" s="641">
        <v>0</v>
      </c>
      <c r="P62" s="638"/>
      <c r="Q62" s="641">
        <f t="shared" si="19"/>
        <v>2</v>
      </c>
      <c r="R62" s="517">
        <f t="shared" si="19"/>
        <v>8786</v>
      </c>
    </row>
    <row r="63" spans="2:18" s="621" customFormat="1" ht="15" customHeight="1">
      <c r="B63" s="640"/>
      <c r="C63" s="59" t="s">
        <v>1316</v>
      </c>
      <c r="D63" s="641">
        <v>19569</v>
      </c>
      <c r="E63" s="641">
        <v>5001</v>
      </c>
      <c r="F63" s="636">
        <f>SUM(E63/D63*100)</f>
        <v>25.55572589299402</v>
      </c>
      <c r="G63" s="641">
        <v>4681</v>
      </c>
      <c r="H63" s="637">
        <f>SUM(G63/D63*100)</f>
        <v>23.920486483724257</v>
      </c>
      <c r="I63" s="644"/>
      <c r="J63" s="644">
        <v>0</v>
      </c>
      <c r="K63" s="641">
        <v>0</v>
      </c>
      <c r="L63" s="613">
        <v>4</v>
      </c>
      <c r="M63" s="613">
        <v>4228</v>
      </c>
      <c r="N63" s="613">
        <v>1</v>
      </c>
      <c r="O63" s="641">
        <v>453</v>
      </c>
      <c r="P63" s="638"/>
      <c r="Q63" s="641">
        <f t="shared" si="19"/>
        <v>5</v>
      </c>
      <c r="R63" s="517">
        <f t="shared" si="19"/>
        <v>4681</v>
      </c>
    </row>
    <row r="64" spans="2:18" s="621" customFormat="1" ht="15" customHeight="1">
      <c r="B64" s="640"/>
      <c r="C64" s="59"/>
      <c r="D64" s="641"/>
      <c r="E64" s="641"/>
      <c r="F64" s="636"/>
      <c r="G64" s="641"/>
      <c r="H64" s="637"/>
      <c r="I64" s="613"/>
      <c r="J64" s="613"/>
      <c r="K64" s="613"/>
      <c r="L64" s="613"/>
      <c r="M64" s="613"/>
      <c r="N64" s="613"/>
      <c r="O64" s="641"/>
      <c r="P64" s="652"/>
      <c r="Q64" s="613"/>
      <c r="R64" s="517"/>
    </row>
    <row r="65" spans="2:18" s="621" customFormat="1" ht="15" customHeight="1">
      <c r="B65" s="1435" t="s">
        <v>1450</v>
      </c>
      <c r="C65" s="1436"/>
      <c r="D65" s="646">
        <f>SUM(D66:D70)</f>
        <v>95757</v>
      </c>
      <c r="E65" s="646">
        <f>SUM(E66:E70)</f>
        <v>34872</v>
      </c>
      <c r="F65" s="636">
        <f>SUM(E65/D65*100)</f>
        <v>36.41718098937937</v>
      </c>
      <c r="G65" s="646">
        <f>SUM(G66:G70)</f>
        <v>9849</v>
      </c>
      <c r="H65" s="637">
        <v>10.26</v>
      </c>
      <c r="I65" s="646"/>
      <c r="J65" s="646">
        <f>SUM(J66:J70)</f>
        <v>2</v>
      </c>
      <c r="K65" s="653">
        <v>0</v>
      </c>
      <c r="L65" s="646">
        <f>SUM(L66:L70)</f>
        <v>12</v>
      </c>
      <c r="M65" s="646">
        <f>SUM(M66:M70)</f>
        <v>7929</v>
      </c>
      <c r="N65" s="646">
        <f>SUM(N66:N70)</f>
        <v>1</v>
      </c>
      <c r="O65" s="646">
        <f>SUM(O66:O70)</f>
        <v>1920</v>
      </c>
      <c r="P65" s="638"/>
      <c r="Q65" s="646">
        <f>SUM(Q66:Q70)</f>
        <v>15</v>
      </c>
      <c r="R65" s="649">
        <f>SUM(R66:R70)</f>
        <v>9849</v>
      </c>
    </row>
    <row r="66" spans="2:18" s="621" customFormat="1" ht="15" customHeight="1">
      <c r="B66" s="640"/>
      <c r="C66" s="59" t="s">
        <v>420</v>
      </c>
      <c r="D66" s="646">
        <v>36310</v>
      </c>
      <c r="E66" s="646">
        <v>16196</v>
      </c>
      <c r="F66" s="636">
        <f>SUM(E66/D66*100)</f>
        <v>44.60479206830074</v>
      </c>
      <c r="G66" s="641">
        <v>1028</v>
      </c>
      <c r="H66" s="637">
        <f>SUM(G66/D66*100)</f>
        <v>2.8311759845772513</v>
      </c>
      <c r="I66" s="644"/>
      <c r="J66" s="644">
        <v>1</v>
      </c>
      <c r="K66" s="653">
        <v>0</v>
      </c>
      <c r="L66" s="613">
        <v>2</v>
      </c>
      <c r="M66" s="613">
        <v>1028</v>
      </c>
      <c r="N66" s="641">
        <v>0</v>
      </c>
      <c r="O66" s="641">
        <v>0</v>
      </c>
      <c r="P66" s="638"/>
      <c r="Q66" s="641">
        <f aca="true" t="shared" si="20" ref="Q66:R70">SUM(J66,L66,N66)</f>
        <v>3</v>
      </c>
      <c r="R66" s="517">
        <f t="shared" si="20"/>
        <v>1028</v>
      </c>
    </row>
    <row r="67" spans="2:18" s="621" customFormat="1" ht="15" customHeight="1">
      <c r="B67" s="640"/>
      <c r="C67" s="59" t="s">
        <v>1319</v>
      </c>
      <c r="D67" s="641">
        <v>25156</v>
      </c>
      <c r="E67" s="641">
        <v>13385</v>
      </c>
      <c r="F67" s="636">
        <f>SUM(E67/D67*100)</f>
        <v>53.20798219112737</v>
      </c>
      <c r="G67" s="641">
        <v>4242</v>
      </c>
      <c r="H67" s="637">
        <f>SUM(G67/D67*100)</f>
        <v>16.862776276037525</v>
      </c>
      <c r="I67" s="613"/>
      <c r="J67" s="613">
        <v>1</v>
      </c>
      <c r="K67" s="653">
        <v>0</v>
      </c>
      <c r="L67" s="613">
        <v>8</v>
      </c>
      <c r="M67" s="613">
        <v>4242</v>
      </c>
      <c r="N67" s="613">
        <v>0</v>
      </c>
      <c r="O67" s="641">
        <v>0</v>
      </c>
      <c r="P67" s="638"/>
      <c r="Q67" s="641">
        <f t="shared" si="20"/>
        <v>9</v>
      </c>
      <c r="R67" s="517">
        <f t="shared" si="20"/>
        <v>4242</v>
      </c>
    </row>
    <row r="68" spans="2:18" s="621" customFormat="1" ht="15" customHeight="1">
      <c r="B68" s="640"/>
      <c r="C68" s="59" t="s">
        <v>1320</v>
      </c>
      <c r="D68" s="641">
        <v>15775</v>
      </c>
      <c r="E68" s="641">
        <v>3371</v>
      </c>
      <c r="F68" s="636">
        <f>SUM(E68/D68*100)</f>
        <v>21.369255150554675</v>
      </c>
      <c r="G68" s="641">
        <v>2659</v>
      </c>
      <c r="H68" s="637">
        <f>SUM(G68/D68*100)</f>
        <v>16.855784469096672</v>
      </c>
      <c r="I68" s="613"/>
      <c r="J68" s="613">
        <v>0</v>
      </c>
      <c r="K68" s="613">
        <v>0</v>
      </c>
      <c r="L68" s="613">
        <v>2</v>
      </c>
      <c r="M68" s="613">
        <v>2659</v>
      </c>
      <c r="N68" s="641">
        <v>0</v>
      </c>
      <c r="O68" s="641">
        <v>0</v>
      </c>
      <c r="P68" s="638"/>
      <c r="Q68" s="641">
        <f t="shared" si="20"/>
        <v>2</v>
      </c>
      <c r="R68" s="517">
        <f t="shared" si="20"/>
        <v>2659</v>
      </c>
    </row>
    <row r="69" spans="2:18" s="621" customFormat="1" ht="15" customHeight="1">
      <c r="B69" s="640"/>
      <c r="C69" s="59" t="s">
        <v>1368</v>
      </c>
      <c r="D69" s="641">
        <v>3009</v>
      </c>
      <c r="E69" s="643">
        <v>0</v>
      </c>
      <c r="F69" s="641">
        <v>0</v>
      </c>
      <c r="G69" s="643">
        <v>0</v>
      </c>
      <c r="H69" s="641">
        <v>0</v>
      </c>
      <c r="I69" s="613"/>
      <c r="J69" s="613">
        <v>0</v>
      </c>
      <c r="K69" s="613">
        <v>0</v>
      </c>
      <c r="L69" s="613">
        <v>0</v>
      </c>
      <c r="M69" s="613">
        <v>0</v>
      </c>
      <c r="N69" s="641">
        <v>0</v>
      </c>
      <c r="O69" s="641">
        <v>0</v>
      </c>
      <c r="P69" s="638"/>
      <c r="Q69" s="641">
        <f t="shared" si="20"/>
        <v>0</v>
      </c>
      <c r="R69" s="517">
        <f t="shared" si="20"/>
        <v>0</v>
      </c>
    </row>
    <row r="70" spans="2:18" s="621" customFormat="1" ht="15" customHeight="1">
      <c r="B70" s="640"/>
      <c r="C70" s="59" t="s">
        <v>1321</v>
      </c>
      <c r="D70" s="641">
        <v>15507</v>
      </c>
      <c r="E70" s="641">
        <v>1920</v>
      </c>
      <c r="F70" s="636">
        <f>SUM(E70/D70*100)</f>
        <v>12.381505126716966</v>
      </c>
      <c r="G70" s="643">
        <v>1920</v>
      </c>
      <c r="H70" s="637">
        <f>SUM(G70/D70*100)</f>
        <v>12.381505126716966</v>
      </c>
      <c r="I70" s="613"/>
      <c r="J70" s="613">
        <v>0</v>
      </c>
      <c r="K70" s="613">
        <v>0</v>
      </c>
      <c r="L70" s="613">
        <v>0</v>
      </c>
      <c r="M70" s="613">
        <v>0</v>
      </c>
      <c r="N70" s="641">
        <v>1</v>
      </c>
      <c r="O70" s="641">
        <v>1920</v>
      </c>
      <c r="P70" s="638"/>
      <c r="Q70" s="641">
        <f t="shared" si="20"/>
        <v>1</v>
      </c>
      <c r="R70" s="517">
        <f t="shared" si="20"/>
        <v>1920</v>
      </c>
    </row>
    <row r="71" spans="2:18" s="621" customFormat="1" ht="15" customHeight="1">
      <c r="B71" s="640"/>
      <c r="C71" s="59"/>
      <c r="D71" s="641"/>
      <c r="E71" s="641"/>
      <c r="F71" s="636"/>
      <c r="G71" s="641"/>
      <c r="H71" s="637"/>
      <c r="I71" s="613"/>
      <c r="J71" s="641"/>
      <c r="K71" s="641"/>
      <c r="L71" s="613"/>
      <c r="M71" s="613"/>
      <c r="N71" s="613"/>
      <c r="O71" s="641"/>
      <c r="P71" s="654"/>
      <c r="Q71" s="641"/>
      <c r="R71" s="517"/>
    </row>
    <row r="72" spans="2:18" s="621" customFormat="1" ht="15" customHeight="1">
      <c r="B72" s="1435" t="s">
        <v>1451</v>
      </c>
      <c r="C72" s="1436"/>
      <c r="D72" s="641">
        <f>SUM(D73:D74)</f>
        <v>124074</v>
      </c>
      <c r="E72" s="641">
        <f>SUM(E73:E74)</f>
        <v>82853</v>
      </c>
      <c r="F72" s="636">
        <f>SUM(E72/D72*100)</f>
        <v>66.77708464303561</v>
      </c>
      <c r="G72" s="641">
        <f>SUM(G73:G74)</f>
        <v>26491</v>
      </c>
      <c r="H72" s="637">
        <f>SUM(G72/D72*100)</f>
        <v>21.350967970727147</v>
      </c>
      <c r="I72" s="641"/>
      <c r="J72" s="641">
        <f aca="true" t="shared" si="21" ref="J72:O72">SUM(J73:J74)</f>
        <v>1</v>
      </c>
      <c r="K72" s="641">
        <f t="shared" si="21"/>
        <v>23800</v>
      </c>
      <c r="L72" s="641">
        <f t="shared" si="21"/>
        <v>5</v>
      </c>
      <c r="M72" s="641">
        <f t="shared" si="21"/>
        <v>1626</v>
      </c>
      <c r="N72" s="641">
        <f t="shared" si="21"/>
        <v>3</v>
      </c>
      <c r="O72" s="641">
        <f t="shared" si="21"/>
        <v>1065</v>
      </c>
      <c r="P72" s="641"/>
      <c r="Q72" s="641">
        <f>SUM(J72,L72,N72)</f>
        <v>9</v>
      </c>
      <c r="R72" s="517">
        <f>SUM(R73:R74)</f>
        <v>26491</v>
      </c>
    </row>
    <row r="73" spans="2:18" s="621" customFormat="1" ht="15" customHeight="1">
      <c r="B73" s="640"/>
      <c r="C73" s="59" t="s">
        <v>419</v>
      </c>
      <c r="D73" s="641">
        <v>94921</v>
      </c>
      <c r="E73" s="641">
        <v>82673</v>
      </c>
      <c r="F73" s="636">
        <f>SUM(E73/D73*100)</f>
        <v>87.09663825707695</v>
      </c>
      <c r="G73" s="641">
        <v>26311</v>
      </c>
      <c r="H73" s="637">
        <f>SUM(G73/D73*100)</f>
        <v>27.71883987737171</v>
      </c>
      <c r="I73" s="613"/>
      <c r="J73" s="613">
        <v>1</v>
      </c>
      <c r="K73" s="641">
        <v>23800</v>
      </c>
      <c r="L73" s="613">
        <v>4</v>
      </c>
      <c r="M73" s="613">
        <v>1446</v>
      </c>
      <c r="N73" s="613">
        <v>3</v>
      </c>
      <c r="O73" s="641">
        <v>1065</v>
      </c>
      <c r="P73" s="638"/>
      <c r="Q73" s="641">
        <f>SUM(J73,L73,N73)</f>
        <v>8</v>
      </c>
      <c r="R73" s="517">
        <f>SUM(K73,M73,O73)</f>
        <v>26311</v>
      </c>
    </row>
    <row r="74" spans="2:18" s="621" customFormat="1" ht="15" customHeight="1">
      <c r="B74" s="640"/>
      <c r="C74" s="59" t="s">
        <v>425</v>
      </c>
      <c r="D74" s="641">
        <v>29153</v>
      </c>
      <c r="E74" s="641">
        <v>180</v>
      </c>
      <c r="F74" s="636">
        <f>SUM(E74/D74*100)</f>
        <v>0.617432168215964</v>
      </c>
      <c r="G74" s="641">
        <v>180</v>
      </c>
      <c r="H74" s="637">
        <f>SUM(G74/D74*100)</f>
        <v>0.617432168215964</v>
      </c>
      <c r="I74" s="613"/>
      <c r="J74" s="613">
        <v>0</v>
      </c>
      <c r="K74" s="641">
        <v>0</v>
      </c>
      <c r="L74" s="613">
        <v>1</v>
      </c>
      <c r="M74" s="613">
        <v>180</v>
      </c>
      <c r="N74" s="613">
        <v>0</v>
      </c>
      <c r="O74" s="641">
        <v>0</v>
      </c>
      <c r="P74" s="638"/>
      <c r="Q74" s="641">
        <f>SUM(J74,L74,N74)</f>
        <v>1</v>
      </c>
      <c r="R74" s="517">
        <f>SUM(K74,M74,O74)</f>
        <v>180</v>
      </c>
    </row>
    <row r="75" spans="2:18" s="621" customFormat="1" ht="15" customHeight="1">
      <c r="B75" s="640"/>
      <c r="C75" s="59"/>
      <c r="D75" s="641"/>
      <c r="E75" s="641"/>
      <c r="F75" s="636"/>
      <c r="G75" s="641"/>
      <c r="H75" s="637"/>
      <c r="I75" s="613"/>
      <c r="J75" s="613"/>
      <c r="K75" s="641"/>
      <c r="L75" s="613"/>
      <c r="M75" s="613"/>
      <c r="N75" s="613"/>
      <c r="O75" s="641"/>
      <c r="P75" s="638"/>
      <c r="Q75" s="641"/>
      <c r="R75" s="517"/>
    </row>
    <row r="76" spans="2:18" s="655" customFormat="1" ht="15" customHeight="1">
      <c r="B76" s="1459" t="s">
        <v>528</v>
      </c>
      <c r="C76" s="1460"/>
      <c r="D76" s="656">
        <f>SUM(D7,D15,D22,D28,D38,D45,D51,D59,D65,D72)</f>
        <v>1339494</v>
      </c>
      <c r="E76" s="656">
        <f>SUM(E7,E15,E22,E28,E38,E45,E51,E59,E65,E72)</f>
        <v>751260</v>
      </c>
      <c r="F76" s="657">
        <v>56.08</v>
      </c>
      <c r="G76" s="656">
        <f>SUM(G7,G15,G22,G28,G38,G45,G51,G59,G65,G72)</f>
        <v>505719</v>
      </c>
      <c r="H76" s="658">
        <f>SUM(G76/D76*100)</f>
        <v>37.75448042320458</v>
      </c>
      <c r="I76" s="656" t="s">
        <v>1452</v>
      </c>
      <c r="J76" s="656">
        <f aca="true" t="shared" si="22" ref="J76:O76">SUM(J7,J15,J22,J28,J38,J45,J51,J59,J65,J72)</f>
        <v>27</v>
      </c>
      <c r="K76" s="656">
        <f t="shared" si="22"/>
        <v>361615</v>
      </c>
      <c r="L76" s="656">
        <f t="shared" si="22"/>
        <v>225</v>
      </c>
      <c r="M76" s="656">
        <f t="shared" si="22"/>
        <v>131586</v>
      </c>
      <c r="N76" s="656">
        <f t="shared" si="22"/>
        <v>20</v>
      </c>
      <c r="O76" s="656">
        <f t="shared" si="22"/>
        <v>12518</v>
      </c>
      <c r="P76" s="656" t="s">
        <v>1452</v>
      </c>
      <c r="Q76" s="656">
        <f>SUM(Q7,Q15,Q22,Q28,Q38,Q45,Q51,Q59,Q65,Q72)</f>
        <v>272</v>
      </c>
      <c r="R76" s="659">
        <f>SUM(R7,R15,R22,R28,R38,R45,R51,R59,R65,R72)</f>
        <v>505719</v>
      </c>
    </row>
    <row r="77" spans="2:18" s="621" customFormat="1" ht="15" customHeight="1">
      <c r="B77" s="660"/>
      <c r="C77" s="63"/>
      <c r="D77" s="661"/>
      <c r="E77" s="661"/>
      <c r="F77" s="662"/>
      <c r="G77" s="661"/>
      <c r="H77" s="663"/>
      <c r="I77" s="617"/>
      <c r="J77" s="617"/>
      <c r="K77" s="617"/>
      <c r="L77" s="617"/>
      <c r="M77" s="617"/>
      <c r="N77" s="661"/>
      <c r="O77" s="661"/>
      <c r="P77" s="664"/>
      <c r="Q77" s="661"/>
      <c r="R77" s="665"/>
    </row>
    <row r="78" spans="3:18" s="621" customFormat="1" ht="12">
      <c r="C78" s="621" t="s">
        <v>1453</v>
      </c>
      <c r="D78" s="70"/>
      <c r="E78" s="70"/>
      <c r="F78" s="666"/>
      <c r="R78" s="667"/>
    </row>
    <row r="79" spans="3:18" ht="13.5">
      <c r="C79" s="621"/>
      <c r="D79" s="621"/>
      <c r="E79" s="621"/>
      <c r="F79" s="666"/>
      <c r="G79" s="621"/>
      <c r="H79" s="621"/>
      <c r="R79" s="668"/>
    </row>
    <row r="80" spans="3:18" ht="13.5">
      <c r="C80" s="621"/>
      <c r="D80" s="621"/>
      <c r="E80" s="621"/>
      <c r="F80" s="666"/>
      <c r="G80" s="621"/>
      <c r="H80" s="621"/>
      <c r="R80" s="668"/>
    </row>
    <row r="81" spans="3:18" ht="13.5">
      <c r="C81" s="621"/>
      <c r="D81" s="621"/>
      <c r="E81" s="621"/>
      <c r="F81" s="666"/>
      <c r="G81" s="621"/>
      <c r="H81" s="621"/>
      <c r="R81" s="668"/>
    </row>
    <row r="82" ht="13.5">
      <c r="R82" s="668"/>
    </row>
    <row r="83" ht="13.5">
      <c r="R83" s="668"/>
    </row>
    <row r="84" spans="6:18" ht="13.5">
      <c r="F84" s="622"/>
      <c r="G84" s="70"/>
      <c r="H84" s="70"/>
      <c r="R84" s="668"/>
    </row>
    <row r="85" ht="13.5">
      <c r="R85" s="668"/>
    </row>
    <row r="86" ht="13.5">
      <c r="R86" s="668"/>
    </row>
    <row r="87" ht="13.5">
      <c r="R87" s="668"/>
    </row>
    <row r="88" ht="13.5">
      <c r="R88" s="668"/>
    </row>
    <row r="89" ht="13.5">
      <c r="R89" s="668"/>
    </row>
    <row r="90" ht="13.5">
      <c r="R90" s="668"/>
    </row>
    <row r="91" ht="13.5">
      <c r="R91" s="668"/>
    </row>
    <row r="92" ht="13.5">
      <c r="R92" s="668"/>
    </row>
    <row r="93" ht="13.5">
      <c r="R93" s="668"/>
    </row>
    <row r="94" ht="13.5">
      <c r="R94" s="668"/>
    </row>
    <row r="95" ht="13.5">
      <c r="R95" s="668"/>
    </row>
    <row r="96" ht="13.5">
      <c r="R96" s="668"/>
    </row>
    <row r="97" ht="13.5">
      <c r="R97" s="668"/>
    </row>
    <row r="98" ht="13.5">
      <c r="R98" s="668"/>
    </row>
    <row r="99" ht="13.5">
      <c r="R99" s="668"/>
    </row>
    <row r="100" ht="13.5">
      <c r="R100" s="668"/>
    </row>
    <row r="101" ht="13.5">
      <c r="R101" s="668"/>
    </row>
    <row r="102" ht="13.5">
      <c r="R102" s="668"/>
    </row>
    <row r="103" ht="13.5">
      <c r="R103" s="668"/>
    </row>
    <row r="104" ht="13.5">
      <c r="R104" s="668"/>
    </row>
    <row r="105" ht="13.5">
      <c r="R105" s="668"/>
    </row>
    <row r="106" ht="13.5">
      <c r="R106" s="668"/>
    </row>
    <row r="107" ht="13.5">
      <c r="R107" s="668"/>
    </row>
    <row r="108" ht="13.5">
      <c r="R108" s="668"/>
    </row>
    <row r="109" ht="13.5">
      <c r="R109" s="668"/>
    </row>
    <row r="110" ht="13.5">
      <c r="R110" s="668"/>
    </row>
    <row r="111" ht="13.5">
      <c r="R111" s="668"/>
    </row>
    <row r="112" ht="13.5">
      <c r="R112" s="668"/>
    </row>
    <row r="113" ht="13.5">
      <c r="R113" s="668"/>
    </row>
    <row r="114" ht="13.5">
      <c r="R114" s="668"/>
    </row>
    <row r="115" ht="13.5">
      <c r="R115" s="668"/>
    </row>
    <row r="116" ht="13.5">
      <c r="R116" s="668"/>
    </row>
    <row r="117" ht="13.5">
      <c r="R117" s="668"/>
    </row>
    <row r="118" ht="13.5">
      <c r="R118" s="668"/>
    </row>
    <row r="119" ht="13.5">
      <c r="R119" s="668"/>
    </row>
    <row r="120" ht="13.5">
      <c r="R120" s="668"/>
    </row>
    <row r="121" ht="13.5">
      <c r="R121" s="668"/>
    </row>
    <row r="122" ht="13.5">
      <c r="R122" s="668"/>
    </row>
    <row r="123" ht="13.5">
      <c r="R123" s="668"/>
    </row>
    <row r="124" ht="13.5">
      <c r="R124" s="668"/>
    </row>
    <row r="125" ht="13.5">
      <c r="R125" s="668"/>
    </row>
    <row r="126" ht="13.5">
      <c r="R126" s="668"/>
    </row>
    <row r="127" ht="13.5">
      <c r="R127" s="668"/>
    </row>
    <row r="128" ht="13.5">
      <c r="R128" s="668"/>
    </row>
    <row r="129" ht="13.5">
      <c r="R129" s="668"/>
    </row>
    <row r="130" ht="13.5">
      <c r="R130" s="668"/>
    </row>
    <row r="131" ht="13.5">
      <c r="R131" s="668"/>
    </row>
    <row r="132" ht="13.5">
      <c r="R132" s="668"/>
    </row>
    <row r="133" ht="13.5">
      <c r="R133" s="668"/>
    </row>
    <row r="134" ht="13.5">
      <c r="R134" s="668"/>
    </row>
    <row r="135" ht="13.5">
      <c r="R135" s="668"/>
    </row>
    <row r="136" ht="13.5">
      <c r="R136" s="668"/>
    </row>
    <row r="137" ht="13.5">
      <c r="R137" s="668"/>
    </row>
    <row r="138" ht="13.5">
      <c r="R138" s="668"/>
    </row>
    <row r="139" ht="13.5">
      <c r="R139" s="668"/>
    </row>
    <row r="140" ht="13.5">
      <c r="R140" s="668"/>
    </row>
    <row r="141" ht="13.5">
      <c r="R141" s="668"/>
    </row>
    <row r="142" ht="13.5">
      <c r="R142" s="668"/>
    </row>
    <row r="143" ht="13.5">
      <c r="R143" s="668"/>
    </row>
    <row r="144" ht="13.5">
      <c r="R144" s="668"/>
    </row>
    <row r="145" ht="13.5">
      <c r="R145" s="668"/>
    </row>
    <row r="146" ht="13.5">
      <c r="R146" s="668"/>
    </row>
  </sheetData>
  <mergeCells count="24">
    <mergeCell ref="Q2:R2"/>
    <mergeCell ref="B76:C76"/>
    <mergeCell ref="B72:C72"/>
    <mergeCell ref="B45:C45"/>
    <mergeCell ref="B51:C51"/>
    <mergeCell ref="B59:C59"/>
    <mergeCell ref="B65:C65"/>
    <mergeCell ref="B15:C15"/>
    <mergeCell ref="B22:C22"/>
    <mergeCell ref="B28:C28"/>
    <mergeCell ref="B38:C38"/>
    <mergeCell ref="P3:R4"/>
    <mergeCell ref="B7:C7"/>
    <mergeCell ref="B3:C5"/>
    <mergeCell ref="F3:F4"/>
    <mergeCell ref="H3:H4"/>
    <mergeCell ref="G3:G4"/>
    <mergeCell ref="I5:J5"/>
    <mergeCell ref="P5:Q5"/>
    <mergeCell ref="I3:K4"/>
    <mergeCell ref="L3:M4"/>
    <mergeCell ref="N3:O4"/>
    <mergeCell ref="D3:D4"/>
    <mergeCell ref="E3:E4"/>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T20"/>
  <sheetViews>
    <sheetView workbookViewId="0" topLeftCell="A1">
      <selection activeCell="A1" sqref="A1"/>
    </sheetView>
  </sheetViews>
  <sheetFormatPr defaultColWidth="9.00390625" defaultRowHeight="13.5"/>
  <cols>
    <col min="1" max="1" width="2.625" style="672" customWidth="1"/>
    <col min="2" max="2" width="14.375" style="733" customWidth="1"/>
    <col min="3" max="3" width="13.875" style="672" bestFit="1" customWidth="1"/>
    <col min="4" max="4" width="9.875" style="672" customWidth="1"/>
    <col min="5" max="5" width="13.875" style="672" bestFit="1" customWidth="1"/>
    <col min="6" max="7" width="12.75390625" style="672" bestFit="1" customWidth="1"/>
    <col min="8" max="8" width="13.875" style="672" bestFit="1" customWidth="1"/>
    <col min="9" max="9" width="8.50390625" style="672" bestFit="1" customWidth="1"/>
    <col min="10" max="10" width="9.50390625" style="672" bestFit="1" customWidth="1"/>
    <col min="11" max="11" width="7.625" style="672" bestFit="1" customWidth="1"/>
    <col min="12" max="12" width="9.50390625" style="672" bestFit="1" customWidth="1"/>
    <col min="13" max="13" width="8.125" style="672" customWidth="1"/>
    <col min="14" max="14" width="8.25390625" style="672" customWidth="1"/>
    <col min="15" max="17" width="6.125" style="672" customWidth="1"/>
    <col min="18" max="16384" width="9.00390625" style="672" customWidth="1"/>
  </cols>
  <sheetData>
    <row r="2" s="670" customFormat="1" ht="14.25">
      <c r="B2" s="671" t="s">
        <v>1485</v>
      </c>
    </row>
    <row r="3" spans="2:14" ht="20.25" customHeight="1" thickBot="1">
      <c r="B3" s="673" t="s">
        <v>1455</v>
      </c>
      <c r="C3" s="674"/>
      <c r="D3" s="674"/>
      <c r="E3" s="674"/>
      <c r="F3" s="675"/>
      <c r="G3" s="675"/>
      <c r="H3" s="675"/>
      <c r="I3" s="675"/>
      <c r="J3" s="675"/>
      <c r="K3" s="675"/>
      <c r="L3" s="675"/>
      <c r="M3" s="676"/>
      <c r="N3" s="676" t="s">
        <v>1456</v>
      </c>
    </row>
    <row r="4" spans="2:20" ht="22.5" customHeight="1" thickTop="1">
      <c r="B4" s="1463" t="s">
        <v>1457</v>
      </c>
      <c r="C4" s="1466" t="s">
        <v>1458</v>
      </c>
      <c r="D4" s="1466" t="s">
        <v>1459</v>
      </c>
      <c r="E4" s="1469" t="s">
        <v>1460</v>
      </c>
      <c r="F4" s="1472" t="s">
        <v>1461</v>
      </c>
      <c r="G4" s="1473"/>
      <c r="H4" s="1474" t="s">
        <v>1462</v>
      </c>
      <c r="I4" s="1475"/>
      <c r="J4" s="1475"/>
      <c r="K4" s="1475"/>
      <c r="L4" s="1475"/>
      <c r="M4" s="1475"/>
      <c r="N4" s="1476"/>
      <c r="O4" s="674"/>
      <c r="P4" s="674"/>
      <c r="Q4" s="674"/>
      <c r="R4" s="674"/>
      <c r="S4" s="674"/>
      <c r="T4" s="677"/>
    </row>
    <row r="5" spans="2:20" ht="22.5" customHeight="1">
      <c r="B5" s="1464"/>
      <c r="C5" s="1467"/>
      <c r="D5" s="1467"/>
      <c r="E5" s="1470"/>
      <c r="F5" s="1477" t="s">
        <v>1463</v>
      </c>
      <c r="G5" s="1477" t="s">
        <v>1464</v>
      </c>
      <c r="H5" s="1478" t="s">
        <v>922</v>
      </c>
      <c r="I5" s="1480" t="s">
        <v>1465</v>
      </c>
      <c r="J5" s="1481"/>
      <c r="K5" s="1480" t="s">
        <v>1466</v>
      </c>
      <c r="L5" s="1481"/>
      <c r="M5" s="1482" t="s">
        <v>1467</v>
      </c>
      <c r="N5" s="1483"/>
      <c r="O5" s="674"/>
      <c r="P5" s="674"/>
      <c r="Q5" s="674"/>
      <c r="R5" s="674"/>
      <c r="S5" s="674"/>
      <c r="T5" s="677"/>
    </row>
    <row r="6" spans="2:18" ht="23.25" customHeight="1">
      <c r="B6" s="1465"/>
      <c r="C6" s="1468"/>
      <c r="D6" s="1468"/>
      <c r="E6" s="1471"/>
      <c r="F6" s="1468"/>
      <c r="G6" s="1468"/>
      <c r="H6" s="1479"/>
      <c r="I6" s="679" t="s">
        <v>1468</v>
      </c>
      <c r="J6" s="680" t="s">
        <v>1469</v>
      </c>
      <c r="K6" s="681" t="s">
        <v>1468</v>
      </c>
      <c r="L6" s="680" t="s">
        <v>1469</v>
      </c>
      <c r="M6" s="681" t="s">
        <v>1468</v>
      </c>
      <c r="N6" s="680" t="s">
        <v>1469</v>
      </c>
      <c r="O6" s="682"/>
      <c r="P6" s="683"/>
      <c r="Q6" s="683"/>
      <c r="R6" s="684"/>
    </row>
    <row r="7" spans="2:18" ht="9.75" customHeight="1">
      <c r="B7" s="678"/>
      <c r="C7" s="685" t="s">
        <v>1470</v>
      </c>
      <c r="D7" s="685" t="s">
        <v>1470</v>
      </c>
      <c r="E7" s="685" t="s">
        <v>1470</v>
      </c>
      <c r="F7" s="685" t="s">
        <v>1470</v>
      </c>
      <c r="G7" s="685" t="s">
        <v>1470</v>
      </c>
      <c r="H7" s="685" t="s">
        <v>1470</v>
      </c>
      <c r="I7" s="685"/>
      <c r="J7" s="685" t="s">
        <v>1470</v>
      </c>
      <c r="K7" s="685"/>
      <c r="L7" s="685" t="s">
        <v>1470</v>
      </c>
      <c r="M7" s="685"/>
      <c r="N7" s="686" t="s">
        <v>1470</v>
      </c>
      <c r="O7" s="682"/>
      <c r="P7" s="683"/>
      <c r="Q7" s="683"/>
      <c r="R7" s="684"/>
    </row>
    <row r="8" spans="2:18" s="687" customFormat="1" ht="16.5" customHeight="1">
      <c r="B8" s="688" t="s">
        <v>1471</v>
      </c>
      <c r="C8" s="689">
        <f aca="true" t="shared" si="0" ref="C8:L8">SUM(C16,C17)</f>
        <v>10674825</v>
      </c>
      <c r="D8" s="690">
        <f t="shared" si="0"/>
        <v>464447</v>
      </c>
      <c r="E8" s="690">
        <f t="shared" si="0"/>
        <v>10202492</v>
      </c>
      <c r="F8" s="690">
        <f t="shared" si="0"/>
        <v>1036599</v>
      </c>
      <c r="G8" s="690">
        <f t="shared" si="0"/>
        <v>9165893</v>
      </c>
      <c r="H8" s="690">
        <f t="shared" si="0"/>
        <v>10120426</v>
      </c>
      <c r="I8" s="690">
        <f t="shared" si="0"/>
        <v>3721</v>
      </c>
      <c r="J8" s="690">
        <f t="shared" si="0"/>
        <v>34472</v>
      </c>
      <c r="K8" s="690">
        <f t="shared" si="0"/>
        <v>3275</v>
      </c>
      <c r="L8" s="690">
        <f t="shared" si="0"/>
        <v>42679</v>
      </c>
      <c r="M8" s="690" t="s">
        <v>1472</v>
      </c>
      <c r="N8" s="691">
        <f>SUM(N16,N17)</f>
        <v>4915</v>
      </c>
      <c r="O8" s="692"/>
      <c r="P8" s="693"/>
      <c r="Q8" s="693"/>
      <c r="R8" s="694"/>
    </row>
    <row r="9" spans="2:18" s="695" customFormat="1" ht="19.5" customHeight="1">
      <c r="B9" s="696" t="s">
        <v>1473</v>
      </c>
      <c r="C9" s="697">
        <v>261580</v>
      </c>
      <c r="D9" s="698">
        <v>0</v>
      </c>
      <c r="E9" s="699">
        <v>261580</v>
      </c>
      <c r="F9" s="698">
        <v>113138</v>
      </c>
      <c r="G9" s="699">
        <v>148442</v>
      </c>
      <c r="H9" s="698">
        <v>255795</v>
      </c>
      <c r="I9" s="698">
        <v>148</v>
      </c>
      <c r="J9" s="698">
        <v>4321</v>
      </c>
      <c r="K9" s="699">
        <v>50</v>
      </c>
      <c r="L9" s="698">
        <v>381</v>
      </c>
      <c r="M9" s="700" t="s">
        <v>1474</v>
      </c>
      <c r="N9" s="701">
        <v>1083</v>
      </c>
      <c r="O9" s="702"/>
      <c r="P9" s="703"/>
      <c r="Q9" s="704"/>
      <c r="R9" s="705"/>
    </row>
    <row r="10" spans="2:18" s="695" customFormat="1" ht="19.5" customHeight="1">
      <c r="B10" s="696" t="s">
        <v>1475</v>
      </c>
      <c r="C10" s="697">
        <v>365125</v>
      </c>
      <c r="D10" s="698">
        <v>58565</v>
      </c>
      <c r="E10" s="699">
        <v>306560</v>
      </c>
      <c r="F10" s="698">
        <v>64115</v>
      </c>
      <c r="G10" s="699">
        <v>242445</v>
      </c>
      <c r="H10" s="698">
        <v>302040</v>
      </c>
      <c r="I10" s="698">
        <v>204</v>
      </c>
      <c r="J10" s="698">
        <v>3647</v>
      </c>
      <c r="K10" s="699">
        <v>47</v>
      </c>
      <c r="L10" s="698">
        <v>386</v>
      </c>
      <c r="M10" s="700" t="s">
        <v>1476</v>
      </c>
      <c r="N10" s="701">
        <v>487</v>
      </c>
      <c r="O10" s="706"/>
      <c r="P10" s="707"/>
      <c r="Q10" s="708"/>
      <c r="R10" s="709"/>
    </row>
    <row r="11" spans="2:18" s="695" customFormat="1" ht="19.5" customHeight="1">
      <c r="B11" s="696" t="s">
        <v>1335</v>
      </c>
      <c r="C11" s="697">
        <f aca="true" t="shared" si="1" ref="C11:L11">SUM(C9:C10)</f>
        <v>626705</v>
      </c>
      <c r="D11" s="698">
        <f t="shared" si="1"/>
        <v>58565</v>
      </c>
      <c r="E11" s="699">
        <f t="shared" si="1"/>
        <v>568140</v>
      </c>
      <c r="F11" s="698">
        <f t="shared" si="1"/>
        <v>177253</v>
      </c>
      <c r="G11" s="699">
        <f t="shared" si="1"/>
        <v>390887</v>
      </c>
      <c r="H11" s="698">
        <f t="shared" si="1"/>
        <v>557835</v>
      </c>
      <c r="I11" s="698">
        <f t="shared" si="1"/>
        <v>352</v>
      </c>
      <c r="J11" s="698">
        <f t="shared" si="1"/>
        <v>7968</v>
      </c>
      <c r="K11" s="699">
        <f t="shared" si="1"/>
        <v>97</v>
      </c>
      <c r="L11" s="698">
        <f t="shared" si="1"/>
        <v>767</v>
      </c>
      <c r="M11" s="700" t="s">
        <v>1477</v>
      </c>
      <c r="N11" s="701">
        <f>SUM(N9:N10)</f>
        <v>1570</v>
      </c>
      <c r="O11" s="706"/>
      <c r="P11" s="707"/>
      <c r="Q11" s="708"/>
      <c r="R11" s="709"/>
    </row>
    <row r="12" spans="2:18" s="710" customFormat="1" ht="19.5" customHeight="1">
      <c r="B12" s="711"/>
      <c r="C12" s="712"/>
      <c r="D12" s="713"/>
      <c r="E12" s="714"/>
      <c r="F12" s="713"/>
      <c r="G12" s="714"/>
      <c r="H12" s="713"/>
      <c r="I12" s="713"/>
      <c r="J12" s="713"/>
      <c r="K12" s="714"/>
      <c r="L12" s="713"/>
      <c r="M12" s="715"/>
      <c r="N12" s="716"/>
      <c r="O12" s="715"/>
      <c r="P12" s="717"/>
      <c r="Q12" s="718"/>
      <c r="R12" s="719"/>
    </row>
    <row r="13" spans="2:18" s="695" customFormat="1" ht="19.5" customHeight="1">
      <c r="B13" s="720" t="s">
        <v>1478</v>
      </c>
      <c r="C13" s="721">
        <v>593295</v>
      </c>
      <c r="D13" s="709">
        <v>1446</v>
      </c>
      <c r="E13" s="709">
        <v>591288</v>
      </c>
      <c r="F13" s="709">
        <v>173430</v>
      </c>
      <c r="G13" s="709">
        <v>417858</v>
      </c>
      <c r="H13" s="709">
        <v>581951</v>
      </c>
      <c r="I13" s="709">
        <v>335</v>
      </c>
      <c r="J13" s="709">
        <v>6648</v>
      </c>
      <c r="K13" s="709">
        <v>101</v>
      </c>
      <c r="L13" s="709">
        <v>2176</v>
      </c>
      <c r="M13" s="708">
        <v>5</v>
      </c>
      <c r="N13" s="722">
        <v>513</v>
      </c>
      <c r="O13" s="708"/>
      <c r="P13" s="708"/>
      <c r="Q13" s="708"/>
      <c r="R13" s="709"/>
    </row>
    <row r="14" spans="2:18" s="695" customFormat="1" ht="19.5" customHeight="1">
      <c r="B14" s="720" t="s">
        <v>1479</v>
      </c>
      <c r="C14" s="721">
        <v>1751778</v>
      </c>
      <c r="D14" s="709">
        <v>72136</v>
      </c>
      <c r="E14" s="709">
        <v>1678159</v>
      </c>
      <c r="F14" s="709">
        <v>204911</v>
      </c>
      <c r="G14" s="709">
        <v>1473246</v>
      </c>
      <c r="H14" s="709">
        <v>1655137</v>
      </c>
      <c r="I14" s="708">
        <v>767</v>
      </c>
      <c r="J14" s="709">
        <v>10870</v>
      </c>
      <c r="K14" s="708" t="s">
        <v>1480</v>
      </c>
      <c r="L14" s="709">
        <v>10014</v>
      </c>
      <c r="M14" s="708">
        <v>9</v>
      </c>
      <c r="N14" s="722">
        <v>2136</v>
      </c>
      <c r="O14" s="708"/>
      <c r="P14" s="708"/>
      <c r="Q14" s="708"/>
      <c r="R14" s="709"/>
    </row>
    <row r="15" spans="2:18" s="695" customFormat="1" ht="19.5" customHeight="1">
      <c r="B15" s="723" t="s">
        <v>1335</v>
      </c>
      <c r="C15" s="709">
        <f>SUM(C13:C14)</f>
        <v>2345073</v>
      </c>
      <c r="D15" s="709">
        <f>SUM(D13:D14)</f>
        <v>73582</v>
      </c>
      <c r="E15" s="709">
        <v>2269445</v>
      </c>
      <c r="F15" s="709">
        <f>SUM(F13:F14)</f>
        <v>378341</v>
      </c>
      <c r="G15" s="709">
        <f>SUM(G13:G14)</f>
        <v>1891104</v>
      </c>
      <c r="H15" s="709">
        <f>SUM(H13:H14)</f>
        <v>2237088</v>
      </c>
      <c r="I15" s="709">
        <f>SUM(I13:I14)</f>
        <v>1102</v>
      </c>
      <c r="J15" s="709">
        <f>SUM(J13:J14)</f>
        <v>17518</v>
      </c>
      <c r="K15" s="709">
        <v>630</v>
      </c>
      <c r="L15" s="709">
        <f>SUM(L13:L14)</f>
        <v>12190</v>
      </c>
      <c r="M15" s="708">
        <f>SUM(M13:M14)</f>
        <v>14</v>
      </c>
      <c r="N15" s="722">
        <f>SUM(N13:N14)</f>
        <v>2649</v>
      </c>
      <c r="O15" s="708"/>
      <c r="P15" s="708"/>
      <c r="Q15" s="708"/>
      <c r="R15" s="709"/>
    </row>
    <row r="16" spans="2:14" s="724" customFormat="1" ht="18.75" customHeight="1">
      <c r="B16" s="725" t="s">
        <v>1481</v>
      </c>
      <c r="C16" s="726">
        <f aca="true" t="shared" si="2" ref="C16:L16">SUM(C11,C15)</f>
        <v>2971778</v>
      </c>
      <c r="D16" s="726">
        <f t="shared" si="2"/>
        <v>132147</v>
      </c>
      <c r="E16" s="726">
        <f t="shared" si="2"/>
        <v>2837585</v>
      </c>
      <c r="F16" s="726">
        <f t="shared" si="2"/>
        <v>555594</v>
      </c>
      <c r="G16" s="726">
        <f t="shared" si="2"/>
        <v>2281991</v>
      </c>
      <c r="H16" s="726">
        <f t="shared" si="2"/>
        <v>2794923</v>
      </c>
      <c r="I16" s="726">
        <f t="shared" si="2"/>
        <v>1454</v>
      </c>
      <c r="J16" s="726">
        <f t="shared" si="2"/>
        <v>25486</v>
      </c>
      <c r="K16" s="727">
        <f t="shared" si="2"/>
        <v>727</v>
      </c>
      <c r="L16" s="726">
        <f t="shared" si="2"/>
        <v>12957</v>
      </c>
      <c r="M16" s="727" t="s">
        <v>1482</v>
      </c>
      <c r="N16" s="728">
        <f>SUM(N11,N15)</f>
        <v>4219</v>
      </c>
    </row>
    <row r="17" spans="2:14" s="695" customFormat="1" ht="18.75" customHeight="1">
      <c r="B17" s="729" t="s">
        <v>1483</v>
      </c>
      <c r="C17" s="730">
        <v>7703047</v>
      </c>
      <c r="D17" s="730">
        <v>332300</v>
      </c>
      <c r="E17" s="730">
        <v>7364907</v>
      </c>
      <c r="F17" s="730">
        <v>481005</v>
      </c>
      <c r="G17" s="730">
        <v>6883902</v>
      </c>
      <c r="H17" s="730">
        <v>7325503</v>
      </c>
      <c r="I17" s="730">
        <v>2267</v>
      </c>
      <c r="J17" s="730">
        <v>8986</v>
      </c>
      <c r="K17" s="730">
        <v>2548</v>
      </c>
      <c r="L17" s="730">
        <v>29722</v>
      </c>
      <c r="M17" s="731">
        <v>10</v>
      </c>
      <c r="N17" s="732">
        <v>696</v>
      </c>
    </row>
    <row r="18" ht="12">
      <c r="B18" s="672"/>
    </row>
    <row r="19" ht="12">
      <c r="B19" s="733" t="s">
        <v>1484</v>
      </c>
    </row>
    <row r="20" ht="12">
      <c r="M20" s="734"/>
    </row>
  </sheetData>
  <mergeCells count="12">
    <mergeCell ref="F4:G4"/>
    <mergeCell ref="H4:N4"/>
    <mergeCell ref="F5:F6"/>
    <mergeCell ref="H5:H6"/>
    <mergeCell ref="I5:J5"/>
    <mergeCell ref="K5:L5"/>
    <mergeCell ref="M5:N5"/>
    <mergeCell ref="G5:G6"/>
    <mergeCell ref="B4:B6"/>
    <mergeCell ref="C4:C6"/>
    <mergeCell ref="D4:D6"/>
    <mergeCell ref="E4:E6"/>
  </mergeCells>
  <printOptions/>
  <pageMargins left="0.75" right="0.75" top="1" bottom="1" header="0.512" footer="0.512"/>
  <pageSetup orientation="portrait" paperSize="9" r:id="rId1"/>
</worksheet>
</file>

<file path=xl/worksheets/sheet19.xml><?xml version="1.0" encoding="utf-8"?>
<worksheet xmlns="http://schemas.openxmlformats.org/spreadsheetml/2006/main" xmlns:r="http://schemas.openxmlformats.org/officeDocument/2006/relationships">
  <dimension ref="B2:K134"/>
  <sheetViews>
    <sheetView workbookViewId="0" topLeftCell="A1">
      <selection activeCell="A1" sqref="A1"/>
    </sheetView>
  </sheetViews>
  <sheetFormatPr defaultColWidth="9.00390625" defaultRowHeight="13.5"/>
  <cols>
    <col min="1" max="1" width="2.625" style="735" customWidth="1"/>
    <col min="2" max="2" width="4.375" style="737" customWidth="1"/>
    <col min="3" max="3" width="28.50390625" style="737" customWidth="1"/>
    <col min="4" max="4" width="6.625" style="738" customWidth="1"/>
    <col min="5" max="5" width="12.50390625" style="739" bestFit="1" customWidth="1"/>
    <col min="6" max="6" width="15.375" style="735" bestFit="1" customWidth="1"/>
    <col min="7" max="7" width="9.00390625" style="739" customWidth="1"/>
    <col min="8" max="8" width="12.50390625" style="739" bestFit="1" customWidth="1"/>
    <col min="9" max="9" width="15.375" style="735" bestFit="1" customWidth="1"/>
    <col min="10" max="16384" width="9.00390625" style="735" customWidth="1"/>
  </cols>
  <sheetData>
    <row r="2" ht="14.25">
      <c r="B2" s="736" t="s">
        <v>1624</v>
      </c>
    </row>
    <row r="3" ht="12.75" thickBot="1"/>
    <row r="4" spans="2:11" ht="14.25" customHeight="1" thickTop="1">
      <c r="B4" s="1494" t="s">
        <v>1486</v>
      </c>
      <c r="C4" s="1495"/>
      <c r="D4" s="1498" t="s">
        <v>1487</v>
      </c>
      <c r="E4" s="1489" t="s">
        <v>1488</v>
      </c>
      <c r="F4" s="1490"/>
      <c r="G4" s="1491"/>
      <c r="H4" s="1489" t="s">
        <v>1489</v>
      </c>
      <c r="I4" s="1490"/>
      <c r="J4" s="1491"/>
      <c r="K4" s="739"/>
    </row>
    <row r="5" spans="2:11" ht="12" customHeight="1">
      <c r="B5" s="1496"/>
      <c r="C5" s="1497"/>
      <c r="D5" s="1499"/>
      <c r="E5" s="740" t="s">
        <v>1490</v>
      </c>
      <c r="F5" s="741" t="s">
        <v>1491</v>
      </c>
      <c r="G5" s="742" t="s">
        <v>1492</v>
      </c>
      <c r="H5" s="740" t="s">
        <v>1490</v>
      </c>
      <c r="I5" s="741" t="s">
        <v>1491</v>
      </c>
      <c r="J5" s="743" t="s">
        <v>1492</v>
      </c>
      <c r="K5" s="739"/>
    </row>
    <row r="6" spans="2:10" s="739" customFormat="1" ht="12">
      <c r="B6" s="744"/>
      <c r="C6" s="745"/>
      <c r="D6" s="746"/>
      <c r="E6" s="747"/>
      <c r="F6" s="748" t="s">
        <v>1493</v>
      </c>
      <c r="G6" s="749"/>
      <c r="H6" s="747"/>
      <c r="I6" s="748" t="s">
        <v>1493</v>
      </c>
      <c r="J6" s="750"/>
    </row>
    <row r="7" spans="2:10" s="751" customFormat="1" ht="11.25">
      <c r="B7" s="752"/>
      <c r="C7" s="753" t="s">
        <v>1494</v>
      </c>
      <c r="D7" s="754"/>
      <c r="E7" s="755">
        <v>0</v>
      </c>
      <c r="F7" s="756">
        <v>6385323576</v>
      </c>
      <c r="G7" s="757">
        <v>100</v>
      </c>
      <c r="H7" s="755">
        <v>0</v>
      </c>
      <c r="I7" s="756">
        <v>6794157339</v>
      </c>
      <c r="J7" s="758">
        <v>100</v>
      </c>
    </row>
    <row r="8" spans="2:10" s="751" customFormat="1" ht="11.25">
      <c r="B8" s="752"/>
      <c r="C8" s="759"/>
      <c r="D8" s="754"/>
      <c r="E8" s="755"/>
      <c r="F8" s="760"/>
      <c r="G8" s="761"/>
      <c r="H8" s="755"/>
      <c r="I8" s="760"/>
      <c r="J8" s="762"/>
    </row>
    <row r="9" spans="2:10" ht="12" customHeight="1">
      <c r="B9" s="1493" t="s">
        <v>1495</v>
      </c>
      <c r="C9" s="763" t="s">
        <v>1496</v>
      </c>
      <c r="D9" s="764" t="s">
        <v>1497</v>
      </c>
      <c r="E9" s="765">
        <v>360735</v>
      </c>
      <c r="F9" s="765">
        <v>1087056384</v>
      </c>
      <c r="G9" s="766">
        <v>17</v>
      </c>
      <c r="H9" s="765">
        <v>375948</v>
      </c>
      <c r="I9" s="765">
        <v>1161771784</v>
      </c>
      <c r="J9" s="767">
        <v>17.1</v>
      </c>
    </row>
    <row r="10" spans="2:10" ht="12" customHeight="1">
      <c r="B10" s="1493"/>
      <c r="C10" s="1486" t="s">
        <v>1498</v>
      </c>
      <c r="D10" s="764" t="s">
        <v>1499</v>
      </c>
      <c r="E10" s="765">
        <v>2528582</v>
      </c>
      <c r="F10" s="765"/>
      <c r="G10" s="766"/>
      <c r="H10" s="765"/>
      <c r="I10" s="765"/>
      <c r="J10" s="767"/>
    </row>
    <row r="11" spans="2:10" ht="12" customHeight="1">
      <c r="B11" s="1493"/>
      <c r="C11" s="1486"/>
      <c r="D11" s="764" t="s">
        <v>1500</v>
      </c>
      <c r="E11" s="765">
        <v>5356810</v>
      </c>
      <c r="F11" s="765">
        <v>1899345558</v>
      </c>
      <c r="G11" s="766">
        <v>29.7</v>
      </c>
      <c r="H11" s="765">
        <v>7500444</v>
      </c>
      <c r="I11" s="765">
        <v>1722145649</v>
      </c>
      <c r="J11" s="767">
        <v>25.3</v>
      </c>
    </row>
    <row r="12" spans="2:10" ht="12" customHeight="1">
      <c r="B12" s="1493"/>
      <c r="C12" s="1486" t="s">
        <v>1501</v>
      </c>
      <c r="D12" s="764" t="s">
        <v>1499</v>
      </c>
      <c r="E12" s="765">
        <v>118598</v>
      </c>
      <c r="F12" s="765"/>
      <c r="G12" s="766"/>
      <c r="H12" s="765"/>
      <c r="I12" s="765"/>
      <c r="J12" s="767"/>
    </row>
    <row r="13" spans="2:10" ht="12" customHeight="1">
      <c r="B13" s="1493"/>
      <c r="C13" s="1486"/>
      <c r="D13" s="764" t="s">
        <v>1500</v>
      </c>
      <c r="E13" s="765">
        <v>441767</v>
      </c>
      <c r="F13" s="765">
        <v>98875678</v>
      </c>
      <c r="G13" s="766">
        <v>1.5</v>
      </c>
      <c r="H13" s="765"/>
      <c r="I13" s="765"/>
      <c r="J13" s="767"/>
    </row>
    <row r="14" spans="2:10" ht="12" customHeight="1">
      <c r="B14" s="1493"/>
      <c r="C14" s="1486" t="s">
        <v>1502</v>
      </c>
      <c r="D14" s="764" t="s">
        <v>1499</v>
      </c>
      <c r="E14" s="765">
        <v>43237</v>
      </c>
      <c r="F14" s="765"/>
      <c r="G14" s="766"/>
      <c r="H14" s="765">
        <v>1247831</v>
      </c>
      <c r="I14" s="765">
        <v>156061406</v>
      </c>
      <c r="J14" s="767">
        <v>2.3</v>
      </c>
    </row>
    <row r="15" spans="2:10" ht="12" customHeight="1">
      <c r="B15" s="1493"/>
      <c r="C15" s="1486"/>
      <c r="D15" s="764" t="s">
        <v>1500</v>
      </c>
      <c r="E15" s="765">
        <v>512956</v>
      </c>
      <c r="F15" s="765">
        <v>79749555</v>
      </c>
      <c r="G15" s="766">
        <v>1.2</v>
      </c>
      <c r="H15" s="765"/>
      <c r="I15" s="765"/>
      <c r="J15" s="767"/>
    </row>
    <row r="16" spans="2:10" ht="12" customHeight="1">
      <c r="B16" s="1493"/>
      <c r="C16" s="763" t="s">
        <v>1503</v>
      </c>
      <c r="D16" s="764" t="s">
        <v>1504</v>
      </c>
      <c r="E16" s="765">
        <v>121260</v>
      </c>
      <c r="F16" s="765">
        <v>66403782</v>
      </c>
      <c r="G16" s="766">
        <v>1</v>
      </c>
      <c r="H16" s="765">
        <v>59758</v>
      </c>
      <c r="I16" s="765">
        <v>63628314</v>
      </c>
      <c r="J16" s="767">
        <v>0.9</v>
      </c>
    </row>
    <row r="17" spans="2:10" ht="12" customHeight="1">
      <c r="B17" s="1493"/>
      <c r="C17" s="763" t="s">
        <v>1505</v>
      </c>
      <c r="D17" s="764" t="s">
        <v>1506</v>
      </c>
      <c r="E17" s="765">
        <v>7265</v>
      </c>
      <c r="F17" s="765">
        <v>12110525</v>
      </c>
      <c r="G17" s="766">
        <v>0.2</v>
      </c>
      <c r="H17" s="765">
        <v>18758</v>
      </c>
      <c r="I17" s="765">
        <v>36152800</v>
      </c>
      <c r="J17" s="767">
        <v>0.5</v>
      </c>
    </row>
    <row r="18" spans="2:10" s="768" customFormat="1" ht="12" customHeight="1">
      <c r="B18" s="1493"/>
      <c r="C18" s="769" t="s">
        <v>1335</v>
      </c>
      <c r="D18" s="770"/>
      <c r="E18" s="771">
        <v>0</v>
      </c>
      <c r="F18" s="771">
        <f>SUM(F9:F17)</f>
        <v>3243541482</v>
      </c>
      <c r="G18" s="772">
        <v>50.7</v>
      </c>
      <c r="H18" s="771">
        <v>0</v>
      </c>
      <c r="I18" s="771">
        <f>SUM(I9:I17)</f>
        <v>3139759953</v>
      </c>
      <c r="J18" s="773">
        <v>46.2</v>
      </c>
    </row>
    <row r="19" spans="2:10" ht="12" customHeight="1">
      <c r="B19" s="774"/>
      <c r="C19" s="763"/>
      <c r="D19" s="764"/>
      <c r="E19" s="765"/>
      <c r="F19" s="765"/>
      <c r="G19" s="766"/>
      <c r="H19" s="765"/>
      <c r="I19" s="765"/>
      <c r="J19" s="767"/>
    </row>
    <row r="20" spans="2:10" ht="12" customHeight="1">
      <c r="B20" s="1488" t="s">
        <v>1507</v>
      </c>
      <c r="C20" s="763" t="s">
        <v>1508</v>
      </c>
      <c r="D20" s="764" t="s">
        <v>1509</v>
      </c>
      <c r="E20" s="765">
        <v>15278</v>
      </c>
      <c r="F20" s="765"/>
      <c r="G20" s="766"/>
      <c r="H20" s="765">
        <v>158</v>
      </c>
      <c r="I20" s="765"/>
      <c r="J20" s="767"/>
    </row>
    <row r="21" spans="2:10" ht="12" customHeight="1">
      <c r="B21" s="1488"/>
      <c r="C21" s="763" t="s">
        <v>1510</v>
      </c>
      <c r="D21" s="764" t="s">
        <v>1511</v>
      </c>
      <c r="E21" s="765">
        <v>46106</v>
      </c>
      <c r="F21" s="765">
        <v>453649038</v>
      </c>
      <c r="G21" s="766">
        <v>7.1</v>
      </c>
      <c r="H21" s="765">
        <v>79341</v>
      </c>
      <c r="I21" s="765">
        <v>665219667</v>
      </c>
      <c r="J21" s="767">
        <v>9.8</v>
      </c>
    </row>
    <row r="22" spans="2:10" ht="12" customHeight="1">
      <c r="B22" s="1488"/>
      <c r="C22" s="763" t="s">
        <v>1512</v>
      </c>
      <c r="D22" s="764" t="s">
        <v>1513</v>
      </c>
      <c r="E22" s="765">
        <v>38298</v>
      </c>
      <c r="F22" s="765"/>
      <c r="G22" s="766"/>
      <c r="H22" s="765">
        <v>32513</v>
      </c>
      <c r="I22" s="765"/>
      <c r="J22" s="767"/>
    </row>
    <row r="23" spans="2:10" ht="12" customHeight="1">
      <c r="B23" s="1488"/>
      <c r="C23" s="763" t="s">
        <v>1514</v>
      </c>
      <c r="D23" s="764" t="s">
        <v>1509</v>
      </c>
      <c r="E23" s="775">
        <v>2445</v>
      </c>
      <c r="F23" s="765"/>
      <c r="G23" s="766"/>
      <c r="H23" s="775">
        <v>15</v>
      </c>
      <c r="I23" s="765"/>
      <c r="J23" s="767"/>
    </row>
    <row r="24" spans="2:10" ht="12" customHeight="1">
      <c r="B24" s="1488"/>
      <c r="C24" s="763" t="s">
        <v>1515</v>
      </c>
      <c r="D24" s="764" t="s">
        <v>1513</v>
      </c>
      <c r="E24" s="775">
        <v>48700</v>
      </c>
      <c r="F24" s="765">
        <v>54375562</v>
      </c>
      <c r="G24" s="766">
        <v>0.9</v>
      </c>
      <c r="H24" s="775">
        <v>30832</v>
      </c>
      <c r="I24" s="765">
        <v>920517</v>
      </c>
      <c r="J24" s="776">
        <v>0</v>
      </c>
    </row>
    <row r="25" spans="2:10" ht="12" customHeight="1">
      <c r="B25" s="1488"/>
      <c r="C25" s="763"/>
      <c r="D25" s="764" t="s">
        <v>1516</v>
      </c>
      <c r="E25" s="775">
        <v>24</v>
      </c>
      <c r="F25" s="765"/>
      <c r="G25" s="766"/>
      <c r="H25" s="775"/>
      <c r="I25" s="765"/>
      <c r="J25" s="767"/>
    </row>
    <row r="26" spans="2:10" ht="12" customHeight="1">
      <c r="B26" s="1488"/>
      <c r="C26" s="763" t="s">
        <v>1517</v>
      </c>
      <c r="D26" s="764" t="s">
        <v>1509</v>
      </c>
      <c r="E26" s="765">
        <v>25</v>
      </c>
      <c r="F26" s="765"/>
      <c r="G26" s="766"/>
      <c r="H26" s="765">
        <v>27</v>
      </c>
      <c r="I26" s="765"/>
      <c r="J26" s="767"/>
    </row>
    <row r="27" spans="2:10" ht="12" customHeight="1">
      <c r="B27" s="1488"/>
      <c r="C27" s="763" t="s">
        <v>1518</v>
      </c>
      <c r="D27" s="764" t="s">
        <v>1519</v>
      </c>
      <c r="E27" s="765">
        <v>4</v>
      </c>
      <c r="F27" s="765">
        <v>306500</v>
      </c>
      <c r="G27" s="777">
        <v>0</v>
      </c>
      <c r="H27" s="765">
        <v>6</v>
      </c>
      <c r="I27" s="765">
        <v>344700</v>
      </c>
      <c r="J27" s="776">
        <v>0</v>
      </c>
    </row>
    <row r="28" spans="2:10" ht="12" customHeight="1">
      <c r="B28" s="1488"/>
      <c r="C28" s="763" t="s">
        <v>1520</v>
      </c>
      <c r="D28" s="764" t="s">
        <v>1521</v>
      </c>
      <c r="E28" s="775">
        <v>10</v>
      </c>
      <c r="F28" s="765"/>
      <c r="G28" s="778"/>
      <c r="H28" s="777">
        <v>0</v>
      </c>
      <c r="I28" s="765"/>
      <c r="J28" s="779"/>
    </row>
    <row r="29" spans="2:10" ht="12" customHeight="1">
      <c r="B29" s="1488"/>
      <c r="C29" s="763"/>
      <c r="D29" s="764"/>
      <c r="E29" s="765"/>
      <c r="F29" s="765"/>
      <c r="G29" s="778"/>
      <c r="H29" s="777"/>
      <c r="I29" s="765"/>
      <c r="J29" s="779"/>
    </row>
    <row r="30" spans="2:10" ht="12" customHeight="1">
      <c r="B30" s="1488"/>
      <c r="C30" s="763" t="s">
        <v>1522</v>
      </c>
      <c r="D30" s="764" t="s">
        <v>1513</v>
      </c>
      <c r="E30" s="765">
        <v>5706</v>
      </c>
      <c r="F30" s="765">
        <v>2521485</v>
      </c>
      <c r="G30" s="780">
        <v>0.04</v>
      </c>
      <c r="H30" s="765">
        <v>4640</v>
      </c>
      <c r="I30" s="765">
        <v>2155212</v>
      </c>
      <c r="J30" s="781">
        <v>0.03</v>
      </c>
    </row>
    <row r="31" spans="2:10" ht="12" customHeight="1">
      <c r="B31" s="1488"/>
      <c r="C31" s="763" t="s">
        <v>1523</v>
      </c>
      <c r="D31" s="764" t="s">
        <v>1516</v>
      </c>
      <c r="E31" s="765">
        <v>20410</v>
      </c>
      <c r="F31" s="765">
        <v>3428940</v>
      </c>
      <c r="G31" s="780">
        <v>0.05</v>
      </c>
      <c r="H31" s="765">
        <v>108</v>
      </c>
      <c r="I31" s="765">
        <v>60840</v>
      </c>
      <c r="J31" s="776">
        <v>0</v>
      </c>
    </row>
    <row r="32" spans="2:10" ht="12" customHeight="1">
      <c r="B32" s="1488"/>
      <c r="C32" s="763" t="s">
        <v>1524</v>
      </c>
      <c r="D32" s="764" t="s">
        <v>1521</v>
      </c>
      <c r="E32" s="775">
        <v>32996</v>
      </c>
      <c r="F32" s="765">
        <v>5674328</v>
      </c>
      <c r="G32" s="780">
        <v>0.09</v>
      </c>
      <c r="H32" s="775">
        <v>101148</v>
      </c>
      <c r="I32" s="765">
        <v>17459622</v>
      </c>
      <c r="J32" s="779">
        <v>0.2</v>
      </c>
    </row>
    <row r="33" spans="2:10" ht="12" customHeight="1">
      <c r="B33" s="1488"/>
      <c r="C33" s="763" t="s">
        <v>1525</v>
      </c>
      <c r="D33" s="764" t="s">
        <v>1509</v>
      </c>
      <c r="E33" s="765">
        <v>3</v>
      </c>
      <c r="F33" s="765">
        <v>360000</v>
      </c>
      <c r="G33" s="782">
        <v>0</v>
      </c>
      <c r="H33" s="777">
        <v>0</v>
      </c>
      <c r="I33" s="777">
        <v>0</v>
      </c>
      <c r="J33" s="783">
        <v>0</v>
      </c>
    </row>
    <row r="34" spans="2:10" ht="12" customHeight="1">
      <c r="B34" s="1488"/>
      <c r="C34" s="784" t="s">
        <v>1526</v>
      </c>
      <c r="D34" s="764" t="s">
        <v>1527</v>
      </c>
      <c r="E34" s="765">
        <v>3170</v>
      </c>
      <c r="F34" s="765">
        <v>1156290</v>
      </c>
      <c r="G34" s="780">
        <v>0.02</v>
      </c>
      <c r="H34" s="765">
        <v>8414</v>
      </c>
      <c r="I34" s="765">
        <v>17427450</v>
      </c>
      <c r="J34" s="779">
        <v>0.2</v>
      </c>
    </row>
    <row r="35" spans="2:10" ht="12" customHeight="1">
      <c r="B35" s="1488"/>
      <c r="C35" s="784"/>
      <c r="D35" s="764"/>
      <c r="E35" s="765"/>
      <c r="F35" s="765"/>
      <c r="G35" s="780"/>
      <c r="H35" s="765"/>
      <c r="I35" s="765"/>
      <c r="J35" s="781"/>
    </row>
    <row r="36" spans="2:10" ht="12" customHeight="1">
      <c r="B36" s="1488"/>
      <c r="C36" s="763" t="s">
        <v>1528</v>
      </c>
      <c r="D36" s="764" t="s">
        <v>1529</v>
      </c>
      <c r="E36" s="765">
        <v>694494</v>
      </c>
      <c r="F36" s="765">
        <v>460845467</v>
      </c>
      <c r="G36" s="778">
        <v>7.2</v>
      </c>
      <c r="H36" s="765">
        <v>1055179</v>
      </c>
      <c r="I36" s="765">
        <v>801119087</v>
      </c>
      <c r="J36" s="779">
        <v>11.8</v>
      </c>
    </row>
    <row r="37" spans="2:10" ht="12" customHeight="1">
      <c r="B37" s="1488"/>
      <c r="C37" s="763" t="s">
        <v>1530</v>
      </c>
      <c r="D37" s="764" t="s">
        <v>1531</v>
      </c>
      <c r="E37" s="765">
        <v>1532740</v>
      </c>
      <c r="F37" s="765">
        <v>282861892</v>
      </c>
      <c r="G37" s="778">
        <v>4.4</v>
      </c>
      <c r="H37" s="765">
        <v>2082590</v>
      </c>
      <c r="I37" s="765">
        <v>267592699</v>
      </c>
      <c r="J37" s="779">
        <v>3.9</v>
      </c>
    </row>
    <row r="38" spans="2:10" ht="12" customHeight="1">
      <c r="B38" s="1488"/>
      <c r="C38" s="763" t="s">
        <v>1532</v>
      </c>
      <c r="D38" s="764" t="s">
        <v>1533</v>
      </c>
      <c r="E38" s="765">
        <v>628427</v>
      </c>
      <c r="F38" s="765">
        <v>94511416</v>
      </c>
      <c r="G38" s="778">
        <v>1.5</v>
      </c>
      <c r="H38" s="765">
        <v>237000</v>
      </c>
      <c r="I38" s="765">
        <v>41779540</v>
      </c>
      <c r="J38" s="779">
        <v>0.6</v>
      </c>
    </row>
    <row r="39" spans="2:10" ht="12" customHeight="1">
      <c r="B39" s="1488"/>
      <c r="C39" s="763" t="s">
        <v>1534</v>
      </c>
      <c r="D39" s="764" t="s">
        <v>1511</v>
      </c>
      <c r="E39" s="765">
        <v>939000</v>
      </c>
      <c r="F39" s="765">
        <v>55340191</v>
      </c>
      <c r="G39" s="778">
        <v>0.9</v>
      </c>
      <c r="H39" s="765">
        <v>6726211</v>
      </c>
      <c r="I39" s="765">
        <v>429120180</v>
      </c>
      <c r="J39" s="779">
        <v>6.3</v>
      </c>
    </row>
    <row r="40" spans="2:10" ht="12" customHeight="1">
      <c r="B40" s="1488"/>
      <c r="C40" s="763" t="s">
        <v>1535</v>
      </c>
      <c r="D40" s="764" t="s">
        <v>1511</v>
      </c>
      <c r="E40" s="765">
        <v>11533896</v>
      </c>
      <c r="F40" s="765">
        <v>1057547603</v>
      </c>
      <c r="G40" s="778">
        <v>16.6</v>
      </c>
      <c r="H40" s="765">
        <v>7390256</v>
      </c>
      <c r="I40" s="765">
        <v>681200978</v>
      </c>
      <c r="J40" s="779">
        <v>10</v>
      </c>
    </row>
    <row r="41" spans="2:10" ht="12" customHeight="1">
      <c r="B41" s="1488"/>
      <c r="C41" s="763"/>
      <c r="D41" s="764"/>
      <c r="E41" s="765"/>
      <c r="F41" s="765"/>
      <c r="G41" s="778"/>
      <c r="H41" s="765"/>
      <c r="I41" s="765"/>
      <c r="J41" s="779"/>
    </row>
    <row r="42" spans="2:10" ht="12" customHeight="1">
      <c r="B42" s="1488"/>
      <c r="C42" s="763" t="s">
        <v>1536</v>
      </c>
      <c r="D42" s="764" t="s">
        <v>1511</v>
      </c>
      <c r="E42" s="765">
        <v>495050</v>
      </c>
      <c r="F42" s="765">
        <v>46263788</v>
      </c>
      <c r="G42" s="778">
        <v>0.7</v>
      </c>
      <c r="H42" s="765">
        <v>1680850</v>
      </c>
      <c r="I42" s="765">
        <v>174006276</v>
      </c>
      <c r="J42" s="779">
        <v>2.6</v>
      </c>
    </row>
    <row r="43" spans="2:10" ht="12" customHeight="1">
      <c r="B43" s="1488"/>
      <c r="C43" s="763" t="s">
        <v>1537</v>
      </c>
      <c r="D43" s="764" t="s">
        <v>1511</v>
      </c>
      <c r="E43" s="765">
        <v>985000</v>
      </c>
      <c r="F43" s="765">
        <v>49377425</v>
      </c>
      <c r="G43" s="778">
        <v>0.8</v>
      </c>
      <c r="H43" s="765">
        <v>3494150</v>
      </c>
      <c r="I43" s="765">
        <v>171253712</v>
      </c>
      <c r="J43" s="779">
        <v>2.5</v>
      </c>
    </row>
    <row r="44" spans="2:10" ht="12" customHeight="1">
      <c r="B44" s="1488"/>
      <c r="C44" s="763" t="s">
        <v>1538</v>
      </c>
      <c r="D44" s="764" t="s">
        <v>1539</v>
      </c>
      <c r="E44" s="765">
        <v>1682000</v>
      </c>
      <c r="F44" s="765">
        <v>118270496</v>
      </c>
      <c r="G44" s="778">
        <v>1.9</v>
      </c>
      <c r="H44" s="777">
        <v>0</v>
      </c>
      <c r="I44" s="765">
        <v>0</v>
      </c>
      <c r="J44" s="779">
        <v>0</v>
      </c>
    </row>
    <row r="45" spans="2:10" ht="12" customHeight="1">
      <c r="B45" s="1488"/>
      <c r="C45" s="763" t="s">
        <v>1540</v>
      </c>
      <c r="D45" s="764" t="s">
        <v>1511</v>
      </c>
      <c r="E45" s="765">
        <v>175000</v>
      </c>
      <c r="F45" s="765">
        <v>25550000</v>
      </c>
      <c r="G45" s="778">
        <v>0.4</v>
      </c>
      <c r="H45" s="777">
        <v>0</v>
      </c>
      <c r="I45" s="765">
        <v>0</v>
      </c>
      <c r="J45" s="779">
        <v>0</v>
      </c>
    </row>
    <row r="46" spans="2:10" ht="12" customHeight="1">
      <c r="B46" s="1488"/>
      <c r="C46" s="763" t="s">
        <v>1541</v>
      </c>
      <c r="D46" s="764" t="s">
        <v>1511</v>
      </c>
      <c r="E46" s="782">
        <v>0</v>
      </c>
      <c r="F46" s="782">
        <v>0</v>
      </c>
      <c r="G46" s="778">
        <v>0</v>
      </c>
      <c r="H46" s="765">
        <v>300000</v>
      </c>
      <c r="I46" s="765">
        <v>16680000</v>
      </c>
      <c r="J46" s="779">
        <v>0.2</v>
      </c>
    </row>
    <row r="47" spans="2:10" ht="12" customHeight="1">
      <c r="B47" s="1488"/>
      <c r="C47" s="763" t="s">
        <v>1542</v>
      </c>
      <c r="D47" s="764" t="s">
        <v>1511</v>
      </c>
      <c r="E47" s="782">
        <v>0</v>
      </c>
      <c r="F47" s="782">
        <v>0</v>
      </c>
      <c r="G47" s="778">
        <v>0</v>
      </c>
      <c r="H47" s="765">
        <v>70000</v>
      </c>
      <c r="I47" s="765">
        <v>4438000</v>
      </c>
      <c r="J47" s="779">
        <v>0.1</v>
      </c>
    </row>
    <row r="48" spans="2:10" s="768" customFormat="1" ht="12" customHeight="1">
      <c r="B48" s="1488"/>
      <c r="C48" s="759" t="s">
        <v>1543</v>
      </c>
      <c r="D48" s="770"/>
      <c r="E48" s="785">
        <v>18665608</v>
      </c>
      <c r="F48" s="785">
        <f>SUM(F36:F45)</f>
        <v>2190568278</v>
      </c>
      <c r="G48" s="786">
        <v>34.4</v>
      </c>
      <c r="H48" s="785">
        <v>23036236</v>
      </c>
      <c r="I48" s="785">
        <f>SUM(I36:I47)</f>
        <v>2587190472</v>
      </c>
      <c r="J48" s="787">
        <v>48.5</v>
      </c>
    </row>
    <row r="49" spans="2:10" s="768" customFormat="1" ht="12" customHeight="1">
      <c r="B49" s="1488"/>
      <c r="C49" s="769" t="s">
        <v>1335</v>
      </c>
      <c r="D49" s="770"/>
      <c r="E49" s="771">
        <v>0</v>
      </c>
      <c r="F49" s="771">
        <v>2712040331</v>
      </c>
      <c r="G49" s="772">
        <v>42.5</v>
      </c>
      <c r="H49" s="771">
        <v>0</v>
      </c>
      <c r="I49" s="771">
        <f>SUM(I20:I47)</f>
        <v>3290778480</v>
      </c>
      <c r="J49" s="773">
        <v>48</v>
      </c>
    </row>
    <row r="50" spans="2:10" ht="12" customHeight="1">
      <c r="B50" s="774"/>
      <c r="C50" s="763"/>
      <c r="D50" s="764"/>
      <c r="E50" s="765"/>
      <c r="F50" s="765"/>
      <c r="G50" s="766"/>
      <c r="H50" s="765"/>
      <c r="I50" s="765"/>
      <c r="J50" s="767"/>
    </row>
    <row r="51" spans="2:10" ht="12" customHeight="1">
      <c r="B51" s="1488" t="s">
        <v>1544</v>
      </c>
      <c r="C51" s="763" t="s">
        <v>1545</v>
      </c>
      <c r="D51" s="764" t="s">
        <v>1533</v>
      </c>
      <c r="E51" s="765">
        <v>18</v>
      </c>
      <c r="F51" s="765">
        <v>1705500</v>
      </c>
      <c r="G51" s="780">
        <v>0.03</v>
      </c>
      <c r="H51" s="765">
        <v>30000</v>
      </c>
      <c r="I51" s="765">
        <v>2589000</v>
      </c>
      <c r="J51" s="781">
        <v>0.04</v>
      </c>
    </row>
    <row r="52" spans="2:10" ht="12" customHeight="1">
      <c r="B52" s="1488"/>
      <c r="C52" s="763" t="s">
        <v>1546</v>
      </c>
      <c r="D52" s="764" t="s">
        <v>1533</v>
      </c>
      <c r="E52" s="765">
        <v>1750</v>
      </c>
      <c r="F52" s="765">
        <v>15356000</v>
      </c>
      <c r="G52" s="778">
        <v>0.3</v>
      </c>
      <c r="H52" s="782">
        <v>0</v>
      </c>
      <c r="I52" s="765">
        <v>0</v>
      </c>
      <c r="J52" s="779">
        <v>0</v>
      </c>
    </row>
    <row r="53" spans="2:10" ht="12" customHeight="1">
      <c r="B53" s="1488"/>
      <c r="C53" s="763"/>
      <c r="D53" s="764"/>
      <c r="E53" s="765"/>
      <c r="F53" s="765"/>
      <c r="G53" s="778"/>
      <c r="H53" s="788" t="s">
        <v>1547</v>
      </c>
      <c r="I53" s="765"/>
      <c r="J53" s="779"/>
    </row>
    <row r="54" spans="2:10" ht="12" customHeight="1">
      <c r="B54" s="1488"/>
      <c r="C54" s="763" t="s">
        <v>1548</v>
      </c>
      <c r="D54" s="764" t="s">
        <v>1549</v>
      </c>
      <c r="E54" s="765">
        <v>124</v>
      </c>
      <c r="F54" s="765">
        <v>2441900</v>
      </c>
      <c r="G54" s="782">
        <v>0</v>
      </c>
      <c r="H54" s="765">
        <v>176950</v>
      </c>
      <c r="I54" s="765">
        <v>4258775</v>
      </c>
      <c r="J54" s="781">
        <v>0.06</v>
      </c>
    </row>
    <row r="55" spans="2:10" ht="12" customHeight="1">
      <c r="B55" s="1488"/>
      <c r="C55" s="763" t="s">
        <v>1550</v>
      </c>
      <c r="D55" s="764" t="s">
        <v>1549</v>
      </c>
      <c r="E55" s="782">
        <v>0</v>
      </c>
      <c r="F55" s="782">
        <v>0</v>
      </c>
      <c r="G55" s="780">
        <v>0.04</v>
      </c>
      <c r="H55" s="765">
        <v>100000</v>
      </c>
      <c r="I55" s="765">
        <v>1000000</v>
      </c>
      <c r="J55" s="783">
        <v>0</v>
      </c>
    </row>
    <row r="56" spans="2:10" s="768" customFormat="1" ht="12" customHeight="1">
      <c r="B56" s="1488"/>
      <c r="C56" s="769" t="s">
        <v>1335</v>
      </c>
      <c r="D56" s="770"/>
      <c r="E56" s="771">
        <v>0</v>
      </c>
      <c r="F56" s="771">
        <f>SUM(F51:F55)</f>
        <v>19503400</v>
      </c>
      <c r="G56" s="789">
        <v>0.4</v>
      </c>
      <c r="H56" s="771">
        <v>0</v>
      </c>
      <c r="I56" s="771">
        <f>SUM(I51:I55)</f>
        <v>7847775</v>
      </c>
      <c r="J56" s="790">
        <v>0</v>
      </c>
    </row>
    <row r="57" spans="2:10" ht="12" customHeight="1">
      <c r="B57" s="791"/>
      <c r="C57" s="763"/>
      <c r="D57" s="764"/>
      <c r="E57" s="765"/>
      <c r="F57" s="765"/>
      <c r="G57" s="766"/>
      <c r="H57" s="765"/>
      <c r="I57" s="765"/>
      <c r="J57" s="767"/>
    </row>
    <row r="58" spans="2:10" ht="12" customHeight="1">
      <c r="B58" s="1492" t="s">
        <v>1551</v>
      </c>
      <c r="C58" s="763" t="s">
        <v>1552</v>
      </c>
      <c r="D58" s="764" t="s">
        <v>1516</v>
      </c>
      <c r="E58" s="765">
        <v>206836</v>
      </c>
      <c r="F58" s="765">
        <v>32071485</v>
      </c>
      <c r="G58" s="778">
        <v>0.5</v>
      </c>
      <c r="H58" s="765">
        <v>464610</v>
      </c>
      <c r="I58" s="765">
        <v>74142633</v>
      </c>
      <c r="J58" s="779">
        <v>1.1</v>
      </c>
    </row>
    <row r="59" spans="2:10" ht="12" customHeight="1">
      <c r="B59" s="1492"/>
      <c r="C59" s="763" t="s">
        <v>1553</v>
      </c>
      <c r="D59" s="764" t="s">
        <v>1554</v>
      </c>
      <c r="E59" s="765">
        <v>3714679</v>
      </c>
      <c r="F59" s="765">
        <v>31313073</v>
      </c>
      <c r="G59" s="778">
        <v>0.5</v>
      </c>
      <c r="H59" s="765">
        <v>3737334</v>
      </c>
      <c r="I59" s="765">
        <v>28720088</v>
      </c>
      <c r="J59" s="779">
        <v>0.4</v>
      </c>
    </row>
    <row r="60" spans="2:10" ht="12" customHeight="1">
      <c r="B60" s="1492"/>
      <c r="C60" s="763" t="s">
        <v>1555</v>
      </c>
      <c r="D60" s="764" t="s">
        <v>1504</v>
      </c>
      <c r="E60" s="765">
        <v>252437</v>
      </c>
      <c r="F60" s="765">
        <v>13763160</v>
      </c>
      <c r="G60" s="778">
        <v>0.2</v>
      </c>
      <c r="H60" s="765">
        <v>173186</v>
      </c>
      <c r="I60" s="765">
        <v>10557105</v>
      </c>
      <c r="J60" s="779">
        <v>0.2</v>
      </c>
    </row>
    <row r="61" spans="2:10" ht="12" customHeight="1">
      <c r="B61" s="1492"/>
      <c r="C61" s="763" t="s">
        <v>1556</v>
      </c>
      <c r="D61" s="764" t="s">
        <v>1554</v>
      </c>
      <c r="E61" s="765">
        <v>0</v>
      </c>
      <c r="F61" s="765">
        <v>10859000</v>
      </c>
      <c r="G61" s="778">
        <v>0.2</v>
      </c>
      <c r="H61" s="782">
        <v>0</v>
      </c>
      <c r="I61" s="782">
        <v>0</v>
      </c>
      <c r="J61" s="783">
        <v>0</v>
      </c>
    </row>
    <row r="62" spans="2:10" ht="12" customHeight="1">
      <c r="B62" s="1492"/>
      <c r="C62" s="763" t="s">
        <v>1557</v>
      </c>
      <c r="D62" s="764" t="s">
        <v>1516</v>
      </c>
      <c r="E62" s="765">
        <v>30000</v>
      </c>
      <c r="F62" s="765">
        <v>1000000</v>
      </c>
      <c r="G62" s="778">
        <v>0.1</v>
      </c>
      <c r="H62" s="765">
        <v>30000</v>
      </c>
      <c r="I62" s="765">
        <v>1010100</v>
      </c>
      <c r="J62" s="783">
        <v>0</v>
      </c>
    </row>
    <row r="63" spans="2:10" ht="12" customHeight="1">
      <c r="B63" s="1492"/>
      <c r="C63" s="763" t="s">
        <v>1558</v>
      </c>
      <c r="D63" s="764" t="s">
        <v>1519</v>
      </c>
      <c r="E63" s="765">
        <v>2000</v>
      </c>
      <c r="F63" s="765">
        <v>260000</v>
      </c>
      <c r="G63" s="765">
        <v>0</v>
      </c>
      <c r="H63" s="765">
        <v>1000</v>
      </c>
      <c r="I63" s="765">
        <v>230000</v>
      </c>
      <c r="J63" s="783">
        <v>0</v>
      </c>
    </row>
    <row r="64" spans="2:10" ht="12" customHeight="1">
      <c r="B64" s="1492"/>
      <c r="C64" s="763"/>
      <c r="D64" s="764"/>
      <c r="E64" s="765"/>
      <c r="F64" s="765"/>
      <c r="G64" s="765"/>
      <c r="H64" s="765"/>
      <c r="I64" s="765"/>
      <c r="J64" s="783"/>
    </row>
    <row r="65" spans="2:10" ht="12" customHeight="1">
      <c r="B65" s="1492"/>
      <c r="C65" s="763" t="s">
        <v>1559</v>
      </c>
      <c r="D65" s="764" t="s">
        <v>1519</v>
      </c>
      <c r="E65" s="765">
        <v>200</v>
      </c>
      <c r="F65" s="765">
        <v>170000</v>
      </c>
      <c r="G65" s="765">
        <v>0</v>
      </c>
      <c r="H65" s="782">
        <v>0</v>
      </c>
      <c r="I65" s="782">
        <v>0</v>
      </c>
      <c r="J65" s="783">
        <v>0</v>
      </c>
    </row>
    <row r="66" spans="2:10" ht="12" customHeight="1">
      <c r="B66" s="1492"/>
      <c r="C66" s="763" t="s">
        <v>1560</v>
      </c>
      <c r="D66" s="764" t="s">
        <v>1561</v>
      </c>
      <c r="E66" s="765">
        <v>6725</v>
      </c>
      <c r="F66" s="765">
        <v>87425</v>
      </c>
      <c r="G66" s="765">
        <v>0</v>
      </c>
      <c r="H66" s="782">
        <v>0</v>
      </c>
      <c r="I66" s="782">
        <v>0</v>
      </c>
      <c r="J66" s="783">
        <v>0</v>
      </c>
    </row>
    <row r="67" spans="2:10" ht="12" customHeight="1">
      <c r="B67" s="1492"/>
      <c r="C67" s="763" t="s">
        <v>1562</v>
      </c>
      <c r="D67" s="764" t="s">
        <v>1561</v>
      </c>
      <c r="E67" s="765">
        <v>505</v>
      </c>
      <c r="F67" s="765">
        <v>12120</v>
      </c>
      <c r="G67" s="765">
        <v>0</v>
      </c>
      <c r="H67" s="782">
        <v>0</v>
      </c>
      <c r="I67" s="782">
        <v>0</v>
      </c>
      <c r="J67" s="783">
        <v>0</v>
      </c>
    </row>
    <row r="68" spans="2:10" ht="12" customHeight="1">
      <c r="B68" s="1492"/>
      <c r="C68" s="763" t="s">
        <v>1563</v>
      </c>
      <c r="D68" s="764" t="s">
        <v>1564</v>
      </c>
      <c r="E68" s="765">
        <v>69</v>
      </c>
      <c r="F68" s="765">
        <v>117300</v>
      </c>
      <c r="G68" s="765">
        <v>0</v>
      </c>
      <c r="H68" s="782">
        <v>0</v>
      </c>
      <c r="I68" s="782">
        <v>0</v>
      </c>
      <c r="J68" s="783">
        <v>0</v>
      </c>
    </row>
    <row r="69" spans="2:10" ht="12" customHeight="1">
      <c r="B69" s="1492"/>
      <c r="C69" s="763" t="s">
        <v>1565</v>
      </c>
      <c r="D69" s="764" t="s">
        <v>1509</v>
      </c>
      <c r="E69" s="765">
        <v>4320</v>
      </c>
      <c r="F69" s="765">
        <v>544320</v>
      </c>
      <c r="G69" s="765">
        <v>0</v>
      </c>
      <c r="H69" s="782">
        <v>0</v>
      </c>
      <c r="I69" s="782">
        <v>0</v>
      </c>
      <c r="J69" s="783">
        <v>0</v>
      </c>
    </row>
    <row r="70" spans="2:10" ht="12" customHeight="1">
      <c r="B70" s="1492"/>
      <c r="C70" s="763" t="s">
        <v>1566</v>
      </c>
      <c r="D70" s="764" t="s">
        <v>1567</v>
      </c>
      <c r="E70" s="765">
        <v>562</v>
      </c>
      <c r="F70" s="765">
        <v>786360</v>
      </c>
      <c r="G70" s="765">
        <v>0</v>
      </c>
      <c r="H70" s="782">
        <v>0</v>
      </c>
      <c r="I70" s="782">
        <v>0</v>
      </c>
      <c r="J70" s="783">
        <v>0</v>
      </c>
    </row>
    <row r="71" spans="2:10" ht="12" customHeight="1">
      <c r="B71" s="1492"/>
      <c r="C71" s="763" t="s">
        <v>1568</v>
      </c>
      <c r="D71" s="764" t="s">
        <v>1531</v>
      </c>
      <c r="E71" s="765">
        <v>400</v>
      </c>
      <c r="F71" s="765">
        <v>336720</v>
      </c>
      <c r="G71" s="765">
        <v>0</v>
      </c>
      <c r="H71" s="782">
        <v>0</v>
      </c>
      <c r="I71" s="782">
        <v>0</v>
      </c>
      <c r="J71" s="783">
        <v>0</v>
      </c>
    </row>
    <row r="72" spans="2:10" ht="12" customHeight="1">
      <c r="B72" s="1492"/>
      <c r="C72" s="763" t="s">
        <v>1569</v>
      </c>
      <c r="D72" s="764" t="s">
        <v>1516</v>
      </c>
      <c r="E72" s="765">
        <v>4000</v>
      </c>
      <c r="F72" s="765">
        <v>480000</v>
      </c>
      <c r="G72" s="765">
        <v>0</v>
      </c>
      <c r="H72" s="782">
        <v>0</v>
      </c>
      <c r="I72" s="782">
        <v>0</v>
      </c>
      <c r="J72" s="783">
        <v>0</v>
      </c>
    </row>
    <row r="73" spans="2:10" ht="12" customHeight="1">
      <c r="B73" s="1492"/>
      <c r="C73" s="763" t="s">
        <v>1570</v>
      </c>
      <c r="D73" s="764" t="s">
        <v>1519</v>
      </c>
      <c r="E73" s="782">
        <v>0</v>
      </c>
      <c r="F73" s="782">
        <v>0</v>
      </c>
      <c r="G73" s="765">
        <v>0</v>
      </c>
      <c r="H73" s="765">
        <v>2000</v>
      </c>
      <c r="I73" s="765">
        <v>220000</v>
      </c>
      <c r="J73" s="783">
        <v>0</v>
      </c>
    </row>
    <row r="74" spans="2:10" ht="12" customHeight="1">
      <c r="B74" s="1492"/>
      <c r="C74" s="763" t="s">
        <v>1571</v>
      </c>
      <c r="D74" s="764" t="s">
        <v>1509</v>
      </c>
      <c r="E74" s="782">
        <v>0</v>
      </c>
      <c r="F74" s="782">
        <v>0</v>
      </c>
      <c r="G74" s="765">
        <v>0</v>
      </c>
      <c r="H74" s="765">
        <v>94</v>
      </c>
      <c r="I74" s="765">
        <v>288380</v>
      </c>
      <c r="J74" s="783">
        <v>0</v>
      </c>
    </row>
    <row r="75" spans="2:10" s="768" customFormat="1" ht="12" customHeight="1">
      <c r="B75" s="1492"/>
      <c r="C75" s="769" t="s">
        <v>1335</v>
      </c>
      <c r="D75" s="770"/>
      <c r="E75" s="771"/>
      <c r="F75" s="771">
        <f>SUM(F58:F74)</f>
        <v>91800963</v>
      </c>
      <c r="G75" s="789">
        <v>1.5</v>
      </c>
      <c r="H75" s="771">
        <v>0</v>
      </c>
      <c r="I75" s="771">
        <f>SUM(I58:I74)</f>
        <v>115168306</v>
      </c>
      <c r="J75" s="792">
        <v>1.7</v>
      </c>
    </row>
    <row r="76" spans="2:10" ht="12">
      <c r="B76" s="791"/>
      <c r="C76" s="763"/>
      <c r="D76" s="764"/>
      <c r="E76" s="765"/>
      <c r="F76" s="765"/>
      <c r="G76" s="766"/>
      <c r="H76" s="765"/>
      <c r="I76" s="765"/>
      <c r="J76" s="767"/>
    </row>
    <row r="77" spans="2:10" ht="12" customHeight="1">
      <c r="B77" s="1487" t="s">
        <v>1572</v>
      </c>
      <c r="C77" s="763" t="s">
        <v>1573</v>
      </c>
      <c r="D77" s="764" t="s">
        <v>1574</v>
      </c>
      <c r="E77" s="765">
        <v>12941</v>
      </c>
      <c r="F77" s="765">
        <v>20134200</v>
      </c>
      <c r="G77" s="778">
        <v>0.3</v>
      </c>
      <c r="H77" s="765">
        <v>6970</v>
      </c>
      <c r="I77" s="765">
        <v>9929540</v>
      </c>
      <c r="J77" s="779">
        <v>0.1</v>
      </c>
    </row>
    <row r="78" spans="2:10" ht="12" customHeight="1">
      <c r="B78" s="1487"/>
      <c r="C78" s="763" t="s">
        <v>1575</v>
      </c>
      <c r="D78" s="764" t="s">
        <v>1576</v>
      </c>
      <c r="E78" s="765">
        <v>26689</v>
      </c>
      <c r="F78" s="765">
        <v>40106220</v>
      </c>
      <c r="G78" s="778">
        <v>0.6</v>
      </c>
      <c r="H78" s="765">
        <v>37427</v>
      </c>
      <c r="I78" s="765">
        <v>51858250</v>
      </c>
      <c r="J78" s="779">
        <v>0.8</v>
      </c>
    </row>
    <row r="79" spans="2:10" ht="12" customHeight="1">
      <c r="B79" s="1487"/>
      <c r="C79" s="763" t="s">
        <v>1577</v>
      </c>
      <c r="D79" s="764" t="s">
        <v>1511</v>
      </c>
      <c r="E79" s="765">
        <v>900</v>
      </c>
      <c r="F79" s="765">
        <v>2446000</v>
      </c>
      <c r="G79" s="780">
        <v>0.04</v>
      </c>
      <c r="H79" s="765">
        <v>467</v>
      </c>
      <c r="I79" s="765">
        <v>1182500</v>
      </c>
      <c r="J79" s="783">
        <v>0</v>
      </c>
    </row>
    <row r="80" spans="2:10" ht="12" customHeight="1">
      <c r="B80" s="1487"/>
      <c r="C80" s="763" t="s">
        <v>1578</v>
      </c>
      <c r="D80" s="764" t="s">
        <v>1561</v>
      </c>
      <c r="E80" s="765">
        <v>51899</v>
      </c>
      <c r="F80" s="765">
        <v>94687375</v>
      </c>
      <c r="G80" s="778">
        <v>1.5</v>
      </c>
      <c r="H80" s="765">
        <v>39090</v>
      </c>
      <c r="I80" s="765">
        <v>60808106</v>
      </c>
      <c r="J80" s="779">
        <v>0.9</v>
      </c>
    </row>
    <row r="81" spans="2:10" ht="12" customHeight="1">
      <c r="B81" s="1487"/>
      <c r="C81" s="763" t="s">
        <v>1579</v>
      </c>
      <c r="D81" s="764" t="s">
        <v>1561</v>
      </c>
      <c r="E81" s="765">
        <v>600</v>
      </c>
      <c r="F81" s="765">
        <v>1215000</v>
      </c>
      <c r="G81" s="780">
        <v>0.02</v>
      </c>
      <c r="H81" s="765">
        <v>200</v>
      </c>
      <c r="I81" s="765">
        <v>230000</v>
      </c>
      <c r="J81" s="783">
        <v>0</v>
      </c>
    </row>
    <row r="82" spans="2:10" ht="12" customHeight="1">
      <c r="B82" s="1487"/>
      <c r="C82" s="735"/>
      <c r="D82" s="764"/>
      <c r="E82" s="765"/>
      <c r="F82" s="765"/>
      <c r="G82" s="780"/>
      <c r="H82" s="765"/>
      <c r="I82" s="765"/>
      <c r="J82" s="781"/>
    </row>
    <row r="83" spans="2:10" ht="12" customHeight="1">
      <c r="B83" s="1487"/>
      <c r="C83" s="763" t="s">
        <v>1580</v>
      </c>
      <c r="D83" s="764" t="s">
        <v>1561</v>
      </c>
      <c r="E83" s="765">
        <v>10878</v>
      </c>
      <c r="F83" s="765">
        <v>29315325</v>
      </c>
      <c r="G83" s="778">
        <v>0.5</v>
      </c>
      <c r="H83" s="765">
        <v>7896</v>
      </c>
      <c r="I83" s="765">
        <v>13795855</v>
      </c>
      <c r="J83" s="779">
        <v>0.2</v>
      </c>
    </row>
    <row r="84" spans="2:10" ht="12" customHeight="1">
      <c r="B84" s="1487"/>
      <c r="C84" s="763" t="s">
        <v>1581</v>
      </c>
      <c r="D84" s="764" t="s">
        <v>1561</v>
      </c>
      <c r="E84" s="765">
        <v>6480</v>
      </c>
      <c r="F84" s="765">
        <v>11490000</v>
      </c>
      <c r="G84" s="778">
        <v>0.2</v>
      </c>
      <c r="H84" s="782">
        <v>0</v>
      </c>
      <c r="I84" s="782">
        <v>0</v>
      </c>
      <c r="J84" s="783">
        <v>0</v>
      </c>
    </row>
    <row r="85" spans="2:10" ht="12" customHeight="1">
      <c r="B85" s="1487"/>
      <c r="C85" s="763" t="s">
        <v>1582</v>
      </c>
      <c r="D85" s="764" t="s">
        <v>1561</v>
      </c>
      <c r="E85" s="765">
        <v>10</v>
      </c>
      <c r="F85" s="765">
        <v>10000</v>
      </c>
      <c r="G85" s="782">
        <v>0</v>
      </c>
      <c r="H85" s="782">
        <v>3274</v>
      </c>
      <c r="I85" s="765">
        <v>3271300</v>
      </c>
      <c r="J85" s="781">
        <v>0.05</v>
      </c>
    </row>
    <row r="86" spans="2:10" ht="12" customHeight="1">
      <c r="B86" s="1487"/>
      <c r="C86" s="763" t="s">
        <v>1583</v>
      </c>
      <c r="D86" s="764" t="s">
        <v>1561</v>
      </c>
      <c r="E86" s="765">
        <v>450</v>
      </c>
      <c r="F86" s="765">
        <v>617500</v>
      </c>
      <c r="G86" s="782">
        <v>0</v>
      </c>
      <c r="H86" s="782">
        <v>0</v>
      </c>
      <c r="I86" s="782">
        <v>0</v>
      </c>
      <c r="J86" s="783">
        <v>0</v>
      </c>
    </row>
    <row r="87" spans="2:10" ht="12" customHeight="1">
      <c r="B87" s="1487"/>
      <c r="C87" s="763" t="s">
        <v>1584</v>
      </c>
      <c r="D87" s="764" t="s">
        <v>1531</v>
      </c>
      <c r="E87" s="765">
        <v>1954</v>
      </c>
      <c r="F87" s="765">
        <v>2484650</v>
      </c>
      <c r="G87" s="780">
        <v>0.04</v>
      </c>
      <c r="H87" s="782">
        <v>0</v>
      </c>
      <c r="I87" s="782">
        <v>0</v>
      </c>
      <c r="J87" s="783">
        <v>0</v>
      </c>
    </row>
    <row r="88" spans="2:10" ht="12" customHeight="1">
      <c r="B88" s="1487"/>
      <c r="C88" s="763"/>
      <c r="D88" s="764"/>
      <c r="E88" s="765"/>
      <c r="F88" s="765"/>
      <c r="G88" s="780"/>
      <c r="H88" s="765"/>
      <c r="I88" s="765"/>
      <c r="J88" s="781"/>
    </row>
    <row r="89" spans="2:10" ht="12" customHeight="1">
      <c r="B89" s="1487"/>
      <c r="C89" s="763" t="s">
        <v>1585</v>
      </c>
      <c r="D89" s="764" t="s">
        <v>1561</v>
      </c>
      <c r="E89" s="765">
        <v>10602</v>
      </c>
      <c r="F89" s="765">
        <v>18820442</v>
      </c>
      <c r="G89" s="778">
        <v>0.3</v>
      </c>
      <c r="H89" s="782">
        <v>0</v>
      </c>
      <c r="I89" s="782">
        <v>0</v>
      </c>
      <c r="J89" s="783">
        <v>0</v>
      </c>
    </row>
    <row r="90" spans="2:10" ht="12" customHeight="1">
      <c r="B90" s="1487"/>
      <c r="C90" s="763" t="s">
        <v>1586</v>
      </c>
      <c r="D90" s="764" t="s">
        <v>1561</v>
      </c>
      <c r="E90" s="765">
        <v>2870</v>
      </c>
      <c r="F90" s="765">
        <v>5194875</v>
      </c>
      <c r="G90" s="780">
        <v>0.08</v>
      </c>
      <c r="H90" s="782">
        <v>0</v>
      </c>
      <c r="I90" s="782">
        <v>0</v>
      </c>
      <c r="J90" s="783">
        <v>0</v>
      </c>
    </row>
    <row r="91" spans="2:10" s="768" customFormat="1" ht="12" customHeight="1">
      <c r="B91" s="1487"/>
      <c r="C91" s="759" t="s">
        <v>1587</v>
      </c>
      <c r="D91" s="770"/>
      <c r="E91" s="785">
        <f>SUM(E77:E90)</f>
        <v>126273</v>
      </c>
      <c r="F91" s="785">
        <f>SUM(F77:F90)</f>
        <v>226521587</v>
      </c>
      <c r="G91" s="786">
        <v>3.5</v>
      </c>
      <c r="H91" s="785">
        <v>95294</v>
      </c>
      <c r="I91" s="785">
        <f>SUM(I77:I90)</f>
        <v>141075551</v>
      </c>
      <c r="J91" s="793">
        <v>2</v>
      </c>
    </row>
    <row r="92" spans="2:10" ht="12">
      <c r="B92" s="1487"/>
      <c r="C92" s="794"/>
      <c r="D92" s="764"/>
      <c r="E92" s="56"/>
      <c r="F92" s="56"/>
      <c r="G92" s="795"/>
      <c r="H92" s="56"/>
      <c r="I92" s="56"/>
      <c r="J92" s="796"/>
    </row>
    <row r="93" spans="2:10" ht="12">
      <c r="B93" s="1487"/>
      <c r="C93" s="763" t="s">
        <v>1588</v>
      </c>
      <c r="D93" s="764" t="s">
        <v>1589</v>
      </c>
      <c r="E93" s="765">
        <v>245434</v>
      </c>
      <c r="F93" s="765">
        <v>30918607</v>
      </c>
      <c r="G93" s="778">
        <v>0.5</v>
      </c>
      <c r="H93" s="765">
        <v>51442</v>
      </c>
      <c r="I93" s="765">
        <v>36714962</v>
      </c>
      <c r="J93" s="779">
        <v>0.5</v>
      </c>
    </row>
    <row r="94" spans="2:10" ht="12">
      <c r="B94" s="1487"/>
      <c r="C94" s="763" t="s">
        <v>1590</v>
      </c>
      <c r="D94" s="764" t="s">
        <v>1591</v>
      </c>
      <c r="E94" s="765">
        <v>1145</v>
      </c>
      <c r="F94" s="765">
        <v>4580000</v>
      </c>
      <c r="G94" s="780">
        <v>0.07</v>
      </c>
      <c r="H94" s="765">
        <v>765</v>
      </c>
      <c r="I94" s="765">
        <v>3060000</v>
      </c>
      <c r="J94" s="781">
        <v>0.06</v>
      </c>
    </row>
    <row r="95" spans="2:10" ht="12">
      <c r="B95" s="1487"/>
      <c r="C95" s="763" t="s">
        <v>1592</v>
      </c>
      <c r="D95" s="764" t="s">
        <v>1519</v>
      </c>
      <c r="E95" s="765">
        <v>500</v>
      </c>
      <c r="F95" s="765">
        <v>1750</v>
      </c>
      <c r="G95" s="782">
        <v>0</v>
      </c>
      <c r="H95" s="782">
        <v>0</v>
      </c>
      <c r="I95" s="782">
        <v>0</v>
      </c>
      <c r="J95" s="783">
        <v>0</v>
      </c>
    </row>
    <row r="96" spans="2:10" ht="12">
      <c r="B96" s="1487"/>
      <c r="C96" s="763" t="s">
        <v>1593</v>
      </c>
      <c r="D96" s="764" t="s">
        <v>1519</v>
      </c>
      <c r="E96" s="782">
        <v>0</v>
      </c>
      <c r="F96" s="782">
        <v>0</v>
      </c>
      <c r="G96" s="782">
        <v>0</v>
      </c>
      <c r="H96" s="765">
        <v>155</v>
      </c>
      <c r="I96" s="765">
        <v>416600</v>
      </c>
      <c r="J96" s="783">
        <v>0</v>
      </c>
    </row>
    <row r="97" spans="2:10" ht="12">
      <c r="B97" s="1487"/>
      <c r="C97" s="797" t="s">
        <v>1594</v>
      </c>
      <c r="D97" s="764" t="s">
        <v>1519</v>
      </c>
      <c r="E97" s="782">
        <v>0</v>
      </c>
      <c r="F97" s="782">
        <v>0</v>
      </c>
      <c r="G97" s="782">
        <v>0</v>
      </c>
      <c r="H97" s="765">
        <v>105</v>
      </c>
      <c r="I97" s="765">
        <v>301875</v>
      </c>
      <c r="J97" s="783">
        <v>0</v>
      </c>
    </row>
    <row r="98" spans="2:10" ht="12">
      <c r="B98" s="1487"/>
      <c r="C98" s="797"/>
      <c r="D98" s="764"/>
      <c r="E98" s="782"/>
      <c r="F98" s="782"/>
      <c r="G98" s="782"/>
      <c r="H98" s="765"/>
      <c r="I98" s="765"/>
      <c r="J98" s="779"/>
    </row>
    <row r="99" spans="2:10" ht="12">
      <c r="B99" s="1487"/>
      <c r="C99" s="797" t="s">
        <v>1595</v>
      </c>
      <c r="D99" s="764" t="s">
        <v>1596</v>
      </c>
      <c r="E99" s="782">
        <v>0</v>
      </c>
      <c r="F99" s="782">
        <v>0</v>
      </c>
      <c r="G99" s="782">
        <v>0</v>
      </c>
      <c r="H99" s="765">
        <v>606</v>
      </c>
      <c r="I99" s="765">
        <v>975570</v>
      </c>
      <c r="J99" s="783">
        <v>0</v>
      </c>
    </row>
    <row r="100" spans="2:10" ht="12">
      <c r="B100" s="1487"/>
      <c r="C100" s="797" t="s">
        <v>1597</v>
      </c>
      <c r="D100" s="764" t="s">
        <v>1511</v>
      </c>
      <c r="E100" s="782">
        <v>0</v>
      </c>
      <c r="F100" s="782">
        <v>0</v>
      </c>
      <c r="G100" s="782">
        <v>0</v>
      </c>
      <c r="H100" s="765">
        <v>857</v>
      </c>
      <c r="I100" s="765">
        <v>1729550</v>
      </c>
      <c r="J100" s="783">
        <v>0</v>
      </c>
    </row>
    <row r="101" spans="2:10" ht="12">
      <c r="B101" s="1487"/>
      <c r="C101" s="797" t="s">
        <v>1598</v>
      </c>
      <c r="D101" s="764" t="s">
        <v>1516</v>
      </c>
      <c r="E101" s="782">
        <v>0</v>
      </c>
      <c r="F101" s="782">
        <v>0</v>
      </c>
      <c r="G101" s="782">
        <v>0</v>
      </c>
      <c r="H101" s="765">
        <v>800</v>
      </c>
      <c r="I101" s="765">
        <v>30400</v>
      </c>
      <c r="J101" s="783">
        <v>0</v>
      </c>
    </row>
    <row r="102" spans="2:10" s="768" customFormat="1" ht="11.25">
      <c r="B102" s="1487"/>
      <c r="C102" s="798" t="s">
        <v>1335</v>
      </c>
      <c r="D102" s="770"/>
      <c r="E102" s="340"/>
      <c r="F102" s="340">
        <f>SUM(F91,F93:F101)</f>
        <v>262021944</v>
      </c>
      <c r="G102" s="789">
        <v>4.1</v>
      </c>
      <c r="H102" s="340">
        <v>0</v>
      </c>
      <c r="I102" s="340">
        <f>SUM(I91,I93:I101)</f>
        <v>184304508</v>
      </c>
      <c r="J102" s="792">
        <v>2.7</v>
      </c>
    </row>
    <row r="103" spans="2:10" ht="12" customHeight="1">
      <c r="B103" s="774"/>
      <c r="C103" s="763"/>
      <c r="D103" s="764"/>
      <c r="E103" s="56"/>
      <c r="F103" s="56"/>
      <c r="G103" s="795"/>
      <c r="H103" s="56"/>
      <c r="I103" s="56"/>
      <c r="J103" s="796"/>
    </row>
    <row r="104" spans="2:10" ht="12" customHeight="1">
      <c r="B104" s="1492" t="s">
        <v>1599</v>
      </c>
      <c r="C104" s="763" t="s">
        <v>1600</v>
      </c>
      <c r="D104" s="764" t="s">
        <v>1601</v>
      </c>
      <c r="E104" s="765">
        <v>314359</v>
      </c>
      <c r="F104" s="765">
        <v>25783979</v>
      </c>
      <c r="G104" s="778">
        <v>0.4</v>
      </c>
      <c r="H104" s="765">
        <v>486700</v>
      </c>
      <c r="I104" s="765">
        <v>48435800</v>
      </c>
      <c r="J104" s="779">
        <v>0.7</v>
      </c>
    </row>
    <row r="105" spans="2:10" ht="12" customHeight="1">
      <c r="B105" s="1492"/>
      <c r="C105" s="763" t="s">
        <v>1602</v>
      </c>
      <c r="D105" s="764" t="s">
        <v>1603</v>
      </c>
      <c r="E105" s="765">
        <v>57370</v>
      </c>
      <c r="F105" s="765">
        <v>20581251</v>
      </c>
      <c r="G105" s="778">
        <v>0.3</v>
      </c>
      <c r="H105" s="782">
        <v>0</v>
      </c>
      <c r="I105" s="782">
        <v>0</v>
      </c>
      <c r="J105" s="783">
        <v>0</v>
      </c>
    </row>
    <row r="106" spans="2:10" ht="12" customHeight="1">
      <c r="B106" s="1492"/>
      <c r="C106" s="763" t="s">
        <v>1604</v>
      </c>
      <c r="D106" s="764" t="s">
        <v>1516</v>
      </c>
      <c r="E106" s="775">
        <v>340000</v>
      </c>
      <c r="F106" s="765">
        <v>5000000</v>
      </c>
      <c r="G106" s="780">
        <v>0.08</v>
      </c>
      <c r="H106" s="775">
        <v>58048</v>
      </c>
      <c r="I106" s="765">
        <v>3229144</v>
      </c>
      <c r="J106" s="781">
        <v>0.05</v>
      </c>
    </row>
    <row r="107" spans="2:10" ht="12" customHeight="1">
      <c r="B107" s="1492"/>
      <c r="C107" s="763" t="s">
        <v>1605</v>
      </c>
      <c r="D107" s="764" t="s">
        <v>1606</v>
      </c>
      <c r="E107" s="765">
        <v>78294</v>
      </c>
      <c r="F107" s="765">
        <v>919088</v>
      </c>
      <c r="G107" s="780">
        <v>0.01</v>
      </c>
      <c r="H107" s="765">
        <v>53556</v>
      </c>
      <c r="I107" s="765">
        <v>561708</v>
      </c>
      <c r="J107" s="783">
        <v>0</v>
      </c>
    </row>
    <row r="108" spans="2:10" ht="12" customHeight="1">
      <c r="B108" s="1492"/>
      <c r="C108" s="763" t="s">
        <v>1607</v>
      </c>
      <c r="D108" s="764" t="s">
        <v>1608</v>
      </c>
      <c r="E108" s="765">
        <v>6001</v>
      </c>
      <c r="F108" s="765">
        <v>580835</v>
      </c>
      <c r="G108" s="782">
        <v>0</v>
      </c>
      <c r="H108" s="765">
        <v>3469</v>
      </c>
      <c r="I108" s="765">
        <v>407855</v>
      </c>
      <c r="J108" s="783">
        <v>0</v>
      </c>
    </row>
    <row r="109" spans="2:10" ht="12" customHeight="1">
      <c r="B109" s="1492"/>
      <c r="C109" s="763"/>
      <c r="D109" s="764"/>
      <c r="E109" s="765"/>
      <c r="F109" s="765"/>
      <c r="G109" s="780"/>
      <c r="H109" s="765"/>
      <c r="I109" s="765"/>
      <c r="J109" s="781"/>
    </row>
    <row r="110" spans="2:10" ht="12" customHeight="1">
      <c r="B110" s="1492"/>
      <c r="C110" s="763" t="s">
        <v>1609</v>
      </c>
      <c r="D110" s="764" t="s">
        <v>1610</v>
      </c>
      <c r="E110" s="765">
        <v>5300</v>
      </c>
      <c r="F110" s="765">
        <v>3086895</v>
      </c>
      <c r="G110" s="780">
        <v>0.05</v>
      </c>
      <c r="H110" s="765">
        <v>4898</v>
      </c>
      <c r="I110" s="765">
        <v>3172210</v>
      </c>
      <c r="J110" s="781">
        <v>0.05</v>
      </c>
    </row>
    <row r="111" spans="2:10" ht="12" customHeight="1">
      <c r="B111" s="1492"/>
      <c r="C111" s="763" t="s">
        <v>1611</v>
      </c>
      <c r="D111" s="764" t="s">
        <v>1612</v>
      </c>
      <c r="E111" s="765">
        <v>175</v>
      </c>
      <c r="F111" s="765">
        <v>21000</v>
      </c>
      <c r="G111" s="782">
        <v>0</v>
      </c>
      <c r="H111" s="782">
        <v>0</v>
      </c>
      <c r="I111" s="782">
        <v>0</v>
      </c>
      <c r="J111" s="783">
        <v>0</v>
      </c>
    </row>
    <row r="112" spans="2:10" ht="12" customHeight="1">
      <c r="B112" s="1492"/>
      <c r="C112" s="763" t="s">
        <v>1613</v>
      </c>
      <c r="D112" s="764" t="s">
        <v>1614</v>
      </c>
      <c r="E112" s="765">
        <v>38030</v>
      </c>
      <c r="F112" s="765">
        <v>228180</v>
      </c>
      <c r="G112" s="782">
        <v>0</v>
      </c>
      <c r="H112" s="782">
        <v>0</v>
      </c>
      <c r="I112" s="782">
        <v>0</v>
      </c>
      <c r="J112" s="783">
        <v>0</v>
      </c>
    </row>
    <row r="113" spans="2:10" ht="12" customHeight="1">
      <c r="B113" s="1492"/>
      <c r="C113" s="763" t="s">
        <v>1615</v>
      </c>
      <c r="D113" s="764" t="s">
        <v>1612</v>
      </c>
      <c r="E113" s="765">
        <v>20</v>
      </c>
      <c r="F113" s="765">
        <v>4000</v>
      </c>
      <c r="G113" s="782">
        <v>0</v>
      </c>
      <c r="H113" s="782">
        <v>0</v>
      </c>
      <c r="I113" s="782">
        <v>0</v>
      </c>
      <c r="J113" s="783">
        <v>0</v>
      </c>
    </row>
    <row r="114" spans="2:10" ht="12" customHeight="1">
      <c r="B114" s="1492"/>
      <c r="C114" s="763" t="s">
        <v>1616</v>
      </c>
      <c r="D114" s="764" t="s">
        <v>1519</v>
      </c>
      <c r="E114" s="765">
        <v>432</v>
      </c>
      <c r="F114" s="765">
        <v>42882</v>
      </c>
      <c r="G114" s="782">
        <v>0</v>
      </c>
      <c r="H114" s="765">
        <v>1030</v>
      </c>
      <c r="I114" s="765">
        <v>435200</v>
      </c>
      <c r="J114" s="783">
        <v>0</v>
      </c>
    </row>
    <row r="115" spans="2:10" ht="12" customHeight="1">
      <c r="B115" s="1492"/>
      <c r="C115" s="763"/>
      <c r="D115" s="764"/>
      <c r="E115" s="765"/>
      <c r="F115" s="765"/>
      <c r="G115" s="780"/>
      <c r="H115" s="765"/>
      <c r="I115" s="765"/>
      <c r="J115" s="781"/>
    </row>
    <row r="116" spans="2:10" ht="12" customHeight="1">
      <c r="B116" s="1492"/>
      <c r="C116" s="763" t="s">
        <v>1617</v>
      </c>
      <c r="D116" s="764" t="s">
        <v>1519</v>
      </c>
      <c r="E116" s="765">
        <v>1608</v>
      </c>
      <c r="F116" s="765">
        <v>109400</v>
      </c>
      <c r="G116" s="782">
        <v>0</v>
      </c>
      <c r="H116" s="782">
        <v>0</v>
      </c>
      <c r="I116" s="782">
        <v>0</v>
      </c>
      <c r="J116" s="783">
        <v>0</v>
      </c>
    </row>
    <row r="117" spans="2:10" ht="12" customHeight="1">
      <c r="B117" s="1492"/>
      <c r="C117" s="763" t="s">
        <v>1618</v>
      </c>
      <c r="D117" s="764" t="s">
        <v>1619</v>
      </c>
      <c r="E117" s="765">
        <v>684</v>
      </c>
      <c r="F117" s="765">
        <v>57946</v>
      </c>
      <c r="G117" s="782">
        <v>0</v>
      </c>
      <c r="H117" s="782">
        <v>0</v>
      </c>
      <c r="I117" s="782">
        <v>0</v>
      </c>
      <c r="J117" s="783">
        <v>0</v>
      </c>
    </row>
    <row r="118" spans="2:10" ht="12" customHeight="1">
      <c r="B118" s="1492"/>
      <c r="C118" s="763" t="s">
        <v>1620</v>
      </c>
      <c r="D118" s="764" t="s">
        <v>1506</v>
      </c>
      <c r="E118" s="782">
        <v>0</v>
      </c>
      <c r="F118" s="782">
        <v>0</v>
      </c>
      <c r="G118" s="782">
        <v>0</v>
      </c>
      <c r="H118" s="765">
        <v>150</v>
      </c>
      <c r="I118" s="765">
        <v>32400</v>
      </c>
      <c r="J118" s="783">
        <v>0</v>
      </c>
    </row>
    <row r="119" spans="2:10" ht="12" customHeight="1">
      <c r="B119" s="1492"/>
      <c r="C119" s="763" t="s">
        <v>1621</v>
      </c>
      <c r="D119" s="764" t="s">
        <v>1622</v>
      </c>
      <c r="E119" s="782">
        <v>0</v>
      </c>
      <c r="F119" s="782">
        <v>0</v>
      </c>
      <c r="G119" s="782">
        <v>0</v>
      </c>
      <c r="H119" s="765">
        <v>20</v>
      </c>
      <c r="I119" s="765">
        <v>24000</v>
      </c>
      <c r="J119" s="783">
        <v>0</v>
      </c>
    </row>
    <row r="120" spans="2:10" s="751" customFormat="1" ht="12" customHeight="1">
      <c r="B120" s="1492"/>
      <c r="C120" s="769" t="s">
        <v>1335</v>
      </c>
      <c r="D120" s="770"/>
      <c r="E120" s="771"/>
      <c r="F120" s="340">
        <f>SUM(F104:F119)</f>
        <v>56415456</v>
      </c>
      <c r="G120" s="789">
        <v>0.8</v>
      </c>
      <c r="H120" s="771">
        <v>0</v>
      </c>
      <c r="I120" s="340">
        <f>SUM(I104:I119)</f>
        <v>56298317</v>
      </c>
      <c r="J120" s="792">
        <v>0.8</v>
      </c>
    </row>
    <row r="121" spans="2:10" s="751" customFormat="1" ht="12" customHeight="1">
      <c r="B121" s="1484"/>
      <c r="C121" s="1485"/>
      <c r="D121" s="799"/>
      <c r="E121" s="800"/>
      <c r="F121" s="801"/>
      <c r="G121" s="802"/>
      <c r="H121" s="800"/>
      <c r="I121" s="801"/>
      <c r="J121" s="803"/>
    </row>
    <row r="122" spans="3:10" ht="12">
      <c r="C122" s="737" t="s">
        <v>1623</v>
      </c>
      <c r="E122" s="766"/>
      <c r="F122" s="766"/>
      <c r="G122" s="766"/>
      <c r="H122" s="766"/>
      <c r="I122" s="766"/>
      <c r="J122" s="766"/>
    </row>
    <row r="123" spans="5:10" ht="12">
      <c r="E123" s="766"/>
      <c r="F123" s="766"/>
      <c r="G123" s="766"/>
      <c r="H123" s="766"/>
      <c r="I123" s="766"/>
      <c r="J123" s="766"/>
    </row>
    <row r="124" spans="5:10" ht="12">
      <c r="E124" s="766"/>
      <c r="F124" s="766"/>
      <c r="G124" s="766"/>
      <c r="H124" s="766"/>
      <c r="I124" s="766"/>
      <c r="J124" s="766"/>
    </row>
    <row r="125" spans="5:10" ht="12">
      <c r="E125" s="766"/>
      <c r="F125" s="804"/>
      <c r="G125" s="766"/>
      <c r="H125" s="766"/>
      <c r="I125" s="804"/>
      <c r="J125" s="804"/>
    </row>
    <row r="126" spans="5:10" ht="12">
      <c r="E126" s="766"/>
      <c r="F126" s="804"/>
      <c r="G126" s="766"/>
      <c r="H126" s="766"/>
      <c r="I126" s="804"/>
      <c r="J126" s="804"/>
    </row>
    <row r="127" spans="5:10" ht="12">
      <c r="E127" s="766"/>
      <c r="F127" s="804"/>
      <c r="G127" s="766"/>
      <c r="H127" s="766"/>
      <c r="I127" s="804"/>
      <c r="J127" s="804"/>
    </row>
    <row r="128" spans="5:10" ht="12">
      <c r="E128" s="766"/>
      <c r="F128" s="804"/>
      <c r="G128" s="766"/>
      <c r="H128" s="766"/>
      <c r="I128" s="804"/>
      <c r="J128" s="804"/>
    </row>
    <row r="129" spans="5:10" ht="12">
      <c r="E129" s="766"/>
      <c r="F129" s="804"/>
      <c r="G129" s="766"/>
      <c r="H129" s="766"/>
      <c r="I129" s="804"/>
      <c r="J129" s="804"/>
    </row>
    <row r="130" spans="5:10" ht="12">
      <c r="E130" s="766"/>
      <c r="F130" s="804"/>
      <c r="G130" s="766"/>
      <c r="H130" s="766"/>
      <c r="I130" s="804"/>
      <c r="J130" s="804"/>
    </row>
    <row r="131" spans="5:10" ht="12">
      <c r="E131" s="766"/>
      <c r="F131" s="804"/>
      <c r="G131" s="766"/>
      <c r="H131" s="766"/>
      <c r="I131" s="804"/>
      <c r="J131" s="804"/>
    </row>
    <row r="132" spans="5:10" ht="12">
      <c r="E132" s="766"/>
      <c r="F132" s="804"/>
      <c r="G132" s="766"/>
      <c r="H132" s="766"/>
      <c r="I132" s="804"/>
      <c r="J132" s="804"/>
    </row>
    <row r="133" spans="5:10" ht="12">
      <c r="E133" s="766"/>
      <c r="F133" s="804"/>
      <c r="G133" s="766"/>
      <c r="H133" s="766"/>
      <c r="I133" s="804"/>
      <c r="J133" s="804"/>
    </row>
    <row r="134" spans="5:10" ht="12">
      <c r="E134" s="766"/>
      <c r="F134" s="804"/>
      <c r="G134" s="766"/>
      <c r="H134" s="766"/>
      <c r="I134" s="804"/>
      <c r="J134" s="804"/>
    </row>
  </sheetData>
  <mergeCells count="14">
    <mergeCell ref="H4:J4"/>
    <mergeCell ref="B58:B75"/>
    <mergeCell ref="B104:B120"/>
    <mergeCell ref="B9:B18"/>
    <mergeCell ref="B51:B56"/>
    <mergeCell ref="E4:G4"/>
    <mergeCell ref="B4:C5"/>
    <mergeCell ref="D4:D5"/>
    <mergeCell ref="B121:C121"/>
    <mergeCell ref="C10:C11"/>
    <mergeCell ref="C12:C13"/>
    <mergeCell ref="C14:C15"/>
    <mergeCell ref="B77:B102"/>
    <mergeCell ref="B20:B49"/>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P112"/>
  <sheetViews>
    <sheetView workbookViewId="0" topLeftCell="A1">
      <selection activeCell="A1" sqref="A1"/>
    </sheetView>
  </sheetViews>
  <sheetFormatPr defaultColWidth="9.00390625" defaultRowHeight="13.5"/>
  <cols>
    <col min="1" max="1" width="3.625" style="19" customWidth="1"/>
    <col min="2" max="2" width="1.625" style="19" customWidth="1"/>
    <col min="3" max="3" width="11.25390625" style="19" customWidth="1"/>
    <col min="4" max="4" width="1.625" style="19" customWidth="1"/>
    <col min="5" max="7" width="10.625" style="19" customWidth="1"/>
    <col min="8" max="8" width="10.625" style="69" customWidth="1"/>
    <col min="9" max="11" width="10.625" style="19" customWidth="1"/>
    <col min="12" max="12" width="10.625" style="69" customWidth="1"/>
    <col min="13" max="15" width="10.625" style="19" customWidth="1"/>
    <col min="16" max="16" width="10.625" style="69" customWidth="1"/>
    <col min="17" max="16384" width="9.00390625" style="19" customWidth="1"/>
  </cols>
  <sheetData>
    <row r="2" spans="3:16" ht="16.5" customHeight="1">
      <c r="C2" s="20" t="s">
        <v>1324</v>
      </c>
      <c r="H2" s="19"/>
      <c r="L2" s="19"/>
      <c r="P2" s="19"/>
    </row>
    <row r="3" spans="3:16" ht="12" customHeight="1" thickBot="1">
      <c r="C3" s="21"/>
      <c r="D3" s="21"/>
      <c r="E3" s="21"/>
      <c r="F3" s="22"/>
      <c r="G3" s="22"/>
      <c r="H3" s="23"/>
      <c r="I3" s="21"/>
      <c r="J3" s="22"/>
      <c r="K3" s="22"/>
      <c r="L3" s="23"/>
      <c r="M3" s="21"/>
      <c r="N3" s="22"/>
      <c r="O3" s="22"/>
      <c r="P3" s="23"/>
    </row>
    <row r="4" spans="2:16" ht="15" customHeight="1" thickTop="1">
      <c r="B4" s="24"/>
      <c r="C4" s="1177" t="s">
        <v>1259</v>
      </c>
      <c r="D4" s="25"/>
      <c r="E4" s="1174" t="s">
        <v>1260</v>
      </c>
      <c r="F4" s="1175"/>
      <c r="G4" s="1175"/>
      <c r="H4" s="1176"/>
      <c r="I4" s="1174" t="s">
        <v>1261</v>
      </c>
      <c r="J4" s="1175"/>
      <c r="K4" s="1175"/>
      <c r="L4" s="1176"/>
      <c r="M4" s="1174" t="s">
        <v>1262</v>
      </c>
      <c r="N4" s="1175"/>
      <c r="O4" s="1175"/>
      <c r="P4" s="1176"/>
    </row>
    <row r="5" spans="2:16" ht="15" customHeight="1">
      <c r="B5" s="26"/>
      <c r="C5" s="1178"/>
      <c r="D5" s="27"/>
      <c r="E5" s="28" t="s">
        <v>1263</v>
      </c>
      <c r="F5" s="29" t="s">
        <v>1264</v>
      </c>
      <c r="G5" s="29" t="s">
        <v>1265</v>
      </c>
      <c r="H5" s="28" t="s">
        <v>1266</v>
      </c>
      <c r="I5" s="28" t="s">
        <v>1263</v>
      </c>
      <c r="J5" s="29" t="s">
        <v>1264</v>
      </c>
      <c r="K5" s="29" t="s">
        <v>1265</v>
      </c>
      <c r="L5" s="28" t="s">
        <v>1266</v>
      </c>
      <c r="M5" s="28" t="s">
        <v>1263</v>
      </c>
      <c r="N5" s="29" t="s">
        <v>1264</v>
      </c>
      <c r="O5" s="29" t="s">
        <v>1265</v>
      </c>
      <c r="P5" s="28" t="s">
        <v>1266</v>
      </c>
    </row>
    <row r="6" spans="2:16" s="30" customFormat="1" ht="12" customHeight="1">
      <c r="B6" s="31"/>
      <c r="C6" s="32"/>
      <c r="D6" s="33"/>
      <c r="E6" s="34"/>
      <c r="F6" s="35"/>
      <c r="G6" s="35"/>
      <c r="H6" s="36"/>
      <c r="I6" s="34"/>
      <c r="J6" s="35"/>
      <c r="K6" s="35"/>
      <c r="L6" s="36"/>
      <c r="M6" s="37"/>
      <c r="N6" s="38"/>
      <c r="O6" s="38"/>
      <c r="P6" s="39"/>
    </row>
    <row r="7" spans="2:16" s="40" customFormat="1" ht="12" customHeight="1">
      <c r="B7" s="41"/>
      <c r="C7" s="42" t="s">
        <v>1267</v>
      </c>
      <c r="D7" s="43"/>
      <c r="E7" s="44">
        <f aca="true" t="shared" si="0" ref="E7:L7">SUM(E9+E24)</f>
        <v>256408</v>
      </c>
      <c r="F7" s="44">
        <f t="shared" si="0"/>
        <v>1320803</v>
      </c>
      <c r="G7" s="44">
        <f t="shared" si="0"/>
        <v>631071</v>
      </c>
      <c r="H7" s="44">
        <f t="shared" si="0"/>
        <v>689732</v>
      </c>
      <c r="I7" s="44">
        <f t="shared" si="0"/>
        <v>239895</v>
      </c>
      <c r="J7" s="44">
        <f t="shared" si="0"/>
        <v>1353649</v>
      </c>
      <c r="K7" s="44">
        <f t="shared" si="0"/>
        <v>651737</v>
      </c>
      <c r="L7" s="44">
        <f t="shared" si="0"/>
        <v>701912</v>
      </c>
      <c r="M7" s="45">
        <f>SUM(E7-I7)</f>
        <v>16513</v>
      </c>
      <c r="N7" s="45">
        <f>SUM(F7-J7)</f>
        <v>-32846</v>
      </c>
      <c r="O7" s="45">
        <f>SUM(G7-K7)</f>
        <v>-20666</v>
      </c>
      <c r="P7" s="46">
        <f>SUM(H7-L7)</f>
        <v>-12180</v>
      </c>
    </row>
    <row r="8" spans="2:16" ht="12" customHeight="1">
      <c r="B8" s="47"/>
      <c r="C8" s="21"/>
      <c r="D8" s="48"/>
      <c r="E8" s="49"/>
      <c r="F8" s="49"/>
      <c r="G8" s="49"/>
      <c r="H8" s="49"/>
      <c r="I8" s="49"/>
      <c r="J8" s="49"/>
      <c r="K8" s="49"/>
      <c r="L8" s="49"/>
      <c r="M8" s="50"/>
      <c r="N8" s="50"/>
      <c r="O8" s="50"/>
      <c r="P8" s="51"/>
    </row>
    <row r="9" spans="2:16" ht="12" customHeight="1">
      <c r="B9" s="47"/>
      <c r="C9" s="52" t="s">
        <v>1268</v>
      </c>
      <c r="D9" s="48"/>
      <c r="E9" s="49">
        <f aca="true" t="shared" si="1" ref="E9:L9">SUM(E11:E22)</f>
        <v>155599</v>
      </c>
      <c r="F9" s="49">
        <f t="shared" si="1"/>
        <v>770984</v>
      </c>
      <c r="G9" s="49">
        <f t="shared" si="1"/>
        <v>367753</v>
      </c>
      <c r="H9" s="49">
        <f t="shared" si="1"/>
        <v>403231</v>
      </c>
      <c r="I9" s="49">
        <f t="shared" si="1"/>
        <v>141553</v>
      </c>
      <c r="J9" s="49">
        <f t="shared" si="1"/>
        <v>770142</v>
      </c>
      <c r="K9" s="49">
        <f t="shared" si="1"/>
        <v>368635</v>
      </c>
      <c r="L9" s="49">
        <f t="shared" si="1"/>
        <v>401507</v>
      </c>
      <c r="M9" s="50">
        <f>SUM(E9-I9)</f>
        <v>14046</v>
      </c>
      <c r="N9" s="50">
        <f>SUM(F9-J9)</f>
        <v>842</v>
      </c>
      <c r="O9" s="50">
        <f>SUM(G9-K9)</f>
        <v>-882</v>
      </c>
      <c r="P9" s="51">
        <f>SUM(H9-L9)</f>
        <v>1724</v>
      </c>
    </row>
    <row r="10" spans="2:16" ht="12" customHeight="1">
      <c r="B10" s="47"/>
      <c r="C10" s="52"/>
      <c r="D10" s="48"/>
      <c r="E10" s="49"/>
      <c r="F10" s="49"/>
      <c r="G10" s="49"/>
      <c r="H10" s="49"/>
      <c r="I10" s="49"/>
      <c r="J10" s="49"/>
      <c r="K10" s="49"/>
      <c r="L10" s="49"/>
      <c r="M10" s="50"/>
      <c r="N10" s="50"/>
      <c r="O10" s="50"/>
      <c r="P10" s="51"/>
    </row>
    <row r="11" spans="2:16" ht="12" customHeight="1">
      <c r="B11" s="47"/>
      <c r="C11" s="52" t="s">
        <v>1269</v>
      </c>
      <c r="D11" s="48"/>
      <c r="E11" s="49">
        <v>39396</v>
      </c>
      <c r="F11" s="49">
        <f aca="true" t="shared" si="2" ref="F11:F22">SUM(G11:H11)</f>
        <v>188594</v>
      </c>
      <c r="G11" s="49">
        <v>90751</v>
      </c>
      <c r="H11" s="49">
        <v>97843</v>
      </c>
      <c r="I11" s="49">
        <v>34717</v>
      </c>
      <c r="J11" s="49">
        <f aca="true" t="shared" si="3" ref="J11:J22">SUM(K11:L11)</f>
        <v>183739</v>
      </c>
      <c r="K11" s="49">
        <v>88807</v>
      </c>
      <c r="L11" s="49">
        <v>94932</v>
      </c>
      <c r="M11" s="50">
        <f aca="true" t="shared" si="4" ref="M11:M22">SUM(E11-I11)</f>
        <v>4679</v>
      </c>
      <c r="N11" s="50">
        <f aca="true" t="shared" si="5" ref="N11:N22">SUM(F11-J11)</f>
        <v>4855</v>
      </c>
      <c r="O11" s="50">
        <f aca="true" t="shared" si="6" ref="O11:O22">SUM(G11-K11)</f>
        <v>1944</v>
      </c>
      <c r="P11" s="51">
        <f aca="true" t="shared" si="7" ref="P11:P22">SUM(H11-L11)</f>
        <v>2911</v>
      </c>
    </row>
    <row r="12" spans="2:16" ht="12" customHeight="1">
      <c r="B12" s="47"/>
      <c r="C12" s="52" t="s">
        <v>1270</v>
      </c>
      <c r="D12" s="48"/>
      <c r="E12" s="49">
        <v>19867</v>
      </c>
      <c r="F12" s="49">
        <f t="shared" si="2"/>
        <v>96990</v>
      </c>
      <c r="G12" s="49">
        <v>45738</v>
      </c>
      <c r="H12" s="49">
        <v>51252</v>
      </c>
      <c r="I12" s="49">
        <v>17837</v>
      </c>
      <c r="J12" s="49">
        <f t="shared" si="3"/>
        <v>95714</v>
      </c>
      <c r="K12" s="49">
        <v>45690</v>
      </c>
      <c r="L12" s="49">
        <v>50024</v>
      </c>
      <c r="M12" s="50">
        <f t="shared" si="4"/>
        <v>2030</v>
      </c>
      <c r="N12" s="50">
        <f t="shared" si="5"/>
        <v>1276</v>
      </c>
      <c r="O12" s="50">
        <f t="shared" si="6"/>
        <v>48</v>
      </c>
      <c r="P12" s="51">
        <f t="shared" si="7"/>
        <v>1228</v>
      </c>
    </row>
    <row r="13" spans="2:16" ht="12" customHeight="1">
      <c r="B13" s="47"/>
      <c r="C13" s="52" t="s">
        <v>1271</v>
      </c>
      <c r="D13" s="48"/>
      <c r="E13" s="49">
        <v>17938</v>
      </c>
      <c r="F13" s="49">
        <f t="shared" si="2"/>
        <v>83149</v>
      </c>
      <c r="G13" s="49">
        <v>38368</v>
      </c>
      <c r="H13" s="49">
        <v>44781</v>
      </c>
      <c r="I13" s="49">
        <v>16494</v>
      </c>
      <c r="J13" s="49">
        <f t="shared" si="3"/>
        <v>84820</v>
      </c>
      <c r="K13" s="49">
        <v>39801</v>
      </c>
      <c r="L13" s="49">
        <v>45019</v>
      </c>
      <c r="M13" s="50">
        <f t="shared" si="4"/>
        <v>1444</v>
      </c>
      <c r="N13" s="50">
        <f t="shared" si="5"/>
        <v>-1671</v>
      </c>
      <c r="O13" s="50">
        <f t="shared" si="6"/>
        <v>-1433</v>
      </c>
      <c r="P13" s="51">
        <f t="shared" si="7"/>
        <v>-238</v>
      </c>
    </row>
    <row r="14" spans="2:16" ht="12" customHeight="1">
      <c r="B14" s="47"/>
      <c r="C14" s="52" t="s">
        <v>1272</v>
      </c>
      <c r="D14" s="48"/>
      <c r="E14" s="49">
        <v>20332</v>
      </c>
      <c r="F14" s="49">
        <f t="shared" si="2"/>
        <v>97672</v>
      </c>
      <c r="G14" s="49">
        <v>46456</v>
      </c>
      <c r="H14" s="49">
        <v>51216</v>
      </c>
      <c r="I14" s="49">
        <v>18349</v>
      </c>
      <c r="J14" s="49">
        <f t="shared" si="3"/>
        <v>96735</v>
      </c>
      <c r="K14" s="49">
        <v>46361</v>
      </c>
      <c r="L14" s="49">
        <v>50374</v>
      </c>
      <c r="M14" s="50">
        <f t="shared" si="4"/>
        <v>1983</v>
      </c>
      <c r="N14" s="50">
        <f t="shared" si="5"/>
        <v>937</v>
      </c>
      <c r="O14" s="50">
        <f t="shared" si="6"/>
        <v>95</v>
      </c>
      <c r="P14" s="51">
        <f t="shared" si="7"/>
        <v>842</v>
      </c>
    </row>
    <row r="15" spans="2:16" ht="12" customHeight="1">
      <c r="B15" s="47"/>
      <c r="C15" s="52" t="s">
        <v>1273</v>
      </c>
      <c r="D15" s="48"/>
      <c r="E15" s="49">
        <v>8859</v>
      </c>
      <c r="F15" s="49">
        <f t="shared" si="2"/>
        <v>43549</v>
      </c>
      <c r="G15" s="49">
        <v>20871</v>
      </c>
      <c r="H15" s="49">
        <v>22678</v>
      </c>
      <c r="I15" s="49">
        <v>7989</v>
      </c>
      <c r="J15" s="49">
        <f t="shared" si="3"/>
        <v>42712</v>
      </c>
      <c r="K15" s="49">
        <v>20762</v>
      </c>
      <c r="L15" s="49">
        <v>21950</v>
      </c>
      <c r="M15" s="50">
        <f t="shared" si="4"/>
        <v>870</v>
      </c>
      <c r="N15" s="50">
        <f t="shared" si="5"/>
        <v>837</v>
      </c>
      <c r="O15" s="50">
        <f t="shared" si="6"/>
        <v>109</v>
      </c>
      <c r="P15" s="51">
        <f t="shared" si="7"/>
        <v>728</v>
      </c>
    </row>
    <row r="16" spans="2:16" ht="12" customHeight="1">
      <c r="B16" s="47"/>
      <c r="C16" s="52" t="s">
        <v>1274</v>
      </c>
      <c r="D16" s="48"/>
      <c r="E16" s="49">
        <v>7413</v>
      </c>
      <c r="F16" s="49">
        <f t="shared" si="2"/>
        <v>40022</v>
      </c>
      <c r="G16" s="49">
        <v>19106</v>
      </c>
      <c r="H16" s="49">
        <v>20916</v>
      </c>
      <c r="I16" s="49">
        <v>6961</v>
      </c>
      <c r="J16" s="49">
        <f t="shared" si="3"/>
        <v>40684</v>
      </c>
      <c r="K16" s="49">
        <v>19484</v>
      </c>
      <c r="L16" s="49">
        <v>21200</v>
      </c>
      <c r="M16" s="50">
        <f t="shared" si="4"/>
        <v>452</v>
      </c>
      <c r="N16" s="50">
        <f t="shared" si="5"/>
        <v>-662</v>
      </c>
      <c r="O16" s="50">
        <f t="shared" si="6"/>
        <v>-378</v>
      </c>
      <c r="P16" s="51">
        <f t="shared" si="7"/>
        <v>-284</v>
      </c>
    </row>
    <row r="17" spans="2:16" ht="12" customHeight="1">
      <c r="B17" s="47"/>
      <c r="C17" s="52" t="s">
        <v>1275</v>
      </c>
      <c r="D17" s="48"/>
      <c r="E17" s="49">
        <v>7690</v>
      </c>
      <c r="F17" s="49">
        <f t="shared" si="2"/>
        <v>40382</v>
      </c>
      <c r="G17" s="49">
        <v>18974</v>
      </c>
      <c r="H17" s="49">
        <v>21408</v>
      </c>
      <c r="I17" s="49">
        <v>7365</v>
      </c>
      <c r="J17" s="49">
        <f t="shared" si="3"/>
        <v>41854</v>
      </c>
      <c r="K17" s="49">
        <v>19522</v>
      </c>
      <c r="L17" s="49">
        <v>22332</v>
      </c>
      <c r="M17" s="50">
        <f t="shared" si="4"/>
        <v>325</v>
      </c>
      <c r="N17" s="50">
        <f t="shared" si="5"/>
        <v>-1472</v>
      </c>
      <c r="O17" s="50">
        <f t="shared" si="6"/>
        <v>-548</v>
      </c>
      <c r="P17" s="51">
        <f t="shared" si="7"/>
        <v>-924</v>
      </c>
    </row>
    <row r="18" spans="2:16" ht="12" customHeight="1">
      <c r="B18" s="47"/>
      <c r="C18" s="52" t="s">
        <v>1276</v>
      </c>
      <c r="D18" s="48"/>
      <c r="E18" s="49">
        <v>7219</v>
      </c>
      <c r="F18" s="49">
        <f t="shared" si="2"/>
        <v>39056</v>
      </c>
      <c r="G18" s="49">
        <v>18786</v>
      </c>
      <c r="H18" s="49">
        <v>20270</v>
      </c>
      <c r="I18" s="49">
        <v>6943</v>
      </c>
      <c r="J18" s="49">
        <f t="shared" si="3"/>
        <v>41063</v>
      </c>
      <c r="K18" s="49">
        <v>19795</v>
      </c>
      <c r="L18" s="49">
        <v>21268</v>
      </c>
      <c r="M18" s="50">
        <f t="shared" si="4"/>
        <v>276</v>
      </c>
      <c r="N18" s="50">
        <f t="shared" si="5"/>
        <v>-2007</v>
      </c>
      <c r="O18" s="50">
        <f t="shared" si="6"/>
        <v>-1009</v>
      </c>
      <c r="P18" s="51">
        <f t="shared" si="7"/>
        <v>-998</v>
      </c>
    </row>
    <row r="19" spans="2:16" ht="12" customHeight="1">
      <c r="B19" s="47"/>
      <c r="C19" s="52" t="s">
        <v>1277</v>
      </c>
      <c r="D19" s="48"/>
      <c r="E19" s="49">
        <v>7343</v>
      </c>
      <c r="F19" s="49">
        <f t="shared" si="2"/>
        <v>36209</v>
      </c>
      <c r="G19" s="49">
        <v>17292</v>
      </c>
      <c r="H19" s="49">
        <v>18917</v>
      </c>
      <c r="I19" s="49">
        <v>6702</v>
      </c>
      <c r="J19" s="49">
        <f t="shared" si="3"/>
        <v>36571</v>
      </c>
      <c r="K19" s="49">
        <v>17435</v>
      </c>
      <c r="L19" s="49">
        <v>19136</v>
      </c>
      <c r="M19" s="50">
        <f t="shared" si="4"/>
        <v>641</v>
      </c>
      <c r="N19" s="50">
        <f t="shared" si="5"/>
        <v>-362</v>
      </c>
      <c r="O19" s="50">
        <f t="shared" si="6"/>
        <v>-143</v>
      </c>
      <c r="P19" s="51">
        <f t="shared" si="7"/>
        <v>-219</v>
      </c>
    </row>
    <row r="20" spans="2:16" ht="12" customHeight="1">
      <c r="B20" s="47"/>
      <c r="C20" s="52" t="s">
        <v>1278</v>
      </c>
      <c r="D20" s="48"/>
      <c r="E20" s="49">
        <v>6237</v>
      </c>
      <c r="F20" s="49">
        <f t="shared" si="2"/>
        <v>32908</v>
      </c>
      <c r="G20" s="49">
        <v>15513</v>
      </c>
      <c r="H20" s="49">
        <v>17395</v>
      </c>
      <c r="I20" s="49">
        <v>5856</v>
      </c>
      <c r="J20" s="49">
        <f t="shared" si="3"/>
        <v>33946</v>
      </c>
      <c r="K20" s="49">
        <v>16199</v>
      </c>
      <c r="L20" s="49">
        <v>17747</v>
      </c>
      <c r="M20" s="50">
        <f t="shared" si="4"/>
        <v>381</v>
      </c>
      <c r="N20" s="50">
        <f t="shared" si="5"/>
        <v>-1038</v>
      </c>
      <c r="O20" s="50">
        <f t="shared" si="6"/>
        <v>-686</v>
      </c>
      <c r="P20" s="51">
        <f t="shared" si="7"/>
        <v>-352</v>
      </c>
    </row>
    <row r="21" spans="2:16" ht="12" customHeight="1">
      <c r="B21" s="47"/>
      <c r="C21" s="52" t="s">
        <v>1279</v>
      </c>
      <c r="D21" s="48"/>
      <c r="E21" s="49">
        <v>7709</v>
      </c>
      <c r="F21" s="49">
        <f t="shared" si="2"/>
        <v>40915</v>
      </c>
      <c r="G21" s="49">
        <v>20684</v>
      </c>
      <c r="H21" s="49">
        <v>20231</v>
      </c>
      <c r="I21" s="49">
        <v>6954</v>
      </c>
      <c r="J21" s="49">
        <f t="shared" si="3"/>
        <v>39027</v>
      </c>
      <c r="K21" s="49">
        <v>18573</v>
      </c>
      <c r="L21" s="49">
        <v>20454</v>
      </c>
      <c r="M21" s="50">
        <f t="shared" si="4"/>
        <v>755</v>
      </c>
      <c r="N21" s="50">
        <f t="shared" si="5"/>
        <v>1888</v>
      </c>
      <c r="O21" s="50">
        <f t="shared" si="6"/>
        <v>2111</v>
      </c>
      <c r="P21" s="51">
        <f t="shared" si="7"/>
        <v>-223</v>
      </c>
    </row>
    <row r="22" spans="2:16" ht="12" customHeight="1">
      <c r="B22" s="47"/>
      <c r="C22" s="52" t="s">
        <v>1280</v>
      </c>
      <c r="D22" s="48"/>
      <c r="E22" s="49">
        <v>5596</v>
      </c>
      <c r="F22" s="49">
        <f t="shared" si="2"/>
        <v>31538</v>
      </c>
      <c r="G22" s="49">
        <v>15214</v>
      </c>
      <c r="H22" s="49">
        <v>16324</v>
      </c>
      <c r="I22" s="49">
        <v>5386</v>
      </c>
      <c r="J22" s="49">
        <f t="shared" si="3"/>
        <v>33277</v>
      </c>
      <c r="K22" s="49">
        <v>16206</v>
      </c>
      <c r="L22" s="49">
        <v>17071</v>
      </c>
      <c r="M22" s="50">
        <f t="shared" si="4"/>
        <v>210</v>
      </c>
      <c r="N22" s="50">
        <f t="shared" si="5"/>
        <v>-1739</v>
      </c>
      <c r="O22" s="50">
        <f t="shared" si="6"/>
        <v>-992</v>
      </c>
      <c r="P22" s="51">
        <f t="shared" si="7"/>
        <v>-747</v>
      </c>
    </row>
    <row r="23" spans="2:16" ht="12" customHeight="1">
      <c r="B23" s="47"/>
      <c r="C23" s="52"/>
      <c r="D23" s="48"/>
      <c r="E23" s="49"/>
      <c r="F23" s="49"/>
      <c r="G23" s="49"/>
      <c r="H23" s="49"/>
      <c r="I23" s="49"/>
      <c r="J23" s="49"/>
      <c r="K23" s="49"/>
      <c r="L23" s="49"/>
      <c r="M23" s="50"/>
      <c r="N23" s="50"/>
      <c r="O23" s="50"/>
      <c r="P23" s="51"/>
    </row>
    <row r="24" spans="2:16" ht="12" customHeight="1">
      <c r="B24" s="47"/>
      <c r="C24" s="52" t="s">
        <v>1281</v>
      </c>
      <c r="D24" s="48"/>
      <c r="E24" s="49">
        <f aca="true" t="shared" si="8" ref="E24:L24">SUM(E27,E44,E56,E67)</f>
        <v>100809</v>
      </c>
      <c r="F24" s="49">
        <f t="shared" si="8"/>
        <v>549819</v>
      </c>
      <c r="G24" s="49">
        <f t="shared" si="8"/>
        <v>263318</v>
      </c>
      <c r="H24" s="49">
        <f t="shared" si="8"/>
        <v>286501</v>
      </c>
      <c r="I24" s="49">
        <f t="shared" si="8"/>
        <v>98342</v>
      </c>
      <c r="J24" s="49">
        <f t="shared" si="8"/>
        <v>583507</v>
      </c>
      <c r="K24" s="49">
        <f t="shared" si="8"/>
        <v>283102</v>
      </c>
      <c r="L24" s="49">
        <f t="shared" si="8"/>
        <v>300405</v>
      </c>
      <c r="M24" s="50">
        <f>SUM(E24-I24)</f>
        <v>2467</v>
      </c>
      <c r="N24" s="50">
        <f>SUM(F24-J24)</f>
        <v>-33688</v>
      </c>
      <c r="O24" s="50">
        <f>SUM(G24-K24)</f>
        <v>-19784</v>
      </c>
      <c r="P24" s="51">
        <f>SUM(H24-L24)</f>
        <v>-13904</v>
      </c>
    </row>
    <row r="25" spans="2:16" ht="12" customHeight="1">
      <c r="B25" s="47"/>
      <c r="C25" s="21"/>
      <c r="D25" s="48"/>
      <c r="E25" s="49"/>
      <c r="F25" s="49"/>
      <c r="G25" s="49"/>
      <c r="H25" s="49"/>
      <c r="I25" s="49"/>
      <c r="J25" s="49"/>
      <c r="K25" s="49"/>
      <c r="L25" s="49"/>
      <c r="M25" s="50"/>
      <c r="N25" s="50"/>
      <c r="O25" s="50"/>
      <c r="P25" s="51"/>
    </row>
    <row r="26" spans="2:16" ht="12" customHeight="1">
      <c r="B26" s="47"/>
      <c r="C26" s="21"/>
      <c r="D26" s="48"/>
      <c r="E26" s="49"/>
      <c r="F26" s="49"/>
      <c r="G26" s="49"/>
      <c r="H26" s="49"/>
      <c r="I26" s="49"/>
      <c r="J26" s="49"/>
      <c r="K26" s="49"/>
      <c r="L26" s="49"/>
      <c r="M26" s="50"/>
      <c r="N26" s="50"/>
      <c r="O26" s="50"/>
      <c r="P26" s="51"/>
    </row>
    <row r="27" spans="2:16" ht="12" customHeight="1">
      <c r="B27" s="53"/>
      <c r="C27" s="54" t="s">
        <v>1282</v>
      </c>
      <c r="D27" s="55"/>
      <c r="E27" s="56">
        <f aca="true" t="shared" si="9" ref="E27:L27">SUM(E29:E41)</f>
        <v>33070</v>
      </c>
      <c r="F27" s="56">
        <f t="shared" si="9"/>
        <v>181619</v>
      </c>
      <c r="G27" s="56">
        <f t="shared" si="9"/>
        <v>86070</v>
      </c>
      <c r="H27" s="56">
        <f t="shared" si="9"/>
        <v>95549</v>
      </c>
      <c r="I27" s="56">
        <f t="shared" si="9"/>
        <v>32421</v>
      </c>
      <c r="J27" s="56">
        <f t="shared" si="9"/>
        <v>194706</v>
      </c>
      <c r="K27" s="56">
        <f t="shared" si="9"/>
        <v>94648</v>
      </c>
      <c r="L27" s="56">
        <f t="shared" si="9"/>
        <v>100058</v>
      </c>
      <c r="M27" s="50">
        <f>SUM(E27-I27)</f>
        <v>649</v>
      </c>
      <c r="N27" s="50">
        <f>SUM(F27-J27)</f>
        <v>-13087</v>
      </c>
      <c r="O27" s="50">
        <f>SUM(G27-K27)</f>
        <v>-8578</v>
      </c>
      <c r="P27" s="51">
        <f>SUM(H27-L27)</f>
        <v>-4509</v>
      </c>
    </row>
    <row r="28" spans="2:16" ht="12" customHeight="1">
      <c r="B28" s="53"/>
      <c r="C28" s="54"/>
      <c r="D28" s="55"/>
      <c r="E28" s="56"/>
      <c r="F28" s="56"/>
      <c r="G28" s="56"/>
      <c r="H28" s="56"/>
      <c r="I28" s="56"/>
      <c r="J28" s="56"/>
      <c r="K28" s="56"/>
      <c r="L28" s="56"/>
      <c r="M28" s="57"/>
      <c r="N28" s="57"/>
      <c r="O28" s="57"/>
      <c r="P28" s="58"/>
    </row>
    <row r="29" spans="2:16" ht="12" customHeight="1">
      <c r="B29" s="47"/>
      <c r="C29" s="54" t="s">
        <v>1283</v>
      </c>
      <c r="D29" s="59"/>
      <c r="E29" s="56">
        <v>1938</v>
      </c>
      <c r="F29" s="49">
        <f aca="true" t="shared" si="10" ref="F29:F41">SUM(G29:H29)</f>
        <v>11117</v>
      </c>
      <c r="G29" s="56">
        <v>5351</v>
      </c>
      <c r="H29" s="56">
        <v>5766</v>
      </c>
      <c r="I29" s="56">
        <v>2106</v>
      </c>
      <c r="J29" s="49">
        <f aca="true" t="shared" si="11" ref="J29:J41">SUM(K29:L29)</f>
        <v>14470</v>
      </c>
      <c r="K29" s="56">
        <v>8004</v>
      </c>
      <c r="L29" s="56">
        <v>6466</v>
      </c>
      <c r="M29" s="50">
        <f aca="true" t="shared" si="12" ref="M29:P31">SUM(E29-I29)</f>
        <v>-168</v>
      </c>
      <c r="N29" s="50">
        <f t="shared" si="12"/>
        <v>-3353</v>
      </c>
      <c r="O29" s="50">
        <f t="shared" si="12"/>
        <v>-2653</v>
      </c>
      <c r="P29" s="51">
        <f t="shared" si="12"/>
        <v>-700</v>
      </c>
    </row>
    <row r="30" spans="2:16" ht="12" customHeight="1">
      <c r="B30" s="47"/>
      <c r="C30" s="54" t="s">
        <v>1284</v>
      </c>
      <c r="D30" s="59"/>
      <c r="E30" s="56">
        <v>1744</v>
      </c>
      <c r="F30" s="49">
        <f t="shared" si="10"/>
        <v>10503</v>
      </c>
      <c r="G30" s="56">
        <v>4979</v>
      </c>
      <c r="H30" s="56">
        <v>5524</v>
      </c>
      <c r="I30" s="56">
        <v>1700</v>
      </c>
      <c r="J30" s="49">
        <f t="shared" si="11"/>
        <v>10847</v>
      </c>
      <c r="K30" s="56">
        <v>5191</v>
      </c>
      <c r="L30" s="56">
        <v>5656</v>
      </c>
      <c r="M30" s="50">
        <f t="shared" si="12"/>
        <v>44</v>
      </c>
      <c r="N30" s="50">
        <f t="shared" si="12"/>
        <v>-344</v>
      </c>
      <c r="O30" s="50">
        <f t="shared" si="12"/>
        <v>-212</v>
      </c>
      <c r="P30" s="51">
        <f t="shared" si="12"/>
        <v>-132</v>
      </c>
    </row>
    <row r="31" spans="2:16" ht="12" customHeight="1">
      <c r="B31" s="47"/>
      <c r="C31" s="54" t="s">
        <v>1285</v>
      </c>
      <c r="D31" s="59"/>
      <c r="E31" s="56">
        <v>2240</v>
      </c>
      <c r="F31" s="49">
        <f t="shared" si="10"/>
        <v>13156</v>
      </c>
      <c r="G31" s="56">
        <v>6233</v>
      </c>
      <c r="H31" s="56">
        <v>6923</v>
      </c>
      <c r="I31" s="56">
        <v>2184</v>
      </c>
      <c r="J31" s="49">
        <f t="shared" si="11"/>
        <v>13760</v>
      </c>
      <c r="K31" s="56">
        <v>6674</v>
      </c>
      <c r="L31" s="56">
        <v>7086</v>
      </c>
      <c r="M31" s="50">
        <f t="shared" si="12"/>
        <v>56</v>
      </c>
      <c r="N31" s="50">
        <f t="shared" si="12"/>
        <v>-604</v>
      </c>
      <c r="O31" s="50">
        <f t="shared" si="12"/>
        <v>-441</v>
      </c>
      <c r="P31" s="51">
        <f t="shared" si="12"/>
        <v>-163</v>
      </c>
    </row>
    <row r="32" spans="2:16" ht="12" customHeight="1">
      <c r="B32" s="47"/>
      <c r="C32" s="54" t="s">
        <v>1286</v>
      </c>
      <c r="D32" s="59"/>
      <c r="E32" s="56">
        <v>1711</v>
      </c>
      <c r="F32" s="49">
        <f t="shared" si="10"/>
        <v>10320</v>
      </c>
      <c r="G32" s="56">
        <v>4930</v>
      </c>
      <c r="H32" s="56">
        <v>5390</v>
      </c>
      <c r="I32" s="56">
        <v>1641</v>
      </c>
      <c r="J32" s="49">
        <f t="shared" si="11"/>
        <v>10751</v>
      </c>
      <c r="K32" s="56">
        <v>5195</v>
      </c>
      <c r="L32" s="56">
        <v>5556</v>
      </c>
      <c r="M32" s="50">
        <f aca="true" t="shared" si="13" ref="M32:M41">SUM(E32-I32)</f>
        <v>70</v>
      </c>
      <c r="N32" s="50">
        <f aca="true" t="shared" si="14" ref="N32:N41">SUM(F32-J32)</f>
        <v>-431</v>
      </c>
      <c r="O32" s="50">
        <f aca="true" t="shared" si="15" ref="O32:O41">SUM(G32-K32)</f>
        <v>-265</v>
      </c>
      <c r="P32" s="51">
        <v>-161</v>
      </c>
    </row>
    <row r="33" spans="2:16" ht="12" customHeight="1">
      <c r="B33" s="47"/>
      <c r="C33" s="54" t="s">
        <v>1287</v>
      </c>
      <c r="D33" s="59"/>
      <c r="E33" s="56">
        <v>2810</v>
      </c>
      <c r="F33" s="49">
        <f t="shared" si="10"/>
        <v>16340</v>
      </c>
      <c r="G33" s="56">
        <v>7855</v>
      </c>
      <c r="H33" s="56">
        <v>8485</v>
      </c>
      <c r="I33" s="56">
        <v>2713</v>
      </c>
      <c r="J33" s="49">
        <f t="shared" si="11"/>
        <v>17182</v>
      </c>
      <c r="K33" s="56">
        <v>8405</v>
      </c>
      <c r="L33" s="56">
        <v>8777</v>
      </c>
      <c r="M33" s="50">
        <f t="shared" si="13"/>
        <v>97</v>
      </c>
      <c r="N33" s="50">
        <f t="shared" si="14"/>
        <v>-842</v>
      </c>
      <c r="O33" s="50">
        <f t="shared" si="15"/>
        <v>-550</v>
      </c>
      <c r="P33" s="51">
        <f aca="true" t="shared" si="16" ref="P33:P41">SUM(H33-L33)</f>
        <v>-292</v>
      </c>
    </row>
    <row r="34" spans="2:16" ht="12" customHeight="1">
      <c r="B34" s="47"/>
      <c r="C34" s="54" t="s">
        <v>1288</v>
      </c>
      <c r="D34" s="59"/>
      <c r="E34" s="56">
        <v>2035</v>
      </c>
      <c r="F34" s="49">
        <f t="shared" si="10"/>
        <v>11260</v>
      </c>
      <c r="G34" s="56">
        <v>5443</v>
      </c>
      <c r="H34" s="56">
        <v>5817</v>
      </c>
      <c r="I34" s="56">
        <v>1934</v>
      </c>
      <c r="J34" s="49">
        <f t="shared" si="11"/>
        <v>11644</v>
      </c>
      <c r="K34" s="56">
        <v>5682</v>
      </c>
      <c r="L34" s="56">
        <v>5962</v>
      </c>
      <c r="M34" s="50">
        <f t="shared" si="13"/>
        <v>101</v>
      </c>
      <c r="N34" s="50">
        <f t="shared" si="14"/>
        <v>-384</v>
      </c>
      <c r="O34" s="50">
        <f t="shared" si="15"/>
        <v>-239</v>
      </c>
      <c r="P34" s="51">
        <f t="shared" si="16"/>
        <v>-145</v>
      </c>
    </row>
    <row r="35" spans="2:16" ht="12" customHeight="1">
      <c r="B35" s="47"/>
      <c r="C35" s="54" t="s">
        <v>1289</v>
      </c>
      <c r="D35" s="59"/>
      <c r="E35" s="56">
        <v>3860</v>
      </c>
      <c r="F35" s="49">
        <f t="shared" si="10"/>
        <v>21900</v>
      </c>
      <c r="G35" s="56">
        <v>10506</v>
      </c>
      <c r="H35" s="56">
        <v>11394</v>
      </c>
      <c r="I35" s="56">
        <v>3684</v>
      </c>
      <c r="J35" s="49">
        <f t="shared" si="11"/>
        <v>22497</v>
      </c>
      <c r="K35" s="56">
        <v>10924</v>
      </c>
      <c r="L35" s="56">
        <v>11573</v>
      </c>
      <c r="M35" s="50">
        <f t="shared" si="13"/>
        <v>176</v>
      </c>
      <c r="N35" s="50">
        <f t="shared" si="14"/>
        <v>-597</v>
      </c>
      <c r="O35" s="50">
        <f t="shared" si="15"/>
        <v>-418</v>
      </c>
      <c r="P35" s="51">
        <f t="shared" si="16"/>
        <v>-179</v>
      </c>
    </row>
    <row r="36" spans="2:16" ht="12" customHeight="1">
      <c r="B36" s="60"/>
      <c r="C36" s="52" t="s">
        <v>1290</v>
      </c>
      <c r="D36" s="55"/>
      <c r="E36" s="56">
        <v>4218</v>
      </c>
      <c r="F36" s="49">
        <f t="shared" si="10"/>
        <v>20383</v>
      </c>
      <c r="G36" s="56">
        <v>9142</v>
      </c>
      <c r="H36" s="56">
        <v>11241</v>
      </c>
      <c r="I36" s="56">
        <v>4225</v>
      </c>
      <c r="J36" s="49">
        <f t="shared" si="11"/>
        <v>23007</v>
      </c>
      <c r="K36" s="56">
        <v>10591</v>
      </c>
      <c r="L36" s="56">
        <v>12416</v>
      </c>
      <c r="M36" s="50">
        <f t="shared" si="13"/>
        <v>-7</v>
      </c>
      <c r="N36" s="50">
        <f t="shared" si="14"/>
        <v>-2624</v>
      </c>
      <c r="O36" s="50">
        <f t="shared" si="15"/>
        <v>-1449</v>
      </c>
      <c r="P36" s="51">
        <f t="shared" si="16"/>
        <v>-1175</v>
      </c>
    </row>
    <row r="37" spans="2:16" ht="12" customHeight="1">
      <c r="B37" s="47"/>
      <c r="C37" s="54" t="s">
        <v>1291</v>
      </c>
      <c r="D37" s="59"/>
      <c r="E37" s="56">
        <v>2490</v>
      </c>
      <c r="F37" s="49">
        <f t="shared" si="10"/>
        <v>13163</v>
      </c>
      <c r="G37" s="56">
        <v>6142</v>
      </c>
      <c r="H37" s="56">
        <v>7021</v>
      </c>
      <c r="I37" s="56">
        <v>2417</v>
      </c>
      <c r="J37" s="49">
        <f t="shared" si="11"/>
        <v>13773</v>
      </c>
      <c r="K37" s="56">
        <v>6582</v>
      </c>
      <c r="L37" s="56">
        <v>7191</v>
      </c>
      <c r="M37" s="50">
        <f t="shared" si="13"/>
        <v>73</v>
      </c>
      <c r="N37" s="50">
        <f t="shared" si="14"/>
        <v>-610</v>
      </c>
      <c r="O37" s="50">
        <f t="shared" si="15"/>
        <v>-440</v>
      </c>
      <c r="P37" s="51">
        <f t="shared" si="16"/>
        <v>-170</v>
      </c>
    </row>
    <row r="38" spans="2:16" ht="12" customHeight="1">
      <c r="B38" s="47"/>
      <c r="C38" s="54" t="s">
        <v>1292</v>
      </c>
      <c r="D38" s="59"/>
      <c r="E38" s="56">
        <v>1585</v>
      </c>
      <c r="F38" s="49">
        <f t="shared" si="10"/>
        <v>8205</v>
      </c>
      <c r="G38" s="56">
        <v>3913</v>
      </c>
      <c r="H38" s="56">
        <v>4292</v>
      </c>
      <c r="I38" s="56">
        <v>1549</v>
      </c>
      <c r="J38" s="49">
        <f t="shared" si="11"/>
        <v>8794</v>
      </c>
      <c r="K38" s="56">
        <v>4222</v>
      </c>
      <c r="L38" s="56">
        <v>4572</v>
      </c>
      <c r="M38" s="50">
        <f t="shared" si="13"/>
        <v>36</v>
      </c>
      <c r="N38" s="50">
        <f t="shared" si="14"/>
        <v>-589</v>
      </c>
      <c r="O38" s="50">
        <f t="shared" si="15"/>
        <v>-309</v>
      </c>
      <c r="P38" s="51">
        <f t="shared" si="16"/>
        <v>-280</v>
      </c>
    </row>
    <row r="39" spans="2:16" ht="12" customHeight="1">
      <c r="B39" s="47"/>
      <c r="C39" s="54" t="s">
        <v>1293</v>
      </c>
      <c r="D39" s="59"/>
      <c r="E39" s="56">
        <v>1851</v>
      </c>
      <c r="F39" s="49">
        <f t="shared" si="10"/>
        <v>10399</v>
      </c>
      <c r="G39" s="56">
        <v>4975</v>
      </c>
      <c r="H39" s="56">
        <v>5424</v>
      </c>
      <c r="I39" s="56">
        <v>1833</v>
      </c>
      <c r="J39" s="49">
        <f t="shared" si="11"/>
        <v>11135</v>
      </c>
      <c r="K39" s="56">
        <v>5392</v>
      </c>
      <c r="L39" s="56">
        <v>5743</v>
      </c>
      <c r="M39" s="50">
        <f t="shared" si="13"/>
        <v>18</v>
      </c>
      <c r="N39" s="50">
        <f t="shared" si="14"/>
        <v>-736</v>
      </c>
      <c r="O39" s="50">
        <f t="shared" si="15"/>
        <v>-417</v>
      </c>
      <c r="P39" s="51">
        <f t="shared" si="16"/>
        <v>-319</v>
      </c>
    </row>
    <row r="40" spans="2:16" ht="12" customHeight="1">
      <c r="B40" s="47"/>
      <c r="C40" s="54" t="s">
        <v>1294</v>
      </c>
      <c r="D40" s="59"/>
      <c r="E40" s="56">
        <v>2014</v>
      </c>
      <c r="F40" s="49">
        <f t="shared" si="10"/>
        <v>10947</v>
      </c>
      <c r="G40" s="56">
        <v>5281</v>
      </c>
      <c r="H40" s="56">
        <v>5666</v>
      </c>
      <c r="I40" s="56">
        <v>1978</v>
      </c>
      <c r="J40" s="49">
        <f t="shared" si="11"/>
        <v>11609</v>
      </c>
      <c r="K40" s="56">
        <v>5696</v>
      </c>
      <c r="L40" s="56">
        <v>5913</v>
      </c>
      <c r="M40" s="50">
        <f t="shared" si="13"/>
        <v>36</v>
      </c>
      <c r="N40" s="50">
        <f t="shared" si="14"/>
        <v>-662</v>
      </c>
      <c r="O40" s="50">
        <f t="shared" si="15"/>
        <v>-415</v>
      </c>
      <c r="P40" s="51">
        <f t="shared" si="16"/>
        <v>-247</v>
      </c>
    </row>
    <row r="41" spans="2:16" ht="12" customHeight="1">
      <c r="B41" s="47"/>
      <c r="C41" s="54" t="s">
        <v>1295</v>
      </c>
      <c r="D41" s="59"/>
      <c r="E41" s="56">
        <v>4574</v>
      </c>
      <c r="F41" s="49">
        <f t="shared" si="10"/>
        <v>23926</v>
      </c>
      <c r="G41" s="56">
        <v>11320</v>
      </c>
      <c r="H41" s="56">
        <v>12606</v>
      </c>
      <c r="I41" s="56">
        <v>4457</v>
      </c>
      <c r="J41" s="49">
        <f t="shared" si="11"/>
        <v>25237</v>
      </c>
      <c r="K41" s="56">
        <v>12090</v>
      </c>
      <c r="L41" s="56">
        <v>13147</v>
      </c>
      <c r="M41" s="50">
        <f t="shared" si="13"/>
        <v>117</v>
      </c>
      <c r="N41" s="50">
        <f t="shared" si="14"/>
        <v>-1311</v>
      </c>
      <c r="O41" s="50">
        <f t="shared" si="15"/>
        <v>-770</v>
      </c>
      <c r="P41" s="51">
        <f t="shared" si="16"/>
        <v>-541</v>
      </c>
    </row>
    <row r="42" spans="2:16" ht="12" customHeight="1">
      <c r="B42" s="47"/>
      <c r="C42" s="54"/>
      <c r="D42" s="59"/>
      <c r="E42" s="56"/>
      <c r="F42" s="56"/>
      <c r="G42" s="56"/>
      <c r="H42" s="56"/>
      <c r="I42" s="56"/>
      <c r="J42" s="56"/>
      <c r="K42" s="56"/>
      <c r="L42" s="56"/>
      <c r="M42" s="57"/>
      <c r="N42" s="57"/>
      <c r="O42" s="57"/>
      <c r="P42" s="58"/>
    </row>
    <row r="43" spans="2:16" ht="12" customHeight="1">
      <c r="B43" s="47"/>
      <c r="C43" s="54"/>
      <c r="D43" s="59"/>
      <c r="E43" s="56"/>
      <c r="F43" s="56"/>
      <c r="G43" s="56"/>
      <c r="H43" s="56"/>
      <c r="I43" s="56"/>
      <c r="J43" s="56"/>
      <c r="K43" s="56"/>
      <c r="L43" s="56"/>
      <c r="M43" s="57"/>
      <c r="N43" s="57"/>
      <c r="O43" s="57"/>
      <c r="P43" s="58"/>
    </row>
    <row r="44" spans="2:16" ht="12" customHeight="1">
      <c r="B44" s="53"/>
      <c r="C44" s="54" t="s">
        <v>1296</v>
      </c>
      <c r="D44" s="59"/>
      <c r="E44" s="56">
        <f aca="true" t="shared" si="17" ref="E44:L44">SUM(E46:E53)</f>
        <v>17133</v>
      </c>
      <c r="F44" s="56">
        <f t="shared" si="17"/>
        <v>96194</v>
      </c>
      <c r="G44" s="56">
        <f t="shared" si="17"/>
        <v>46719</v>
      </c>
      <c r="H44" s="56">
        <f t="shared" si="17"/>
        <v>49475</v>
      </c>
      <c r="I44" s="56">
        <f t="shared" si="17"/>
        <v>16740</v>
      </c>
      <c r="J44" s="56">
        <f t="shared" si="17"/>
        <v>101011</v>
      </c>
      <c r="K44" s="56">
        <f t="shared" si="17"/>
        <v>49631</v>
      </c>
      <c r="L44" s="56">
        <f t="shared" si="17"/>
        <v>51380</v>
      </c>
      <c r="M44" s="50">
        <f>SUM(E44-I44)</f>
        <v>393</v>
      </c>
      <c r="N44" s="50">
        <f>SUM(F44-J44)</f>
        <v>-4817</v>
      </c>
      <c r="O44" s="50">
        <f>SUM(G44-K44)</f>
        <v>-2912</v>
      </c>
      <c r="P44" s="51">
        <f>SUM(H44-L44)</f>
        <v>-1905</v>
      </c>
    </row>
    <row r="45" spans="2:16" ht="12" customHeight="1">
      <c r="B45" s="53"/>
      <c r="C45" s="54"/>
      <c r="D45" s="59"/>
      <c r="E45" s="56"/>
      <c r="F45" s="56"/>
      <c r="G45" s="56"/>
      <c r="H45" s="56"/>
      <c r="I45" s="56"/>
      <c r="J45" s="56"/>
      <c r="K45" s="56"/>
      <c r="L45" s="56"/>
      <c r="M45" s="57"/>
      <c r="N45" s="57"/>
      <c r="O45" s="57"/>
      <c r="P45" s="58"/>
    </row>
    <row r="46" spans="2:16" ht="12" customHeight="1">
      <c r="B46" s="47"/>
      <c r="C46" s="54" t="s">
        <v>1297</v>
      </c>
      <c r="D46" s="59"/>
      <c r="E46" s="56">
        <v>2557</v>
      </c>
      <c r="F46" s="49">
        <f aca="true" t="shared" si="18" ref="F46:F53">SUM(G46:H46)</f>
        <v>14251</v>
      </c>
      <c r="G46" s="56">
        <v>6809</v>
      </c>
      <c r="H46" s="56">
        <v>7442</v>
      </c>
      <c r="I46" s="56">
        <v>2578</v>
      </c>
      <c r="J46" s="49">
        <f aca="true" t="shared" si="19" ref="J46:J53">SUM(K46:L46)</f>
        <v>15126</v>
      </c>
      <c r="K46" s="56">
        <v>7186</v>
      </c>
      <c r="L46" s="56">
        <v>7940</v>
      </c>
      <c r="M46" s="50">
        <f aca="true" t="shared" si="20" ref="M46:P53">SUM(E46-I46)</f>
        <v>-21</v>
      </c>
      <c r="N46" s="50">
        <f t="shared" si="20"/>
        <v>-875</v>
      </c>
      <c r="O46" s="50">
        <f t="shared" si="20"/>
        <v>-377</v>
      </c>
      <c r="P46" s="51">
        <f t="shared" si="20"/>
        <v>-498</v>
      </c>
    </row>
    <row r="47" spans="2:16" ht="12" customHeight="1">
      <c r="B47" s="47"/>
      <c r="C47" s="54" t="s">
        <v>1298</v>
      </c>
      <c r="D47" s="59"/>
      <c r="E47" s="56">
        <v>1998</v>
      </c>
      <c r="F47" s="49">
        <f t="shared" si="18"/>
        <v>10957</v>
      </c>
      <c r="G47" s="56">
        <v>5323</v>
      </c>
      <c r="H47" s="56">
        <v>5634</v>
      </c>
      <c r="I47" s="56">
        <v>2037</v>
      </c>
      <c r="J47" s="49">
        <f t="shared" si="19"/>
        <v>11891</v>
      </c>
      <c r="K47" s="56">
        <v>5915</v>
      </c>
      <c r="L47" s="56">
        <v>5976</v>
      </c>
      <c r="M47" s="50">
        <f t="shared" si="20"/>
        <v>-39</v>
      </c>
      <c r="N47" s="50">
        <f t="shared" si="20"/>
        <v>-934</v>
      </c>
      <c r="O47" s="50">
        <f t="shared" si="20"/>
        <v>-592</v>
      </c>
      <c r="P47" s="51">
        <f t="shared" si="20"/>
        <v>-342</v>
      </c>
    </row>
    <row r="48" spans="2:16" ht="12" customHeight="1">
      <c r="B48" s="47"/>
      <c r="C48" s="54" t="s">
        <v>1299</v>
      </c>
      <c r="D48" s="59"/>
      <c r="E48" s="56">
        <v>1494</v>
      </c>
      <c r="F48" s="49">
        <f t="shared" si="18"/>
        <v>8435</v>
      </c>
      <c r="G48" s="56">
        <v>4095</v>
      </c>
      <c r="H48" s="56">
        <v>4340</v>
      </c>
      <c r="I48" s="56">
        <v>1509</v>
      </c>
      <c r="J48" s="49">
        <f t="shared" si="19"/>
        <v>9044</v>
      </c>
      <c r="K48" s="56">
        <v>4431</v>
      </c>
      <c r="L48" s="56">
        <v>4613</v>
      </c>
      <c r="M48" s="50">
        <f t="shared" si="20"/>
        <v>-15</v>
      </c>
      <c r="N48" s="50">
        <f t="shared" si="20"/>
        <v>-609</v>
      </c>
      <c r="O48" s="50">
        <f t="shared" si="20"/>
        <v>-336</v>
      </c>
      <c r="P48" s="51">
        <f t="shared" si="20"/>
        <v>-273</v>
      </c>
    </row>
    <row r="49" spans="2:16" ht="12" customHeight="1">
      <c r="B49" s="47"/>
      <c r="C49" s="54" t="s">
        <v>1300</v>
      </c>
      <c r="D49" s="59"/>
      <c r="E49" s="56">
        <v>1804</v>
      </c>
      <c r="F49" s="49">
        <f t="shared" si="18"/>
        <v>10479</v>
      </c>
      <c r="G49" s="56">
        <v>5112</v>
      </c>
      <c r="H49" s="56">
        <v>5367</v>
      </c>
      <c r="I49" s="56">
        <v>1788</v>
      </c>
      <c r="J49" s="49">
        <f t="shared" si="19"/>
        <v>11155</v>
      </c>
      <c r="K49" s="56">
        <v>5488</v>
      </c>
      <c r="L49" s="56">
        <v>5667</v>
      </c>
      <c r="M49" s="50">
        <f t="shared" si="20"/>
        <v>16</v>
      </c>
      <c r="N49" s="50">
        <f t="shared" si="20"/>
        <v>-676</v>
      </c>
      <c r="O49" s="50">
        <f t="shared" si="20"/>
        <v>-376</v>
      </c>
      <c r="P49" s="51">
        <f t="shared" si="20"/>
        <v>-300</v>
      </c>
    </row>
    <row r="50" spans="2:16" s="21" customFormat="1" ht="12" customHeight="1">
      <c r="B50" s="60"/>
      <c r="C50" s="52" t="s">
        <v>1301</v>
      </c>
      <c r="D50" s="55"/>
      <c r="E50" s="56">
        <v>1395</v>
      </c>
      <c r="F50" s="49">
        <f t="shared" si="18"/>
        <v>8377</v>
      </c>
      <c r="G50" s="56">
        <v>4010</v>
      </c>
      <c r="H50" s="56">
        <v>4367</v>
      </c>
      <c r="I50" s="56">
        <v>1361</v>
      </c>
      <c r="J50" s="49">
        <f t="shared" si="19"/>
        <v>8810</v>
      </c>
      <c r="K50" s="56">
        <v>4305</v>
      </c>
      <c r="L50" s="56">
        <v>4505</v>
      </c>
      <c r="M50" s="50">
        <f t="shared" si="20"/>
        <v>34</v>
      </c>
      <c r="N50" s="50">
        <f t="shared" si="20"/>
        <v>-433</v>
      </c>
      <c r="O50" s="50">
        <f t="shared" si="20"/>
        <v>-295</v>
      </c>
      <c r="P50" s="51">
        <f t="shared" si="20"/>
        <v>-138</v>
      </c>
    </row>
    <row r="51" spans="2:16" ht="12" customHeight="1">
      <c r="B51" s="47"/>
      <c r="C51" s="54" t="s">
        <v>1302</v>
      </c>
      <c r="D51" s="59"/>
      <c r="E51" s="56">
        <v>3082</v>
      </c>
      <c r="F51" s="49">
        <f t="shared" si="18"/>
        <v>16851</v>
      </c>
      <c r="G51" s="56">
        <v>8406</v>
      </c>
      <c r="H51" s="56">
        <v>8445</v>
      </c>
      <c r="I51" s="56">
        <v>2883</v>
      </c>
      <c r="J51" s="49">
        <f t="shared" si="19"/>
        <v>17118</v>
      </c>
      <c r="K51" s="56">
        <v>8604</v>
      </c>
      <c r="L51" s="56">
        <v>8514</v>
      </c>
      <c r="M51" s="50">
        <f t="shared" si="20"/>
        <v>199</v>
      </c>
      <c r="N51" s="50">
        <f t="shared" si="20"/>
        <v>-267</v>
      </c>
      <c r="O51" s="50">
        <f t="shared" si="20"/>
        <v>-198</v>
      </c>
      <c r="P51" s="51">
        <f t="shared" si="20"/>
        <v>-69</v>
      </c>
    </row>
    <row r="52" spans="2:16" ht="12" customHeight="1">
      <c r="B52" s="47"/>
      <c r="C52" s="54" t="s">
        <v>1303</v>
      </c>
      <c r="D52" s="59"/>
      <c r="E52" s="56">
        <v>1747</v>
      </c>
      <c r="F52" s="49">
        <f t="shared" si="18"/>
        <v>10012</v>
      </c>
      <c r="G52" s="56">
        <v>4895</v>
      </c>
      <c r="H52" s="56">
        <v>5117</v>
      </c>
      <c r="I52" s="56">
        <v>1619</v>
      </c>
      <c r="J52" s="49">
        <f t="shared" si="19"/>
        <v>10284</v>
      </c>
      <c r="K52" s="56">
        <v>5081</v>
      </c>
      <c r="L52" s="56">
        <v>5203</v>
      </c>
      <c r="M52" s="50">
        <f t="shared" si="20"/>
        <v>128</v>
      </c>
      <c r="N52" s="50">
        <f t="shared" si="20"/>
        <v>-272</v>
      </c>
      <c r="O52" s="50">
        <f t="shared" si="20"/>
        <v>-186</v>
      </c>
      <c r="P52" s="51">
        <f t="shared" si="20"/>
        <v>-86</v>
      </c>
    </row>
    <row r="53" spans="2:16" ht="12" customHeight="1">
      <c r="B53" s="47"/>
      <c r="C53" s="54" t="s">
        <v>1304</v>
      </c>
      <c r="D53" s="59"/>
      <c r="E53" s="56">
        <v>3056</v>
      </c>
      <c r="F53" s="49">
        <f t="shared" si="18"/>
        <v>16832</v>
      </c>
      <c r="G53" s="56">
        <v>8069</v>
      </c>
      <c r="H53" s="56">
        <v>8763</v>
      </c>
      <c r="I53" s="56">
        <v>2965</v>
      </c>
      <c r="J53" s="49">
        <f t="shared" si="19"/>
        <v>17583</v>
      </c>
      <c r="K53" s="56">
        <v>8621</v>
      </c>
      <c r="L53" s="56">
        <v>8962</v>
      </c>
      <c r="M53" s="50">
        <f t="shared" si="20"/>
        <v>91</v>
      </c>
      <c r="N53" s="50">
        <f t="shared" si="20"/>
        <v>-751</v>
      </c>
      <c r="O53" s="50">
        <f t="shared" si="20"/>
        <v>-552</v>
      </c>
      <c r="P53" s="51">
        <f t="shared" si="20"/>
        <v>-199</v>
      </c>
    </row>
    <row r="54" spans="2:16" ht="12" customHeight="1">
      <c r="B54" s="47"/>
      <c r="C54" s="54"/>
      <c r="D54" s="59"/>
      <c r="E54" s="56"/>
      <c r="F54" s="56"/>
      <c r="G54" s="56"/>
      <c r="H54" s="56"/>
      <c r="I54" s="56"/>
      <c r="J54" s="56"/>
      <c r="K54" s="56"/>
      <c r="L54" s="56"/>
      <c r="M54" s="57"/>
      <c r="N54" s="57"/>
      <c r="O54" s="57"/>
      <c r="P54" s="58"/>
    </row>
    <row r="55" spans="2:16" ht="12" customHeight="1">
      <c r="B55" s="47"/>
      <c r="C55" s="54"/>
      <c r="D55" s="59"/>
      <c r="E55" s="56"/>
      <c r="F55" s="56"/>
      <c r="G55" s="56"/>
      <c r="H55" s="56"/>
      <c r="I55" s="56"/>
      <c r="J55" s="56"/>
      <c r="K55" s="56"/>
      <c r="L55" s="56"/>
      <c r="M55" s="57"/>
      <c r="N55" s="57"/>
      <c r="O55" s="57"/>
      <c r="P55" s="58"/>
    </row>
    <row r="56" spans="2:16" ht="12" customHeight="1">
      <c r="B56" s="53"/>
      <c r="C56" s="54" t="s">
        <v>1305</v>
      </c>
      <c r="D56" s="59"/>
      <c r="E56" s="56">
        <f aca="true" t="shared" si="21" ref="E56:L56">SUM(E58:E64)</f>
        <v>20558</v>
      </c>
      <c r="F56" s="56">
        <f t="shared" si="21"/>
        <v>112010</v>
      </c>
      <c r="G56" s="56">
        <f t="shared" si="21"/>
        <v>53729</v>
      </c>
      <c r="H56" s="56">
        <f t="shared" si="21"/>
        <v>58281</v>
      </c>
      <c r="I56" s="56">
        <f t="shared" si="21"/>
        <v>20167</v>
      </c>
      <c r="J56" s="56">
        <f t="shared" si="21"/>
        <v>118147</v>
      </c>
      <c r="K56" s="56">
        <f t="shared" si="21"/>
        <v>57128</v>
      </c>
      <c r="L56" s="56">
        <f t="shared" si="21"/>
        <v>61019</v>
      </c>
      <c r="M56" s="50">
        <f>SUM(E56-I56)</f>
        <v>391</v>
      </c>
      <c r="N56" s="50">
        <f>SUM(F56-J56)</f>
        <v>-6137</v>
      </c>
      <c r="O56" s="50">
        <f>SUM(G56-K56)</f>
        <v>-3399</v>
      </c>
      <c r="P56" s="51">
        <f>SUM(H56-L56)</f>
        <v>-2738</v>
      </c>
    </row>
    <row r="57" spans="2:16" ht="12" customHeight="1">
      <c r="B57" s="53"/>
      <c r="C57" s="54"/>
      <c r="D57" s="59"/>
      <c r="E57" s="56"/>
      <c r="F57" s="56"/>
      <c r="G57" s="56"/>
      <c r="H57" s="56"/>
      <c r="I57" s="56"/>
      <c r="J57" s="56"/>
      <c r="K57" s="56"/>
      <c r="L57" s="56"/>
      <c r="M57" s="57"/>
      <c r="N57" s="57"/>
      <c r="O57" s="57"/>
      <c r="P57" s="58"/>
    </row>
    <row r="58" spans="2:16" ht="12" customHeight="1">
      <c r="B58" s="60"/>
      <c r="C58" s="52" t="s">
        <v>1306</v>
      </c>
      <c r="D58" s="55"/>
      <c r="E58" s="56">
        <v>2108</v>
      </c>
      <c r="F58" s="49">
        <f aca="true" t="shared" si="22" ref="F58:F64">SUM(G58:H58)</f>
        <v>11612</v>
      </c>
      <c r="G58" s="56">
        <v>5575</v>
      </c>
      <c r="H58" s="56">
        <v>6037</v>
      </c>
      <c r="I58" s="56">
        <v>2072</v>
      </c>
      <c r="J58" s="49">
        <f aca="true" t="shared" si="23" ref="J58:J64">SUM(K58:L58)</f>
        <v>12306</v>
      </c>
      <c r="K58" s="56">
        <v>5936</v>
      </c>
      <c r="L58" s="56">
        <v>6370</v>
      </c>
      <c r="M58" s="50">
        <f aca="true" t="shared" si="24" ref="M58:P64">SUM(E58-I58)</f>
        <v>36</v>
      </c>
      <c r="N58" s="50">
        <f t="shared" si="24"/>
        <v>-694</v>
      </c>
      <c r="O58" s="50">
        <f t="shared" si="24"/>
        <v>-361</v>
      </c>
      <c r="P58" s="51">
        <f t="shared" si="24"/>
        <v>-333</v>
      </c>
    </row>
    <row r="59" spans="2:16" ht="12" customHeight="1">
      <c r="B59" s="47"/>
      <c r="C59" s="54" t="s">
        <v>1307</v>
      </c>
      <c r="D59" s="59"/>
      <c r="E59" s="56">
        <v>2324</v>
      </c>
      <c r="F59" s="49">
        <f t="shared" si="22"/>
        <v>12815</v>
      </c>
      <c r="G59" s="56">
        <v>6141</v>
      </c>
      <c r="H59" s="56">
        <v>6674</v>
      </c>
      <c r="I59" s="56">
        <v>2261</v>
      </c>
      <c r="J59" s="49">
        <f t="shared" si="23"/>
        <v>13335</v>
      </c>
      <c r="K59" s="56">
        <v>6443</v>
      </c>
      <c r="L59" s="56">
        <v>6892</v>
      </c>
      <c r="M59" s="50">
        <f t="shared" si="24"/>
        <v>63</v>
      </c>
      <c r="N59" s="50">
        <f t="shared" si="24"/>
        <v>-520</v>
      </c>
      <c r="O59" s="50">
        <f t="shared" si="24"/>
        <v>-302</v>
      </c>
      <c r="P59" s="51">
        <f t="shared" si="24"/>
        <v>-218</v>
      </c>
    </row>
    <row r="60" spans="2:16" ht="12" customHeight="1">
      <c r="B60" s="47"/>
      <c r="C60" s="54" t="s">
        <v>1308</v>
      </c>
      <c r="D60" s="59"/>
      <c r="E60" s="56">
        <v>2929</v>
      </c>
      <c r="F60" s="49">
        <f t="shared" si="22"/>
        <v>15839</v>
      </c>
      <c r="G60" s="56">
        <v>7548</v>
      </c>
      <c r="H60" s="56">
        <v>8291</v>
      </c>
      <c r="I60" s="56">
        <v>2923</v>
      </c>
      <c r="J60" s="49">
        <f t="shared" si="23"/>
        <v>16688</v>
      </c>
      <c r="K60" s="56">
        <v>8007</v>
      </c>
      <c r="L60" s="56">
        <v>8681</v>
      </c>
      <c r="M60" s="50">
        <f t="shared" si="24"/>
        <v>6</v>
      </c>
      <c r="N60" s="50">
        <f t="shared" si="24"/>
        <v>-849</v>
      </c>
      <c r="O60" s="50">
        <f t="shared" si="24"/>
        <v>-459</v>
      </c>
      <c r="P60" s="51">
        <f t="shared" si="24"/>
        <v>-390</v>
      </c>
    </row>
    <row r="61" spans="2:16" ht="13.5" customHeight="1">
      <c r="B61" s="47"/>
      <c r="C61" s="54" t="s">
        <v>1309</v>
      </c>
      <c r="D61" s="59"/>
      <c r="E61" s="56">
        <v>2898</v>
      </c>
      <c r="F61" s="49">
        <f t="shared" si="22"/>
        <v>15818</v>
      </c>
      <c r="G61" s="56">
        <v>7685</v>
      </c>
      <c r="H61" s="56">
        <v>8133</v>
      </c>
      <c r="I61" s="56">
        <v>2841</v>
      </c>
      <c r="J61" s="49">
        <f t="shared" si="23"/>
        <v>16731</v>
      </c>
      <c r="K61" s="56">
        <v>8174</v>
      </c>
      <c r="L61" s="56">
        <v>8557</v>
      </c>
      <c r="M61" s="50">
        <f t="shared" si="24"/>
        <v>57</v>
      </c>
      <c r="N61" s="50">
        <f t="shared" si="24"/>
        <v>-913</v>
      </c>
      <c r="O61" s="50">
        <f t="shared" si="24"/>
        <v>-489</v>
      </c>
      <c r="P61" s="51">
        <f t="shared" si="24"/>
        <v>-424</v>
      </c>
    </row>
    <row r="62" spans="2:16" ht="12" customHeight="1">
      <c r="B62" s="47"/>
      <c r="C62" s="54" t="s">
        <v>1310</v>
      </c>
      <c r="D62" s="59"/>
      <c r="E62" s="56">
        <v>2838</v>
      </c>
      <c r="F62" s="49">
        <f t="shared" si="22"/>
        <v>15764</v>
      </c>
      <c r="G62" s="56">
        <v>7622</v>
      </c>
      <c r="H62" s="56">
        <v>8142</v>
      </c>
      <c r="I62" s="56">
        <v>2768</v>
      </c>
      <c r="J62" s="49">
        <f t="shared" si="23"/>
        <v>16330</v>
      </c>
      <c r="K62" s="56">
        <v>7899</v>
      </c>
      <c r="L62" s="56">
        <v>8431</v>
      </c>
      <c r="M62" s="50">
        <f t="shared" si="24"/>
        <v>70</v>
      </c>
      <c r="N62" s="50">
        <f t="shared" si="24"/>
        <v>-566</v>
      </c>
      <c r="O62" s="50">
        <f t="shared" si="24"/>
        <v>-277</v>
      </c>
      <c r="P62" s="51">
        <f t="shared" si="24"/>
        <v>-289</v>
      </c>
    </row>
    <row r="63" spans="2:16" ht="12" customHeight="1">
      <c r="B63" s="60"/>
      <c r="C63" s="52" t="s">
        <v>1311</v>
      </c>
      <c r="D63" s="55"/>
      <c r="E63" s="56">
        <v>2676</v>
      </c>
      <c r="F63" s="49">
        <f t="shared" si="22"/>
        <v>14387</v>
      </c>
      <c r="G63" s="56">
        <v>6971</v>
      </c>
      <c r="H63" s="56">
        <v>7416</v>
      </c>
      <c r="I63" s="56">
        <v>2552</v>
      </c>
      <c r="J63" s="49">
        <f t="shared" si="23"/>
        <v>15260</v>
      </c>
      <c r="K63" s="56">
        <v>7505</v>
      </c>
      <c r="L63" s="56">
        <v>7755</v>
      </c>
      <c r="M63" s="50">
        <f t="shared" si="24"/>
        <v>124</v>
      </c>
      <c r="N63" s="50">
        <f t="shared" si="24"/>
        <v>-873</v>
      </c>
      <c r="O63" s="50">
        <f t="shared" si="24"/>
        <v>-534</v>
      </c>
      <c r="P63" s="51">
        <f t="shared" si="24"/>
        <v>-339</v>
      </c>
    </row>
    <row r="64" spans="2:16" ht="12" customHeight="1">
      <c r="B64" s="47"/>
      <c r="C64" s="54" t="s">
        <v>1312</v>
      </c>
      <c r="D64" s="59"/>
      <c r="E64" s="56">
        <v>4785</v>
      </c>
      <c r="F64" s="49">
        <f t="shared" si="22"/>
        <v>25775</v>
      </c>
      <c r="G64" s="56">
        <v>12187</v>
      </c>
      <c r="H64" s="56">
        <v>13588</v>
      </c>
      <c r="I64" s="56">
        <v>4750</v>
      </c>
      <c r="J64" s="49">
        <f t="shared" si="23"/>
        <v>27497</v>
      </c>
      <c r="K64" s="56">
        <v>13164</v>
      </c>
      <c r="L64" s="56">
        <v>14333</v>
      </c>
      <c r="M64" s="50">
        <f t="shared" si="24"/>
        <v>35</v>
      </c>
      <c r="N64" s="50">
        <f t="shared" si="24"/>
        <v>-1722</v>
      </c>
      <c r="O64" s="50">
        <f t="shared" si="24"/>
        <v>-977</v>
      </c>
      <c r="P64" s="51">
        <f t="shared" si="24"/>
        <v>-745</v>
      </c>
    </row>
    <row r="65" spans="2:16" ht="12" customHeight="1">
      <c r="B65" s="47"/>
      <c r="C65" s="54"/>
      <c r="D65" s="59"/>
      <c r="E65" s="56"/>
      <c r="F65" s="56"/>
      <c r="G65" s="56"/>
      <c r="H65" s="56"/>
      <c r="I65" s="56"/>
      <c r="J65" s="56"/>
      <c r="K65" s="56"/>
      <c r="L65" s="56"/>
      <c r="M65" s="57"/>
      <c r="N65" s="57"/>
      <c r="O65" s="57"/>
      <c r="P65" s="58"/>
    </row>
    <row r="66" spans="2:16" ht="12" customHeight="1">
      <c r="B66" s="47"/>
      <c r="C66" s="54"/>
      <c r="D66" s="59"/>
      <c r="E66" s="56"/>
      <c r="F66" s="56"/>
      <c r="G66" s="56"/>
      <c r="H66" s="56"/>
      <c r="I66" s="56"/>
      <c r="J66" s="56"/>
      <c r="K66" s="56"/>
      <c r="L66" s="56"/>
      <c r="M66" s="57"/>
      <c r="N66" s="57"/>
      <c r="O66" s="57"/>
      <c r="P66" s="58"/>
    </row>
    <row r="67" spans="2:16" ht="12" customHeight="1">
      <c r="B67" s="61"/>
      <c r="C67" s="52" t="s">
        <v>1313</v>
      </c>
      <c r="D67" s="55"/>
      <c r="E67" s="56">
        <f aca="true" t="shared" si="25" ref="E67:L67">SUM(E69:E76)</f>
        <v>30048</v>
      </c>
      <c r="F67" s="56">
        <f t="shared" si="25"/>
        <v>159996</v>
      </c>
      <c r="G67" s="56">
        <f t="shared" si="25"/>
        <v>76800</v>
      </c>
      <c r="H67" s="56">
        <f t="shared" si="25"/>
        <v>83196</v>
      </c>
      <c r="I67" s="56">
        <f t="shared" si="25"/>
        <v>29014</v>
      </c>
      <c r="J67" s="56">
        <f t="shared" si="25"/>
        <v>169643</v>
      </c>
      <c r="K67" s="56">
        <f t="shared" si="25"/>
        <v>81695</v>
      </c>
      <c r="L67" s="56">
        <f t="shared" si="25"/>
        <v>87948</v>
      </c>
      <c r="M67" s="50">
        <f>SUM(E67-I67)</f>
        <v>1034</v>
      </c>
      <c r="N67" s="50">
        <f>SUM(F67-J67)</f>
        <v>-9647</v>
      </c>
      <c r="O67" s="50">
        <f>SUM(G67-K67)</f>
        <v>-4895</v>
      </c>
      <c r="P67" s="51">
        <f>SUM(H67-L67)</f>
        <v>-4752</v>
      </c>
    </row>
    <row r="68" spans="2:16" ht="12" customHeight="1">
      <c r="B68" s="61"/>
      <c r="C68" s="52"/>
      <c r="D68" s="55"/>
      <c r="E68" s="56"/>
      <c r="F68" s="56"/>
      <c r="G68" s="56"/>
      <c r="H68" s="56"/>
      <c r="I68" s="56"/>
      <c r="J68" s="56"/>
      <c r="K68" s="56"/>
      <c r="L68" s="56"/>
      <c r="M68" s="57"/>
      <c r="N68" s="57"/>
      <c r="O68" s="57"/>
      <c r="P68" s="58"/>
    </row>
    <row r="69" spans="2:16" ht="12" customHeight="1">
      <c r="B69" s="47"/>
      <c r="C69" s="54" t="s">
        <v>1314</v>
      </c>
      <c r="D69" s="59"/>
      <c r="E69" s="56">
        <v>5863</v>
      </c>
      <c r="F69" s="49">
        <f aca="true" t="shared" si="26" ref="F69:F76">SUM(G69:H69)</f>
        <v>32140</v>
      </c>
      <c r="G69" s="56">
        <v>15183</v>
      </c>
      <c r="H69" s="57">
        <v>16957</v>
      </c>
      <c r="I69" s="56">
        <v>5780</v>
      </c>
      <c r="J69" s="49">
        <f aca="true" t="shared" si="27" ref="J69:J76">SUM(K69:L69)</f>
        <v>34873</v>
      </c>
      <c r="K69" s="56">
        <v>16565</v>
      </c>
      <c r="L69" s="57">
        <v>18308</v>
      </c>
      <c r="M69" s="50">
        <f aca="true" t="shared" si="28" ref="M69:P76">SUM(E69-I69)</f>
        <v>83</v>
      </c>
      <c r="N69" s="50">
        <f t="shared" si="28"/>
        <v>-2733</v>
      </c>
      <c r="O69" s="50">
        <f t="shared" si="28"/>
        <v>-1382</v>
      </c>
      <c r="P69" s="51">
        <f t="shared" si="28"/>
        <v>-1351</v>
      </c>
    </row>
    <row r="70" spans="2:16" ht="12" customHeight="1">
      <c r="B70" s="47"/>
      <c r="C70" s="54" t="s">
        <v>1315</v>
      </c>
      <c r="D70" s="59"/>
      <c r="E70" s="56">
        <v>2593</v>
      </c>
      <c r="F70" s="49">
        <f t="shared" si="26"/>
        <v>12793</v>
      </c>
      <c r="G70" s="56">
        <v>6053</v>
      </c>
      <c r="H70" s="57">
        <v>6740</v>
      </c>
      <c r="I70" s="56">
        <v>2336</v>
      </c>
      <c r="J70" s="49">
        <f t="shared" si="27"/>
        <v>12839</v>
      </c>
      <c r="K70" s="56">
        <v>6051</v>
      </c>
      <c r="L70" s="57">
        <v>6788</v>
      </c>
      <c r="M70" s="50">
        <f t="shared" si="28"/>
        <v>257</v>
      </c>
      <c r="N70" s="50">
        <f t="shared" si="28"/>
        <v>-46</v>
      </c>
      <c r="O70" s="50">
        <f t="shared" si="28"/>
        <v>2</v>
      </c>
      <c r="P70" s="51">
        <f t="shared" si="28"/>
        <v>-48</v>
      </c>
    </row>
    <row r="71" spans="2:16" ht="12" customHeight="1">
      <c r="B71" s="60"/>
      <c r="C71" s="52" t="s">
        <v>1316</v>
      </c>
      <c r="D71" s="55"/>
      <c r="E71" s="56">
        <v>3953</v>
      </c>
      <c r="F71" s="49">
        <f t="shared" si="26"/>
        <v>19525</v>
      </c>
      <c r="G71" s="56">
        <v>9189</v>
      </c>
      <c r="H71" s="57">
        <v>10336</v>
      </c>
      <c r="I71" s="56">
        <v>3858</v>
      </c>
      <c r="J71" s="49">
        <f t="shared" si="27"/>
        <v>20642</v>
      </c>
      <c r="K71" s="56">
        <v>9663</v>
      </c>
      <c r="L71" s="57">
        <v>10979</v>
      </c>
      <c r="M71" s="50">
        <f t="shared" si="28"/>
        <v>95</v>
      </c>
      <c r="N71" s="50">
        <f t="shared" si="28"/>
        <v>-1117</v>
      </c>
      <c r="O71" s="50">
        <f t="shared" si="28"/>
        <v>-474</v>
      </c>
      <c r="P71" s="51">
        <f t="shared" si="28"/>
        <v>-643</v>
      </c>
    </row>
    <row r="72" spans="2:16" ht="12" customHeight="1">
      <c r="B72" s="47"/>
      <c r="C72" s="54" t="s">
        <v>1317</v>
      </c>
      <c r="D72" s="59"/>
      <c r="E72" s="56">
        <v>1610</v>
      </c>
      <c r="F72" s="49">
        <f t="shared" si="26"/>
        <v>9003</v>
      </c>
      <c r="G72" s="56">
        <v>4317</v>
      </c>
      <c r="H72" s="57">
        <v>4686</v>
      </c>
      <c r="I72" s="56">
        <v>1573</v>
      </c>
      <c r="J72" s="49">
        <f t="shared" si="27"/>
        <v>9424</v>
      </c>
      <c r="K72" s="56">
        <v>4531</v>
      </c>
      <c r="L72" s="57">
        <v>4893</v>
      </c>
      <c r="M72" s="50">
        <f t="shared" si="28"/>
        <v>37</v>
      </c>
      <c r="N72" s="50">
        <f t="shared" si="28"/>
        <v>-421</v>
      </c>
      <c r="O72" s="50">
        <f t="shared" si="28"/>
        <v>-214</v>
      </c>
      <c r="P72" s="51">
        <f t="shared" si="28"/>
        <v>-207</v>
      </c>
    </row>
    <row r="73" spans="2:16" ht="12" customHeight="1">
      <c r="B73" s="47"/>
      <c r="C73" s="54" t="s">
        <v>1318</v>
      </c>
      <c r="D73" s="59"/>
      <c r="E73" s="56">
        <v>5048</v>
      </c>
      <c r="F73" s="49">
        <f t="shared" si="26"/>
        <v>28504</v>
      </c>
      <c r="G73" s="56">
        <v>13702</v>
      </c>
      <c r="H73" s="57">
        <v>14802</v>
      </c>
      <c r="I73" s="56">
        <v>4913</v>
      </c>
      <c r="J73" s="49">
        <f t="shared" si="27"/>
        <v>30294</v>
      </c>
      <c r="K73" s="56">
        <v>14710</v>
      </c>
      <c r="L73" s="57">
        <v>15584</v>
      </c>
      <c r="M73" s="50">
        <f t="shared" si="28"/>
        <v>135</v>
      </c>
      <c r="N73" s="50">
        <f t="shared" si="28"/>
        <v>-1790</v>
      </c>
      <c r="O73" s="50">
        <f t="shared" si="28"/>
        <v>-1008</v>
      </c>
      <c r="P73" s="51">
        <f t="shared" si="28"/>
        <v>-782</v>
      </c>
    </row>
    <row r="74" spans="2:16" ht="12" customHeight="1">
      <c r="B74" s="47"/>
      <c r="C74" s="54" t="s">
        <v>1319</v>
      </c>
      <c r="D74" s="59"/>
      <c r="E74" s="56">
        <v>4662</v>
      </c>
      <c r="F74" s="49">
        <f t="shared" si="26"/>
        <v>24771</v>
      </c>
      <c r="G74" s="56">
        <v>12021</v>
      </c>
      <c r="H74" s="57">
        <v>12750</v>
      </c>
      <c r="I74" s="56">
        <v>4580</v>
      </c>
      <c r="J74" s="49">
        <f t="shared" si="27"/>
        <v>26683</v>
      </c>
      <c r="K74" s="56">
        <v>12923</v>
      </c>
      <c r="L74" s="57">
        <v>13760</v>
      </c>
      <c r="M74" s="50">
        <f t="shared" si="28"/>
        <v>82</v>
      </c>
      <c r="N74" s="50">
        <f t="shared" si="28"/>
        <v>-1912</v>
      </c>
      <c r="O74" s="50">
        <f t="shared" si="28"/>
        <v>-902</v>
      </c>
      <c r="P74" s="51">
        <f t="shared" si="28"/>
        <v>-1010</v>
      </c>
    </row>
    <row r="75" spans="2:16" ht="12" customHeight="1">
      <c r="B75" s="47"/>
      <c r="C75" s="54" t="s">
        <v>1320</v>
      </c>
      <c r="D75" s="59"/>
      <c r="E75" s="56">
        <v>2799</v>
      </c>
      <c r="F75" s="49">
        <f t="shared" si="26"/>
        <v>15477</v>
      </c>
      <c r="G75" s="56">
        <v>7540</v>
      </c>
      <c r="H75" s="57">
        <v>7937</v>
      </c>
      <c r="I75" s="56">
        <v>2708</v>
      </c>
      <c r="J75" s="49">
        <f t="shared" si="27"/>
        <v>16522</v>
      </c>
      <c r="K75" s="56">
        <v>8150</v>
      </c>
      <c r="L75" s="57">
        <v>8372</v>
      </c>
      <c r="M75" s="50">
        <f t="shared" si="28"/>
        <v>91</v>
      </c>
      <c r="N75" s="50">
        <f t="shared" si="28"/>
        <v>-1045</v>
      </c>
      <c r="O75" s="50">
        <f t="shared" si="28"/>
        <v>-610</v>
      </c>
      <c r="P75" s="51">
        <f t="shared" si="28"/>
        <v>-435</v>
      </c>
    </row>
    <row r="76" spans="2:16" ht="12" customHeight="1">
      <c r="B76" s="47"/>
      <c r="C76" s="54" t="s">
        <v>1321</v>
      </c>
      <c r="D76" s="59"/>
      <c r="E76" s="56">
        <v>3520</v>
      </c>
      <c r="F76" s="49">
        <f t="shared" si="26"/>
        <v>17783</v>
      </c>
      <c r="G76" s="56">
        <v>8795</v>
      </c>
      <c r="H76" s="57">
        <v>8988</v>
      </c>
      <c r="I76" s="56">
        <v>3266</v>
      </c>
      <c r="J76" s="49">
        <f t="shared" si="27"/>
        <v>18366</v>
      </c>
      <c r="K76" s="56">
        <v>9102</v>
      </c>
      <c r="L76" s="57">
        <v>9264</v>
      </c>
      <c r="M76" s="50">
        <f t="shared" si="28"/>
        <v>254</v>
      </c>
      <c r="N76" s="50">
        <f t="shared" si="28"/>
        <v>-583</v>
      </c>
      <c r="O76" s="50">
        <f t="shared" si="28"/>
        <v>-307</v>
      </c>
      <c r="P76" s="51">
        <f t="shared" si="28"/>
        <v>-276</v>
      </c>
    </row>
    <row r="77" spans="2:16" ht="12" customHeight="1">
      <c r="B77" s="62"/>
      <c r="C77" s="54"/>
      <c r="D77" s="63"/>
      <c r="E77" s="56"/>
      <c r="F77" s="56"/>
      <c r="G77" s="56"/>
      <c r="H77" s="56"/>
      <c r="I77" s="56"/>
      <c r="J77" s="56"/>
      <c r="K77" s="56"/>
      <c r="L77" s="56"/>
      <c r="M77" s="57"/>
      <c r="N77" s="57"/>
      <c r="O77" s="57"/>
      <c r="P77" s="64"/>
    </row>
    <row r="78" spans="2:16" ht="12" customHeight="1">
      <c r="B78" s="65"/>
      <c r="C78" s="66" t="s">
        <v>1322</v>
      </c>
      <c r="D78" s="65"/>
      <c r="E78" s="67"/>
      <c r="F78" s="67"/>
      <c r="G78" s="67"/>
      <c r="H78" s="67"/>
      <c r="I78" s="67"/>
      <c r="J78" s="67"/>
      <c r="K78" s="67"/>
      <c r="L78" s="67"/>
      <c r="M78" s="67"/>
      <c r="N78" s="67"/>
      <c r="O78" s="67"/>
      <c r="P78" s="67"/>
    </row>
    <row r="79" spans="2:16" ht="12" customHeight="1">
      <c r="B79" s="21"/>
      <c r="C79" s="68" t="s">
        <v>1323</v>
      </c>
      <c r="D79" s="54"/>
      <c r="E79" s="56"/>
      <c r="F79" s="56"/>
      <c r="G79" s="56"/>
      <c r="H79" s="56"/>
      <c r="I79" s="56"/>
      <c r="J79" s="56"/>
      <c r="K79" s="56"/>
      <c r="L79" s="56"/>
      <c r="M79" s="56"/>
      <c r="N79" s="56"/>
      <c r="O79" s="56"/>
      <c r="P79" s="56"/>
    </row>
    <row r="80" spans="2:16" ht="12" customHeight="1">
      <c r="B80" s="21"/>
      <c r="E80" s="21"/>
      <c r="F80" s="21"/>
      <c r="G80" s="21"/>
      <c r="H80" s="21"/>
      <c r="I80" s="21"/>
      <c r="J80" s="21"/>
      <c r="K80" s="21"/>
      <c r="L80" s="21"/>
      <c r="M80" s="21"/>
      <c r="N80" s="21"/>
      <c r="O80" s="21"/>
      <c r="P80" s="21"/>
    </row>
    <row r="81" spans="8:16" ht="12">
      <c r="H81" s="21"/>
      <c r="L81" s="21"/>
      <c r="P81" s="21"/>
    </row>
    <row r="82" spans="8:16" ht="12">
      <c r="H82" s="21"/>
      <c r="L82" s="21"/>
      <c r="P82" s="21"/>
    </row>
    <row r="83" spans="8:16" ht="12">
      <c r="H83" s="21"/>
      <c r="L83" s="21"/>
      <c r="P83" s="21"/>
    </row>
    <row r="84" spans="8:16" ht="12">
      <c r="H84" s="21"/>
      <c r="L84" s="21"/>
      <c r="P84" s="21"/>
    </row>
    <row r="85" spans="8:16" ht="12">
      <c r="H85" s="21"/>
      <c r="L85" s="21"/>
      <c r="P85" s="21"/>
    </row>
    <row r="86" spans="8:16" ht="12">
      <c r="H86" s="21"/>
      <c r="L86" s="21"/>
      <c r="P86" s="21"/>
    </row>
    <row r="87" spans="8:16" ht="12">
      <c r="H87" s="19"/>
      <c r="L87" s="19"/>
      <c r="P87" s="19"/>
    </row>
    <row r="88" spans="8:16" ht="12">
      <c r="H88" s="19"/>
      <c r="L88" s="19"/>
      <c r="P88" s="19"/>
    </row>
    <row r="89" spans="8:16" ht="12">
      <c r="H89" s="19"/>
      <c r="L89" s="19"/>
      <c r="P89" s="19"/>
    </row>
    <row r="90" spans="8:16" ht="12">
      <c r="H90" s="19"/>
      <c r="L90" s="19"/>
      <c r="P90" s="19"/>
    </row>
    <row r="91" spans="8:16" ht="12">
      <c r="H91" s="19"/>
      <c r="L91" s="19"/>
      <c r="P91" s="19"/>
    </row>
    <row r="92" spans="8:16" ht="12">
      <c r="H92" s="19"/>
      <c r="L92" s="19"/>
      <c r="P92" s="19"/>
    </row>
    <row r="93" spans="8:16" ht="12">
      <c r="H93" s="19"/>
      <c r="L93" s="19"/>
      <c r="P93" s="19"/>
    </row>
    <row r="94" spans="8:16" ht="12">
      <c r="H94" s="19"/>
      <c r="L94" s="19"/>
      <c r="P94" s="19"/>
    </row>
    <row r="95" spans="8:16" ht="12">
      <c r="H95" s="19"/>
      <c r="L95" s="19"/>
      <c r="P95" s="19"/>
    </row>
    <row r="96" spans="8:16" ht="12">
      <c r="H96" s="19"/>
      <c r="L96" s="19"/>
      <c r="P96" s="19"/>
    </row>
    <row r="97" spans="8:16" ht="12">
      <c r="H97" s="19"/>
      <c r="L97" s="19"/>
      <c r="P97" s="19"/>
    </row>
    <row r="98" spans="8:16" ht="12">
      <c r="H98" s="19"/>
      <c r="L98" s="19"/>
      <c r="P98" s="19"/>
    </row>
    <row r="99" spans="8:16" ht="12">
      <c r="H99" s="19"/>
      <c r="L99" s="19"/>
      <c r="P99" s="19"/>
    </row>
    <row r="100" spans="8:16" ht="12">
      <c r="H100" s="19"/>
      <c r="L100" s="19"/>
      <c r="P100" s="19"/>
    </row>
    <row r="101" spans="8:16" ht="12">
      <c r="H101" s="19"/>
      <c r="L101" s="19"/>
      <c r="P101" s="19"/>
    </row>
    <row r="102" spans="8:16" ht="12">
      <c r="H102" s="19"/>
      <c r="L102" s="19"/>
      <c r="P102" s="19"/>
    </row>
    <row r="103" spans="8:16" ht="12">
      <c r="H103" s="19"/>
      <c r="L103" s="19"/>
      <c r="P103" s="19"/>
    </row>
    <row r="104" spans="8:16" ht="12">
      <c r="H104" s="19"/>
      <c r="L104" s="19"/>
      <c r="P104" s="19"/>
    </row>
    <row r="105" spans="8:16" ht="12">
      <c r="H105" s="19"/>
      <c r="L105" s="19"/>
      <c r="P105" s="19"/>
    </row>
    <row r="106" spans="8:16" ht="12">
      <c r="H106" s="19"/>
      <c r="L106" s="19"/>
      <c r="P106" s="19"/>
    </row>
    <row r="107" spans="8:16" ht="12">
      <c r="H107" s="19"/>
      <c r="L107" s="19"/>
      <c r="P107" s="19"/>
    </row>
    <row r="108" spans="8:16" ht="12">
      <c r="H108" s="19"/>
      <c r="L108" s="19"/>
      <c r="P108" s="19"/>
    </row>
    <row r="109" spans="8:16" ht="12">
      <c r="H109" s="19"/>
      <c r="L109" s="19"/>
      <c r="P109" s="19"/>
    </row>
    <row r="110" spans="8:16" ht="12">
      <c r="H110" s="19"/>
      <c r="L110" s="19"/>
      <c r="P110" s="19"/>
    </row>
    <row r="111" spans="8:16" ht="12">
      <c r="H111" s="19"/>
      <c r="L111" s="19"/>
      <c r="P111" s="19"/>
    </row>
    <row r="112" spans="8:16" ht="12">
      <c r="H112" s="19"/>
      <c r="L112" s="19"/>
      <c r="P112" s="19"/>
    </row>
  </sheetData>
  <mergeCells count="4">
    <mergeCell ref="E4:H4"/>
    <mergeCell ref="I4:L4"/>
    <mergeCell ref="M4:P4"/>
    <mergeCell ref="C4:C5"/>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K15"/>
  <sheetViews>
    <sheetView workbookViewId="0" topLeftCell="A1">
      <selection activeCell="A1" sqref="A1"/>
    </sheetView>
  </sheetViews>
  <sheetFormatPr defaultColWidth="9.00390625" defaultRowHeight="13.5"/>
  <cols>
    <col min="1" max="1" width="2.625" style="805" customWidth="1"/>
    <col min="2" max="2" width="25.75390625" style="805" customWidth="1"/>
    <col min="3" max="3" width="6.125" style="805" bestFit="1" customWidth="1"/>
    <col min="4" max="4" width="10.625" style="805" customWidth="1"/>
    <col min="5" max="5" width="7.00390625" style="805" customWidth="1"/>
    <col min="6" max="6" width="6.625" style="805" customWidth="1"/>
    <col min="7" max="7" width="23.00390625" style="805" customWidth="1"/>
    <col min="8" max="8" width="7.50390625" style="805" customWidth="1"/>
    <col min="9" max="9" width="10.75390625" style="805" customWidth="1"/>
    <col min="10" max="10" width="8.375" style="805" customWidth="1"/>
    <col min="11" max="11" width="7.125" style="805" customWidth="1"/>
    <col min="12" max="16384" width="9.00390625" style="805" customWidth="1"/>
  </cols>
  <sheetData>
    <row r="1" ht="12" customHeight="1"/>
    <row r="2" spans="2:11" ht="14.25">
      <c r="B2" s="806" t="s">
        <v>1644</v>
      </c>
      <c r="G2" s="807"/>
      <c r="H2" s="807"/>
      <c r="J2" s="807"/>
      <c r="K2" s="807"/>
    </row>
    <row r="3" spans="3:11" ht="12.75" thickBot="1">
      <c r="C3" s="808"/>
      <c r="D3" s="809"/>
      <c r="E3" s="809"/>
      <c r="F3" s="808"/>
      <c r="G3" s="809"/>
      <c r="H3" s="809"/>
      <c r="I3" s="808"/>
      <c r="K3" s="810" t="s">
        <v>1625</v>
      </c>
    </row>
    <row r="4" spans="2:11" s="811" customFormat="1" ht="12.75" customHeight="1" thickTop="1">
      <c r="B4" s="1500" t="s">
        <v>1626</v>
      </c>
      <c r="C4" s="1504" t="s">
        <v>1627</v>
      </c>
      <c r="D4" s="1506" t="s">
        <v>1628</v>
      </c>
      <c r="E4" s="1506" t="s">
        <v>1629</v>
      </c>
      <c r="F4" s="1502" t="s">
        <v>1335</v>
      </c>
      <c r="G4" s="1500" t="s">
        <v>1626</v>
      </c>
      <c r="H4" s="1504" t="s">
        <v>1627</v>
      </c>
      <c r="I4" s="1506" t="s">
        <v>1628</v>
      </c>
      <c r="J4" s="1506" t="s">
        <v>1629</v>
      </c>
      <c r="K4" s="1508" t="s">
        <v>1335</v>
      </c>
    </row>
    <row r="5" spans="2:11" s="812" customFormat="1" ht="17.25" customHeight="1">
      <c r="B5" s="1501"/>
      <c r="C5" s="1505"/>
      <c r="D5" s="1505"/>
      <c r="E5" s="1505"/>
      <c r="F5" s="1503"/>
      <c r="G5" s="1507"/>
      <c r="H5" s="1505"/>
      <c r="I5" s="1505"/>
      <c r="J5" s="1505"/>
      <c r="K5" s="1509"/>
    </row>
    <row r="6" spans="2:11" s="812" customFormat="1" ht="5.25" customHeight="1">
      <c r="B6" s="813"/>
      <c r="C6" s="814"/>
      <c r="D6" s="814"/>
      <c r="E6" s="814"/>
      <c r="F6" s="815"/>
      <c r="G6" s="816"/>
      <c r="H6" s="817"/>
      <c r="I6" s="814"/>
      <c r="J6" s="814"/>
      <c r="K6" s="818"/>
    </row>
    <row r="7" spans="2:11" s="819" customFormat="1" ht="12.75" customHeight="1">
      <c r="B7" s="820" t="s">
        <v>1630</v>
      </c>
      <c r="C7" s="821">
        <v>2</v>
      </c>
      <c r="D7" s="821">
        <v>73</v>
      </c>
      <c r="E7" s="821">
        <v>6</v>
      </c>
      <c r="F7" s="822">
        <f aca="true" t="shared" si="0" ref="F7:F13">SUM(C7:E7)</f>
        <v>81</v>
      </c>
      <c r="G7" s="823" t="s">
        <v>1631</v>
      </c>
      <c r="H7" s="821">
        <v>224</v>
      </c>
      <c r="I7" s="821">
        <v>0</v>
      </c>
      <c r="J7" s="821">
        <v>0</v>
      </c>
      <c r="K7" s="824">
        <f>SUM(H7:J7)</f>
        <v>224</v>
      </c>
    </row>
    <row r="8" spans="2:11" s="819" customFormat="1" ht="12.75" customHeight="1">
      <c r="B8" s="820" t="s">
        <v>1632</v>
      </c>
      <c r="C8" s="821">
        <v>0</v>
      </c>
      <c r="D8" s="821">
        <v>1</v>
      </c>
      <c r="E8" s="821">
        <v>1</v>
      </c>
      <c r="F8" s="822">
        <f t="shared" si="0"/>
        <v>2</v>
      </c>
      <c r="G8" s="823" t="s">
        <v>1633</v>
      </c>
      <c r="H8" s="821">
        <v>0</v>
      </c>
      <c r="I8" s="821">
        <v>2</v>
      </c>
      <c r="J8" s="821">
        <v>0</v>
      </c>
      <c r="K8" s="824">
        <f>SUM(H8:J8)</f>
        <v>2</v>
      </c>
    </row>
    <row r="9" spans="2:11" s="819" customFormat="1" ht="12.75" customHeight="1">
      <c r="B9" s="820" t="s">
        <v>1634</v>
      </c>
      <c r="C9" s="821">
        <v>2</v>
      </c>
      <c r="D9" s="821">
        <v>64</v>
      </c>
      <c r="E9" s="821">
        <v>6</v>
      </c>
      <c r="F9" s="822">
        <f t="shared" si="0"/>
        <v>72</v>
      </c>
      <c r="G9" s="823" t="s">
        <v>1635</v>
      </c>
      <c r="H9" s="821">
        <v>0</v>
      </c>
      <c r="I9" s="821">
        <v>0</v>
      </c>
      <c r="J9" s="821">
        <v>1</v>
      </c>
      <c r="K9" s="824">
        <f>SUM(H9:J9)</f>
        <v>1</v>
      </c>
    </row>
    <row r="10" spans="2:11" s="819" customFormat="1" ht="12.75" customHeight="1">
      <c r="B10" s="820" t="s">
        <v>1636</v>
      </c>
      <c r="C10" s="821">
        <v>5</v>
      </c>
      <c r="D10" s="821">
        <v>10</v>
      </c>
      <c r="E10" s="821">
        <v>0</v>
      </c>
      <c r="F10" s="822">
        <f t="shared" si="0"/>
        <v>15</v>
      </c>
      <c r="G10" s="823" t="s">
        <v>1637</v>
      </c>
      <c r="H10" s="821">
        <v>0</v>
      </c>
      <c r="I10" s="821">
        <v>1</v>
      </c>
      <c r="J10" s="821">
        <v>0</v>
      </c>
      <c r="K10" s="824">
        <f>SUM(H10:J10)</f>
        <v>1</v>
      </c>
    </row>
    <row r="11" spans="2:11" s="819" customFormat="1" ht="12.75" customHeight="1">
      <c r="B11" s="820" t="s">
        <v>1638</v>
      </c>
      <c r="C11" s="821">
        <v>6</v>
      </c>
      <c r="D11" s="821">
        <v>12</v>
      </c>
      <c r="E11" s="821">
        <v>0</v>
      </c>
      <c r="F11" s="822">
        <f t="shared" si="0"/>
        <v>18</v>
      </c>
      <c r="G11" s="823" t="s">
        <v>1639</v>
      </c>
      <c r="H11" s="821">
        <v>0</v>
      </c>
      <c r="I11" s="821">
        <v>16</v>
      </c>
      <c r="J11" s="821">
        <v>0</v>
      </c>
      <c r="K11" s="824">
        <f>SUM(H11:J11)</f>
        <v>16</v>
      </c>
    </row>
    <row r="12" spans="2:11" s="819" customFormat="1" ht="12.75" customHeight="1">
      <c r="B12" s="820" t="s">
        <v>1640</v>
      </c>
      <c r="C12" s="821">
        <v>1</v>
      </c>
      <c r="D12" s="821">
        <v>2</v>
      </c>
      <c r="E12" s="821">
        <v>2</v>
      </c>
      <c r="F12" s="822">
        <f t="shared" si="0"/>
        <v>5</v>
      </c>
      <c r="G12" s="823"/>
      <c r="H12" s="821"/>
      <c r="I12" s="821"/>
      <c r="J12" s="821"/>
      <c r="K12" s="824"/>
    </row>
    <row r="13" spans="2:11" s="819" customFormat="1" ht="12.75" customHeight="1">
      <c r="B13" s="820" t="s">
        <v>1641</v>
      </c>
      <c r="C13" s="821">
        <v>1</v>
      </c>
      <c r="D13" s="821">
        <v>8</v>
      </c>
      <c r="E13" s="821">
        <v>0</v>
      </c>
      <c r="F13" s="822">
        <f t="shared" si="0"/>
        <v>9</v>
      </c>
      <c r="G13" s="825" t="s">
        <v>1335</v>
      </c>
      <c r="H13" s="826">
        <f>SUM(C7:C13,H7:H11)</f>
        <v>241</v>
      </c>
      <c r="I13" s="827">
        <f>SUM(D7:D13,I7:I11)</f>
        <v>189</v>
      </c>
      <c r="J13" s="827">
        <f>SUM(E7:E13,J7:J11)</f>
        <v>16</v>
      </c>
      <c r="K13" s="828">
        <f>SUM(F7:F13,K7:K11)</f>
        <v>446</v>
      </c>
    </row>
    <row r="14" spans="2:11" s="819" customFormat="1" ht="6" customHeight="1">
      <c r="B14" s="829"/>
      <c r="C14" s="830"/>
      <c r="D14" s="830"/>
      <c r="E14" s="830"/>
      <c r="F14" s="831"/>
      <c r="G14" s="832"/>
      <c r="H14" s="830"/>
      <c r="I14" s="830"/>
      <c r="J14" s="830"/>
      <c r="K14" s="833"/>
    </row>
    <row r="15" spans="2:4" ht="12">
      <c r="B15" s="805" t="s">
        <v>1642</v>
      </c>
      <c r="D15" s="805" t="s">
        <v>1643</v>
      </c>
    </row>
  </sheetData>
  <mergeCells count="10">
    <mergeCell ref="G4:G5"/>
    <mergeCell ref="K4:K5"/>
    <mergeCell ref="H4:H5"/>
    <mergeCell ref="I4:I5"/>
    <mergeCell ref="J4:J5"/>
    <mergeCell ref="B4:B5"/>
    <mergeCell ref="F4:F5"/>
    <mergeCell ref="C4:C5"/>
    <mergeCell ref="D4:D5"/>
    <mergeCell ref="E4:E5"/>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P34"/>
  <sheetViews>
    <sheetView workbookViewId="0" topLeftCell="A1">
      <selection activeCell="A1" sqref="A1"/>
    </sheetView>
  </sheetViews>
  <sheetFormatPr defaultColWidth="9.00390625" defaultRowHeight="13.5"/>
  <cols>
    <col min="1" max="1" width="3.375" style="70" customWidth="1"/>
    <col min="2" max="2" width="1.75390625" style="70" customWidth="1"/>
    <col min="3" max="3" width="20.375" style="70" bestFit="1" customWidth="1"/>
    <col min="4" max="7" width="8.75390625" style="70" bestFit="1" customWidth="1"/>
    <col min="8" max="8" width="2.875" style="70" customWidth="1"/>
    <col min="9" max="9" width="14.75390625" style="70" customWidth="1"/>
    <col min="10" max="12" width="8.50390625" style="70" bestFit="1" customWidth="1"/>
    <col min="13" max="13" width="8.50390625" style="70" customWidth="1"/>
    <col min="14" max="16384" width="9.00390625" style="70" customWidth="1"/>
  </cols>
  <sheetData>
    <row r="2" ht="14.25">
      <c r="B2" s="71" t="s">
        <v>1690</v>
      </c>
    </row>
    <row r="3" spans="2:13" s="91" customFormat="1" ht="12.75" thickBot="1">
      <c r="B3" s="834"/>
      <c r="C3" s="834"/>
      <c r="D3" s="834"/>
      <c r="E3" s="834"/>
      <c r="F3" s="834"/>
      <c r="G3" s="834"/>
      <c r="H3" s="834"/>
      <c r="I3" s="834"/>
      <c r="J3" s="834"/>
      <c r="K3" s="834"/>
      <c r="L3" s="834"/>
      <c r="M3" s="835" t="s">
        <v>1645</v>
      </c>
    </row>
    <row r="4" spans="2:13" s="91" customFormat="1" ht="39.75" customHeight="1" thickTop="1">
      <c r="B4" s="1183" t="s">
        <v>1646</v>
      </c>
      <c r="C4" s="1515"/>
      <c r="D4" s="836" t="s">
        <v>1647</v>
      </c>
      <c r="E4" s="836" t="s">
        <v>1648</v>
      </c>
      <c r="F4" s="836" t="s">
        <v>1649</v>
      </c>
      <c r="G4" s="837" t="s">
        <v>1650</v>
      </c>
      <c r="H4" s="1519" t="s">
        <v>1651</v>
      </c>
      <c r="I4" s="1515"/>
      <c r="J4" s="836" t="s">
        <v>1647</v>
      </c>
      <c r="K4" s="836" t="s">
        <v>1648</v>
      </c>
      <c r="L4" s="836" t="s">
        <v>1649</v>
      </c>
      <c r="M4" s="836" t="s">
        <v>1650</v>
      </c>
    </row>
    <row r="5" spans="1:16" s="81" customFormat="1" ht="7.5" customHeight="1">
      <c r="A5" s="92"/>
      <c r="B5" s="838"/>
      <c r="C5" s="839"/>
      <c r="D5" s="840"/>
      <c r="E5" s="840"/>
      <c r="F5" s="841"/>
      <c r="G5" s="842"/>
      <c r="H5" s="1511"/>
      <c r="I5" s="1512"/>
      <c r="J5" s="843"/>
      <c r="K5" s="843"/>
      <c r="L5" s="56"/>
      <c r="M5" s="347"/>
      <c r="O5" s="70"/>
      <c r="P5" s="70"/>
    </row>
    <row r="6" spans="1:13" ht="12" customHeight="1">
      <c r="A6" s="91"/>
      <c r="B6" s="1518" t="s">
        <v>331</v>
      </c>
      <c r="C6" s="1512"/>
      <c r="D6" s="56">
        <f>SUM(D7:D22)</f>
        <v>8776</v>
      </c>
      <c r="E6" s="56">
        <f>SUM(E7:E22)</f>
        <v>9518</v>
      </c>
      <c r="F6" s="56">
        <f>SUM(F7:F22)</f>
        <v>10051</v>
      </c>
      <c r="G6" s="844">
        <f>SUM(G7:G22)</f>
        <v>9833</v>
      </c>
      <c r="I6" s="59" t="s">
        <v>1652</v>
      </c>
      <c r="J6" s="843">
        <v>85</v>
      </c>
      <c r="K6" s="843">
        <v>91</v>
      </c>
      <c r="L6" s="56">
        <v>87</v>
      </c>
      <c r="M6" s="347">
        <v>94</v>
      </c>
    </row>
    <row r="7" spans="1:13" ht="12">
      <c r="A7" s="91"/>
      <c r="B7" s="845"/>
      <c r="C7" s="846" t="s">
        <v>1653</v>
      </c>
      <c r="D7" s="843">
        <v>2144</v>
      </c>
      <c r="E7" s="843">
        <v>2197</v>
      </c>
      <c r="F7" s="847">
        <v>2353</v>
      </c>
      <c r="G7" s="844">
        <v>2337</v>
      </c>
      <c r="H7" s="91"/>
      <c r="I7" s="59" t="s">
        <v>1654</v>
      </c>
      <c r="J7" s="843">
        <v>2</v>
      </c>
      <c r="K7" s="843">
        <v>3</v>
      </c>
      <c r="L7" s="56">
        <v>6</v>
      </c>
      <c r="M7" s="347">
        <v>5</v>
      </c>
    </row>
    <row r="8" spans="1:13" ht="12">
      <c r="A8" s="91"/>
      <c r="B8" s="848"/>
      <c r="C8" s="846" t="s">
        <v>1655</v>
      </c>
      <c r="D8" s="843">
        <v>2332</v>
      </c>
      <c r="E8" s="843">
        <v>2929</v>
      </c>
      <c r="F8" s="847">
        <v>2984</v>
      </c>
      <c r="G8" s="844">
        <v>2596</v>
      </c>
      <c r="I8" s="59" t="s">
        <v>1656</v>
      </c>
      <c r="J8" s="843">
        <v>46</v>
      </c>
      <c r="K8" s="843">
        <v>46</v>
      </c>
      <c r="L8" s="56">
        <v>46</v>
      </c>
      <c r="M8" s="347">
        <v>48</v>
      </c>
    </row>
    <row r="9" spans="1:13" ht="12">
      <c r="A9" s="91"/>
      <c r="B9" s="849"/>
      <c r="C9" s="846" t="s">
        <v>1657</v>
      </c>
      <c r="D9" s="843">
        <v>1365</v>
      </c>
      <c r="E9" s="843">
        <v>1423</v>
      </c>
      <c r="F9" s="847">
        <v>1413</v>
      </c>
      <c r="G9" s="844">
        <v>1579</v>
      </c>
      <c r="I9" s="59"/>
      <c r="J9" s="843"/>
      <c r="K9" s="843"/>
      <c r="L9" s="56"/>
      <c r="M9" s="347"/>
    </row>
    <row r="10" spans="1:13" ht="12" customHeight="1">
      <c r="A10" s="91"/>
      <c r="B10" s="849"/>
      <c r="C10" s="846" t="s">
        <v>1658</v>
      </c>
      <c r="D10" s="843">
        <v>110</v>
      </c>
      <c r="E10" s="843">
        <v>115</v>
      </c>
      <c r="F10" s="847">
        <v>142</v>
      </c>
      <c r="G10" s="844">
        <v>145</v>
      </c>
      <c r="H10" s="1516" t="s">
        <v>328</v>
      </c>
      <c r="I10" s="1517"/>
      <c r="J10" s="843">
        <v>794</v>
      </c>
      <c r="K10" s="843">
        <v>790</v>
      </c>
      <c r="L10" s="56">
        <v>775</v>
      </c>
      <c r="M10" s="347">
        <v>919</v>
      </c>
    </row>
    <row r="11" spans="1:13" ht="12" customHeight="1">
      <c r="A11" s="91"/>
      <c r="B11" s="849"/>
      <c r="C11" s="846" t="s">
        <v>1659</v>
      </c>
      <c r="D11" s="843">
        <v>135</v>
      </c>
      <c r="E11" s="843">
        <v>144</v>
      </c>
      <c r="F11" s="847">
        <v>151</v>
      </c>
      <c r="G11" s="844">
        <v>149</v>
      </c>
      <c r="H11" s="1516" t="s">
        <v>1660</v>
      </c>
      <c r="I11" s="1517"/>
      <c r="J11" s="86">
        <f>SUM(J12:J13)</f>
        <v>6962</v>
      </c>
      <c r="K11" s="49">
        <f>SUM(K12:K13)</f>
        <v>7583</v>
      </c>
      <c r="L11" s="49">
        <f>SUM(L12:L13)</f>
        <v>8137</v>
      </c>
      <c r="M11" s="87">
        <f>SUM(M12:M13)</f>
        <v>8636</v>
      </c>
    </row>
    <row r="12" spans="1:13" ht="12" customHeight="1">
      <c r="A12" s="91"/>
      <c r="B12" s="849"/>
      <c r="C12" s="846" t="s">
        <v>1661</v>
      </c>
      <c r="D12" s="843">
        <v>368</v>
      </c>
      <c r="E12" s="843">
        <v>385</v>
      </c>
      <c r="F12" s="847">
        <v>423</v>
      </c>
      <c r="G12" s="844">
        <v>368</v>
      </c>
      <c r="H12" s="91"/>
      <c r="I12" s="59" t="s">
        <v>1662</v>
      </c>
      <c r="J12" s="843">
        <v>3698</v>
      </c>
      <c r="K12" s="843">
        <v>4142</v>
      </c>
      <c r="L12" s="56">
        <v>4437</v>
      </c>
      <c r="M12" s="87">
        <v>4669</v>
      </c>
    </row>
    <row r="13" spans="1:13" ht="12">
      <c r="A13" s="91"/>
      <c r="B13" s="849"/>
      <c r="C13" s="846" t="s">
        <v>1663</v>
      </c>
      <c r="D13" s="843">
        <v>12</v>
      </c>
      <c r="E13" s="843">
        <v>14</v>
      </c>
      <c r="F13" s="847">
        <v>16</v>
      </c>
      <c r="G13" s="844">
        <v>17</v>
      </c>
      <c r="I13" s="59" t="s">
        <v>1664</v>
      </c>
      <c r="J13" s="843">
        <v>3264</v>
      </c>
      <c r="K13" s="843">
        <v>3441</v>
      </c>
      <c r="L13" s="56">
        <v>3700</v>
      </c>
      <c r="M13" s="347">
        <v>3967</v>
      </c>
    </row>
    <row r="14" spans="1:13" ht="12">
      <c r="A14" s="91"/>
      <c r="B14" s="849"/>
      <c r="C14" s="846" t="s">
        <v>1665</v>
      </c>
      <c r="D14" s="843">
        <v>21</v>
      </c>
      <c r="E14" s="843">
        <v>5</v>
      </c>
      <c r="F14" s="847">
        <v>6</v>
      </c>
      <c r="G14" s="844">
        <v>6</v>
      </c>
      <c r="I14" s="59"/>
      <c r="J14" s="843"/>
      <c r="K14" s="843"/>
      <c r="L14" s="56"/>
      <c r="M14" s="347"/>
    </row>
    <row r="15" spans="1:13" ht="12">
      <c r="A15" s="91"/>
      <c r="B15" s="849"/>
      <c r="C15" s="846" t="s">
        <v>1666</v>
      </c>
      <c r="D15" s="843">
        <v>166</v>
      </c>
      <c r="E15" s="843">
        <v>150</v>
      </c>
      <c r="F15" s="847">
        <v>159</v>
      </c>
      <c r="G15" s="844">
        <v>163</v>
      </c>
      <c r="H15" s="1516" t="s">
        <v>1667</v>
      </c>
      <c r="I15" s="1517"/>
      <c r="J15" s="843">
        <v>266</v>
      </c>
      <c r="K15" s="843">
        <v>139</v>
      </c>
      <c r="L15" s="56">
        <v>335</v>
      </c>
      <c r="M15" s="347">
        <v>88</v>
      </c>
    </row>
    <row r="16" spans="1:13" ht="12" customHeight="1">
      <c r="A16" s="91"/>
      <c r="B16" s="849"/>
      <c r="C16" s="846" t="s">
        <v>1668</v>
      </c>
      <c r="D16" s="843">
        <v>173</v>
      </c>
      <c r="E16" s="843">
        <v>187</v>
      </c>
      <c r="F16" s="847">
        <v>197</v>
      </c>
      <c r="G16" s="844">
        <v>235</v>
      </c>
      <c r="H16" s="1516" t="s">
        <v>1669</v>
      </c>
      <c r="I16" s="1517"/>
      <c r="J16" s="843">
        <v>32</v>
      </c>
      <c r="K16" s="843">
        <v>68</v>
      </c>
      <c r="L16" s="56">
        <v>186</v>
      </c>
      <c r="M16" s="87">
        <v>72</v>
      </c>
    </row>
    <row r="17" spans="1:13" ht="12" customHeight="1">
      <c r="A17" s="91"/>
      <c r="B17" s="849"/>
      <c r="C17" s="846" t="s">
        <v>1670</v>
      </c>
      <c r="D17" s="843">
        <v>782</v>
      </c>
      <c r="E17" s="843">
        <v>619</v>
      </c>
      <c r="F17" s="847">
        <v>726</v>
      </c>
      <c r="G17" s="844">
        <v>637</v>
      </c>
      <c r="H17" s="1511" t="s">
        <v>1671</v>
      </c>
      <c r="I17" s="1512"/>
      <c r="J17" s="843">
        <v>635</v>
      </c>
      <c r="K17" s="843">
        <v>625</v>
      </c>
      <c r="L17" s="56">
        <v>637</v>
      </c>
      <c r="M17" s="347">
        <v>797</v>
      </c>
    </row>
    <row r="18" spans="1:13" ht="12">
      <c r="A18" s="91"/>
      <c r="B18" s="849"/>
      <c r="C18" s="846" t="s">
        <v>1672</v>
      </c>
      <c r="D18" s="851">
        <v>661</v>
      </c>
      <c r="E18" s="851">
        <v>836</v>
      </c>
      <c r="F18" s="852">
        <v>890</v>
      </c>
      <c r="G18" s="844">
        <v>954</v>
      </c>
      <c r="H18" s="54"/>
      <c r="I18" s="59" t="s">
        <v>1673</v>
      </c>
      <c r="J18" s="843">
        <v>0</v>
      </c>
      <c r="K18" s="843">
        <v>0</v>
      </c>
      <c r="L18" s="56">
        <v>0</v>
      </c>
      <c r="M18" s="347">
        <v>0</v>
      </c>
    </row>
    <row r="19" spans="1:13" ht="12">
      <c r="A19" s="91"/>
      <c r="B19" s="849"/>
      <c r="C19" s="846" t="s">
        <v>1674</v>
      </c>
      <c r="D19" s="851">
        <v>401</v>
      </c>
      <c r="E19" s="851">
        <v>408</v>
      </c>
      <c r="F19" s="852">
        <v>472</v>
      </c>
      <c r="G19" s="844">
        <v>496</v>
      </c>
      <c r="H19" s="54"/>
      <c r="I19" s="59" t="s">
        <v>1675</v>
      </c>
      <c r="J19" s="843">
        <v>133</v>
      </c>
      <c r="K19" s="843">
        <v>124</v>
      </c>
      <c r="L19" s="843">
        <v>124</v>
      </c>
      <c r="M19" s="347">
        <v>130</v>
      </c>
    </row>
    <row r="20" spans="1:13" ht="12">
      <c r="A20" s="91"/>
      <c r="B20" s="849"/>
      <c r="C20" s="846" t="s">
        <v>1676</v>
      </c>
      <c r="D20" s="843">
        <v>25</v>
      </c>
      <c r="E20" s="843">
        <v>26</v>
      </c>
      <c r="F20" s="847">
        <v>27</v>
      </c>
      <c r="G20" s="844">
        <v>32</v>
      </c>
      <c r="H20" s="1511" t="s">
        <v>1677</v>
      </c>
      <c r="I20" s="1512"/>
      <c r="J20" s="843">
        <f>SUM(J21:J23)</f>
        <v>1150</v>
      </c>
      <c r="K20" s="843">
        <f>SUM(K21:K23)</f>
        <v>1160</v>
      </c>
      <c r="L20" s="843">
        <f>SUM(L21:L23)</f>
        <v>1226</v>
      </c>
      <c r="M20" s="347">
        <f>SUM(M21:M23)</f>
        <v>1297</v>
      </c>
    </row>
    <row r="21" spans="1:13" ht="12">
      <c r="A21" s="91"/>
      <c r="B21" s="849"/>
      <c r="C21" s="846" t="s">
        <v>1678</v>
      </c>
      <c r="D21" s="843">
        <v>17</v>
      </c>
      <c r="E21" s="843">
        <v>18</v>
      </c>
      <c r="F21" s="847">
        <v>22</v>
      </c>
      <c r="G21" s="844">
        <v>22</v>
      </c>
      <c r="I21" s="59" t="s">
        <v>1679</v>
      </c>
      <c r="J21" s="843">
        <v>1114</v>
      </c>
      <c r="K21" s="843">
        <v>1126</v>
      </c>
      <c r="L21" s="56">
        <v>1188</v>
      </c>
      <c r="M21" s="87">
        <v>1250</v>
      </c>
    </row>
    <row r="22" spans="1:13" ht="12" customHeight="1">
      <c r="A22" s="91"/>
      <c r="B22" s="849"/>
      <c r="C22" s="846" t="s">
        <v>1656</v>
      </c>
      <c r="D22" s="843">
        <v>64</v>
      </c>
      <c r="E22" s="843">
        <v>62</v>
      </c>
      <c r="F22" s="847">
        <v>70</v>
      </c>
      <c r="G22" s="844">
        <v>97</v>
      </c>
      <c r="I22" s="59" t="s">
        <v>1680</v>
      </c>
      <c r="J22" s="843">
        <v>36</v>
      </c>
      <c r="K22" s="843">
        <v>34</v>
      </c>
      <c r="L22" s="56">
        <v>38</v>
      </c>
      <c r="M22" s="87">
        <v>47</v>
      </c>
    </row>
    <row r="23" spans="1:13" ht="12">
      <c r="A23" s="91"/>
      <c r="B23" s="1520"/>
      <c r="C23" s="1521"/>
      <c r="D23" s="843"/>
      <c r="E23" s="843"/>
      <c r="F23" s="847"/>
      <c r="G23" s="844"/>
      <c r="H23" s="850"/>
      <c r="I23" s="846" t="s">
        <v>1681</v>
      </c>
      <c r="J23" s="843">
        <v>0</v>
      </c>
      <c r="K23" s="853">
        <v>0</v>
      </c>
      <c r="L23" s="56">
        <v>0</v>
      </c>
      <c r="M23" s="854">
        <v>0</v>
      </c>
    </row>
    <row r="24" spans="1:13" ht="12">
      <c r="A24" s="91"/>
      <c r="B24" s="1518" t="s">
        <v>1682</v>
      </c>
      <c r="C24" s="1517"/>
      <c r="D24" s="843">
        <v>659</v>
      </c>
      <c r="E24" s="843">
        <v>825</v>
      </c>
      <c r="F24" s="847">
        <v>448</v>
      </c>
      <c r="G24" s="844">
        <v>757</v>
      </c>
      <c r="H24" s="1516" t="s">
        <v>1683</v>
      </c>
      <c r="I24" s="1517"/>
      <c r="J24" s="851">
        <v>1284</v>
      </c>
      <c r="K24" s="851">
        <v>1200</v>
      </c>
      <c r="L24" s="56">
        <v>1326</v>
      </c>
      <c r="M24" s="87">
        <v>1361</v>
      </c>
    </row>
    <row r="25" spans="1:13" ht="12" customHeight="1">
      <c r="A25" s="91"/>
      <c r="B25" s="53"/>
      <c r="C25" s="59"/>
      <c r="D25" s="843"/>
      <c r="E25" s="843"/>
      <c r="F25" s="847"/>
      <c r="G25" s="844"/>
      <c r="I25" s="59" t="s">
        <v>1684</v>
      </c>
      <c r="J25" s="851">
        <v>84</v>
      </c>
      <c r="K25" s="851">
        <v>86</v>
      </c>
      <c r="L25" s="56">
        <v>91</v>
      </c>
      <c r="M25" s="87">
        <v>83</v>
      </c>
    </row>
    <row r="26" spans="1:13" ht="12" customHeight="1">
      <c r="A26" s="91"/>
      <c r="B26" s="1518" t="s">
        <v>1685</v>
      </c>
      <c r="C26" s="1517"/>
      <c r="D26" s="843">
        <v>58</v>
      </c>
      <c r="E26" s="843">
        <v>54</v>
      </c>
      <c r="F26" s="56">
        <v>51</v>
      </c>
      <c r="G26" s="844">
        <v>49</v>
      </c>
      <c r="H26" s="1516" t="s">
        <v>1686</v>
      </c>
      <c r="I26" s="1521"/>
      <c r="J26" s="843">
        <v>1047</v>
      </c>
      <c r="K26" s="843">
        <v>681</v>
      </c>
      <c r="L26" s="56">
        <v>633</v>
      </c>
      <c r="M26" s="87">
        <v>853</v>
      </c>
    </row>
    <row r="27" spans="1:13" ht="12" customHeight="1">
      <c r="A27" s="91"/>
      <c r="B27" s="53"/>
      <c r="C27" s="59"/>
      <c r="D27" s="843"/>
      <c r="E27" s="843"/>
      <c r="F27" s="56"/>
      <c r="G27" s="844"/>
      <c r="H27" s="91"/>
      <c r="I27" s="59"/>
      <c r="J27" s="843"/>
      <c r="K27" s="843"/>
      <c r="L27" s="855"/>
      <c r="M27" s="347"/>
    </row>
    <row r="28" spans="1:13" ht="12">
      <c r="A28" s="91"/>
      <c r="B28" s="1518" t="s">
        <v>1687</v>
      </c>
      <c r="C28" s="1517"/>
      <c r="D28" s="843">
        <v>257</v>
      </c>
      <c r="E28" s="843">
        <v>115</v>
      </c>
      <c r="F28" s="56">
        <v>366</v>
      </c>
      <c r="G28" s="844">
        <v>258</v>
      </c>
      <c r="H28" s="1516" t="s">
        <v>644</v>
      </c>
      <c r="I28" s="1517"/>
      <c r="J28" s="56">
        <v>519</v>
      </c>
      <c r="K28" s="56">
        <v>547</v>
      </c>
      <c r="L28" s="603">
        <v>546</v>
      </c>
      <c r="M28" s="347">
        <v>569</v>
      </c>
    </row>
    <row r="29" spans="1:13" ht="12" customHeight="1">
      <c r="A29" s="91"/>
      <c r="B29" s="53"/>
      <c r="C29" s="59"/>
      <c r="D29" s="843"/>
      <c r="E29" s="843"/>
      <c r="F29" s="56"/>
      <c r="G29" s="844"/>
      <c r="H29" s="850"/>
      <c r="I29" s="59"/>
      <c r="J29" s="841"/>
      <c r="K29" s="841"/>
      <c r="L29" s="856"/>
      <c r="M29" s="857"/>
    </row>
    <row r="30" spans="1:13" ht="12">
      <c r="A30" s="91"/>
      <c r="B30" s="1518" t="s">
        <v>312</v>
      </c>
      <c r="C30" s="1517"/>
      <c r="D30" s="843">
        <f>SUM(D31,J6:J8)</f>
        <v>200</v>
      </c>
      <c r="E30" s="843">
        <f>SUM(E31,K6:K8)</f>
        <v>200</v>
      </c>
      <c r="F30" s="843">
        <f>SUM(F31,L6:L8)</f>
        <v>213</v>
      </c>
      <c r="G30" s="843">
        <f>SUM(G31,M6:M8)</f>
        <v>196</v>
      </c>
      <c r="H30" s="1522" t="s">
        <v>528</v>
      </c>
      <c r="I30" s="1523"/>
      <c r="J30" s="340">
        <f>SUM(D6,D24,D26,D28,D30,J10,J11,J15,J16,J17,J20,J24,J26,J28,)</f>
        <v>22639</v>
      </c>
      <c r="K30" s="340">
        <f>SUM(E6,E24,E26,E28,E30,K10,K11,K15,K16,K17,K20,K24,K26,K28,)</f>
        <v>23505</v>
      </c>
      <c r="L30" s="340">
        <f>SUM(F6,F24,F26,F28,F30,L10,L11,L15,L16,L17,L20,L24,L26,L28,)</f>
        <v>24930</v>
      </c>
      <c r="M30" s="341">
        <f>SUM(G6,G24,G26,G28,G30,M10,M11,M15,M16,M17,M20,M24,M26,M28,)</f>
        <v>25685</v>
      </c>
    </row>
    <row r="31" spans="1:13" ht="12" customHeight="1">
      <c r="A31" s="91"/>
      <c r="B31" s="108"/>
      <c r="C31" s="59" t="s">
        <v>1688</v>
      </c>
      <c r="D31" s="843">
        <v>67</v>
      </c>
      <c r="E31" s="843">
        <v>60</v>
      </c>
      <c r="F31" s="56">
        <v>74</v>
      </c>
      <c r="G31" s="844">
        <v>49</v>
      </c>
      <c r="H31" s="850"/>
      <c r="I31" s="59"/>
      <c r="J31" s="56"/>
      <c r="K31" s="56"/>
      <c r="L31" s="855"/>
      <c r="M31" s="347"/>
    </row>
    <row r="32" spans="1:13" ht="7.5" customHeight="1">
      <c r="A32" s="91"/>
      <c r="B32" s="858"/>
      <c r="C32" s="63"/>
      <c r="D32" s="350"/>
      <c r="E32" s="351"/>
      <c r="F32" s="859"/>
      <c r="G32" s="860"/>
      <c r="H32" s="1513"/>
      <c r="I32" s="1514"/>
      <c r="J32" s="861"/>
      <c r="K32" s="861"/>
      <c r="L32" s="861"/>
      <c r="M32" s="862"/>
    </row>
    <row r="33" ht="12">
      <c r="B33" s="70" t="s">
        <v>1689</v>
      </c>
    </row>
    <row r="34" spans="8:10" ht="12">
      <c r="H34" s="1510"/>
      <c r="I34" s="1510"/>
      <c r="J34" s="863"/>
    </row>
  </sheetData>
  <mergeCells count="21">
    <mergeCell ref="B30:C30"/>
    <mergeCell ref="H24:I24"/>
    <mergeCell ref="H28:I28"/>
    <mergeCell ref="H30:I30"/>
    <mergeCell ref="B28:C28"/>
    <mergeCell ref="B26:C26"/>
    <mergeCell ref="H26:I26"/>
    <mergeCell ref="H20:I20"/>
    <mergeCell ref="B23:C23"/>
    <mergeCell ref="H16:I16"/>
    <mergeCell ref="B24:C24"/>
    <mergeCell ref="H34:I34"/>
    <mergeCell ref="H17:I17"/>
    <mergeCell ref="H32:I32"/>
    <mergeCell ref="B4:C4"/>
    <mergeCell ref="H11:I11"/>
    <mergeCell ref="B6:C6"/>
    <mergeCell ref="H4:I4"/>
    <mergeCell ref="H5:I5"/>
    <mergeCell ref="H10:I10"/>
    <mergeCell ref="H15:I15"/>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I67"/>
  <sheetViews>
    <sheetView workbookViewId="0" topLeftCell="A1">
      <selection activeCell="A1" sqref="A1"/>
    </sheetView>
  </sheetViews>
  <sheetFormatPr defaultColWidth="9.00390625" defaultRowHeight="13.5"/>
  <cols>
    <col min="1" max="1" width="2.625" style="91" customWidth="1"/>
    <col min="2" max="2" width="11.625" style="91" customWidth="1"/>
    <col min="3" max="4" width="12.625" style="91" customWidth="1"/>
    <col min="5" max="6" width="12.125" style="91" customWidth="1"/>
    <col min="7" max="9" width="12.625" style="91" customWidth="1"/>
    <col min="10" max="16384" width="9.00390625" style="91" customWidth="1"/>
  </cols>
  <sheetData>
    <row r="1" ht="15" customHeight="1"/>
    <row r="2" ht="15" customHeight="1">
      <c r="B2" s="330" t="s">
        <v>17</v>
      </c>
    </row>
    <row r="3" ht="15" customHeight="1" thickBot="1">
      <c r="I3" s="111" t="s">
        <v>0</v>
      </c>
    </row>
    <row r="4" spans="2:9" ht="18" customHeight="1" thickTop="1">
      <c r="B4" s="1524" t="s">
        <v>1326</v>
      </c>
      <c r="C4" s="1179" t="s">
        <v>1</v>
      </c>
      <c r="D4" s="1527" t="s">
        <v>2</v>
      </c>
      <c r="E4" s="1193" t="s">
        <v>3</v>
      </c>
      <c r="F4" s="1531"/>
      <c r="G4" s="1533" t="s">
        <v>4</v>
      </c>
      <c r="H4" s="1527" t="s">
        <v>2</v>
      </c>
      <c r="I4" s="1527" t="s">
        <v>5</v>
      </c>
    </row>
    <row r="5" spans="2:9" ht="18" customHeight="1">
      <c r="B5" s="1525"/>
      <c r="C5" s="1528"/>
      <c r="D5" s="1528"/>
      <c r="E5" s="1526"/>
      <c r="F5" s="1532"/>
      <c r="G5" s="1534"/>
      <c r="H5" s="1528"/>
      <c r="I5" s="1528"/>
    </row>
    <row r="6" spans="2:9" ht="19.5" customHeight="1">
      <c r="B6" s="1525"/>
      <c r="C6" s="1528"/>
      <c r="D6" s="1451" t="s">
        <v>6</v>
      </c>
      <c r="E6" s="864" t="s">
        <v>7</v>
      </c>
      <c r="F6" s="864" t="s">
        <v>8</v>
      </c>
      <c r="G6" s="1534"/>
      <c r="H6" s="1451" t="s">
        <v>9</v>
      </c>
      <c r="I6" s="865" t="s">
        <v>10</v>
      </c>
    </row>
    <row r="7" spans="2:9" ht="30" customHeight="1">
      <c r="B7" s="1526"/>
      <c r="C7" s="1530"/>
      <c r="D7" s="1529"/>
      <c r="E7" s="106" t="s">
        <v>11</v>
      </c>
      <c r="F7" s="866" t="s">
        <v>12</v>
      </c>
      <c r="G7" s="1535"/>
      <c r="H7" s="1529"/>
      <c r="I7" s="867" t="s">
        <v>13</v>
      </c>
    </row>
    <row r="8" spans="2:9" ht="13.5" customHeight="1">
      <c r="B8" s="868"/>
      <c r="C8" s="336"/>
      <c r="D8" s="337"/>
      <c r="E8" s="869" t="s">
        <v>666</v>
      </c>
      <c r="F8" s="869" t="s">
        <v>666</v>
      </c>
      <c r="G8" s="337"/>
      <c r="H8" s="337"/>
      <c r="I8" s="870" t="s">
        <v>666</v>
      </c>
    </row>
    <row r="9" spans="2:9" s="92" customFormat="1" ht="11.25">
      <c r="B9" s="82" t="s">
        <v>1267</v>
      </c>
      <c r="C9" s="871">
        <f>SUM(C11,C28,C40,C55)</f>
        <v>19898</v>
      </c>
      <c r="D9" s="872">
        <f>SUM(D11,D28,D40,D55)</f>
        <v>56503</v>
      </c>
      <c r="E9" s="872">
        <f>SUM(E11,E28,E40,E55)</f>
        <v>7158962</v>
      </c>
      <c r="F9" s="872">
        <v>95024889</v>
      </c>
      <c r="G9" s="872">
        <f>SUM(G11,G28,G40,G55)</f>
        <v>1884</v>
      </c>
      <c r="H9" s="872">
        <f>SUM(H11,H28,H40,H55)</f>
        <v>6209</v>
      </c>
      <c r="I9" s="873">
        <f>SUM(I11,I28,I40,I55)</f>
        <v>1775617</v>
      </c>
    </row>
    <row r="10" spans="2:9" s="342" customFormat="1" ht="11.25">
      <c r="B10" s="82"/>
      <c r="C10" s="874"/>
      <c r="D10" s="875"/>
      <c r="E10" s="875"/>
      <c r="F10" s="875"/>
      <c r="G10" s="875"/>
      <c r="H10" s="875"/>
      <c r="I10" s="876"/>
    </row>
    <row r="11" spans="2:9" s="92" customFormat="1" ht="15" customHeight="1">
      <c r="B11" s="82" t="s">
        <v>356</v>
      </c>
      <c r="C11" s="871">
        <f aca="true" t="shared" si="0" ref="C11:I11">SUM(C12:C26)</f>
        <v>6226</v>
      </c>
      <c r="D11" s="872">
        <f t="shared" si="0"/>
        <v>17173</v>
      </c>
      <c r="E11" s="872">
        <f t="shared" si="0"/>
        <v>2115423</v>
      </c>
      <c r="F11" s="872">
        <f t="shared" si="0"/>
        <v>27901923</v>
      </c>
      <c r="G11" s="872">
        <f t="shared" si="0"/>
        <v>669</v>
      </c>
      <c r="H11" s="872">
        <f t="shared" si="0"/>
        <v>2118</v>
      </c>
      <c r="I11" s="873">
        <f t="shared" si="0"/>
        <v>619386</v>
      </c>
    </row>
    <row r="12" spans="2:9" ht="12">
      <c r="B12" s="77" t="s">
        <v>378</v>
      </c>
      <c r="C12" s="877">
        <v>1903</v>
      </c>
      <c r="D12" s="878">
        <v>6331</v>
      </c>
      <c r="E12" s="878">
        <v>864923</v>
      </c>
      <c r="F12" s="878">
        <v>11670968</v>
      </c>
      <c r="G12" s="878">
        <v>223</v>
      </c>
      <c r="H12" s="878">
        <v>754</v>
      </c>
      <c r="I12" s="879">
        <v>220747</v>
      </c>
    </row>
    <row r="13" spans="2:9" ht="12">
      <c r="B13" s="77" t="s">
        <v>1272</v>
      </c>
      <c r="C13" s="877">
        <v>1948</v>
      </c>
      <c r="D13" s="878">
        <v>6078</v>
      </c>
      <c r="E13" s="878">
        <v>990882</v>
      </c>
      <c r="F13" s="878">
        <v>12892793</v>
      </c>
      <c r="G13" s="878">
        <v>229</v>
      </c>
      <c r="H13" s="878">
        <v>764</v>
      </c>
      <c r="I13" s="879">
        <v>271368</v>
      </c>
    </row>
    <row r="14" spans="2:9" ht="12">
      <c r="B14" s="77" t="s">
        <v>1283</v>
      </c>
      <c r="C14" s="877">
        <v>96</v>
      </c>
      <c r="D14" s="878">
        <v>173</v>
      </c>
      <c r="E14" s="878">
        <v>6206</v>
      </c>
      <c r="F14" s="878">
        <v>79871</v>
      </c>
      <c r="G14" s="878">
        <v>3</v>
      </c>
      <c r="H14" s="878">
        <v>7</v>
      </c>
      <c r="I14" s="879">
        <v>500</v>
      </c>
    </row>
    <row r="15" spans="2:9" ht="12">
      <c r="B15" s="77" t="s">
        <v>1371</v>
      </c>
      <c r="C15" s="877">
        <v>89</v>
      </c>
      <c r="D15" s="878">
        <v>186</v>
      </c>
      <c r="E15" s="878">
        <v>6908</v>
      </c>
      <c r="F15" s="878">
        <v>95895</v>
      </c>
      <c r="G15" s="878">
        <v>3</v>
      </c>
      <c r="H15" s="878">
        <v>6</v>
      </c>
      <c r="I15" s="879">
        <v>469</v>
      </c>
    </row>
    <row r="16" spans="2:9" ht="12">
      <c r="B16" s="77" t="s">
        <v>1372</v>
      </c>
      <c r="C16" s="877">
        <v>126</v>
      </c>
      <c r="D16" s="878">
        <v>222</v>
      </c>
      <c r="E16" s="878">
        <v>13348</v>
      </c>
      <c r="F16" s="878">
        <v>154808</v>
      </c>
      <c r="G16" s="878">
        <v>6</v>
      </c>
      <c r="H16" s="878">
        <v>15</v>
      </c>
      <c r="I16" s="879">
        <v>4952</v>
      </c>
    </row>
    <row r="17" spans="2:9" ht="12">
      <c r="B17" s="77" t="s">
        <v>1286</v>
      </c>
      <c r="C17" s="877">
        <v>121</v>
      </c>
      <c r="D17" s="878">
        <v>209</v>
      </c>
      <c r="E17" s="878">
        <v>9656</v>
      </c>
      <c r="F17" s="878">
        <v>123169</v>
      </c>
      <c r="G17" s="878">
        <v>11</v>
      </c>
      <c r="H17" s="878">
        <v>42</v>
      </c>
      <c r="I17" s="879">
        <v>4450</v>
      </c>
    </row>
    <row r="18" spans="2:9" ht="12">
      <c r="B18" s="77" t="s">
        <v>1374</v>
      </c>
      <c r="C18" s="877">
        <v>198</v>
      </c>
      <c r="D18" s="878">
        <v>417</v>
      </c>
      <c r="E18" s="878">
        <v>21383</v>
      </c>
      <c r="F18" s="878">
        <v>274388</v>
      </c>
      <c r="G18" s="878">
        <v>22</v>
      </c>
      <c r="H18" s="878">
        <v>65</v>
      </c>
      <c r="I18" s="879">
        <v>11980</v>
      </c>
    </row>
    <row r="19" spans="2:9" ht="12">
      <c r="B19" s="77" t="s">
        <v>1288</v>
      </c>
      <c r="C19" s="877">
        <v>171</v>
      </c>
      <c r="D19" s="878">
        <v>325</v>
      </c>
      <c r="E19" s="878">
        <v>15409</v>
      </c>
      <c r="F19" s="878">
        <v>198402</v>
      </c>
      <c r="G19" s="878">
        <v>21</v>
      </c>
      <c r="H19" s="878">
        <v>47</v>
      </c>
      <c r="I19" s="879">
        <v>4889</v>
      </c>
    </row>
    <row r="20" spans="2:9" ht="12">
      <c r="B20" s="77" t="s">
        <v>1289</v>
      </c>
      <c r="C20" s="877">
        <v>352</v>
      </c>
      <c r="D20" s="878">
        <v>741</v>
      </c>
      <c r="E20" s="878">
        <v>48020</v>
      </c>
      <c r="F20" s="878">
        <v>599580</v>
      </c>
      <c r="G20" s="878">
        <v>20</v>
      </c>
      <c r="H20" s="878">
        <v>61</v>
      </c>
      <c r="I20" s="879">
        <v>10979</v>
      </c>
    </row>
    <row r="21" spans="2:9" ht="12">
      <c r="B21" s="77" t="s">
        <v>387</v>
      </c>
      <c r="C21" s="877">
        <v>247</v>
      </c>
      <c r="D21" s="878">
        <v>578</v>
      </c>
      <c r="E21" s="878">
        <v>47149</v>
      </c>
      <c r="F21" s="878">
        <v>567399</v>
      </c>
      <c r="G21" s="878">
        <v>42</v>
      </c>
      <c r="H21" s="878">
        <v>90</v>
      </c>
      <c r="I21" s="879">
        <v>14722</v>
      </c>
    </row>
    <row r="22" spans="2:9" ht="12">
      <c r="B22" s="77" t="s">
        <v>1379</v>
      </c>
      <c r="C22" s="877">
        <v>208</v>
      </c>
      <c r="D22" s="878">
        <v>446</v>
      </c>
      <c r="E22" s="878">
        <v>24516</v>
      </c>
      <c r="F22" s="878">
        <v>307478</v>
      </c>
      <c r="G22" s="878">
        <v>14</v>
      </c>
      <c r="H22" s="878">
        <v>44</v>
      </c>
      <c r="I22" s="879">
        <v>13936</v>
      </c>
    </row>
    <row r="23" spans="2:9" ht="12">
      <c r="B23" s="77" t="s">
        <v>362</v>
      </c>
      <c r="C23" s="877">
        <v>127</v>
      </c>
      <c r="D23" s="878">
        <v>253</v>
      </c>
      <c r="E23" s="878">
        <v>14257</v>
      </c>
      <c r="F23" s="878">
        <v>183817</v>
      </c>
      <c r="G23" s="878">
        <v>5</v>
      </c>
      <c r="H23" s="878">
        <v>17</v>
      </c>
      <c r="I23" s="879">
        <v>5033</v>
      </c>
    </row>
    <row r="24" spans="2:9" ht="12">
      <c r="B24" s="77" t="s">
        <v>14</v>
      </c>
      <c r="C24" s="877">
        <v>109</v>
      </c>
      <c r="D24" s="878">
        <v>191</v>
      </c>
      <c r="E24" s="878">
        <v>7366</v>
      </c>
      <c r="F24" s="878">
        <v>100578</v>
      </c>
      <c r="G24" s="878">
        <v>16</v>
      </c>
      <c r="H24" s="878">
        <v>42</v>
      </c>
      <c r="I24" s="879">
        <v>13830</v>
      </c>
    </row>
    <row r="25" spans="2:9" ht="12">
      <c r="B25" s="77" t="s">
        <v>1294</v>
      </c>
      <c r="C25" s="877">
        <v>169</v>
      </c>
      <c r="D25" s="878">
        <v>306</v>
      </c>
      <c r="E25" s="878">
        <v>11801</v>
      </c>
      <c r="F25" s="878">
        <v>178203</v>
      </c>
      <c r="G25" s="878">
        <v>15</v>
      </c>
      <c r="H25" s="878">
        <v>45</v>
      </c>
      <c r="I25" s="879">
        <v>10355</v>
      </c>
    </row>
    <row r="26" spans="2:9" ht="12">
      <c r="B26" s="77" t="s">
        <v>1383</v>
      </c>
      <c r="C26" s="877">
        <v>362</v>
      </c>
      <c r="D26" s="878">
        <v>717</v>
      </c>
      <c r="E26" s="878">
        <v>33599</v>
      </c>
      <c r="F26" s="878">
        <v>474574</v>
      </c>
      <c r="G26" s="878">
        <v>39</v>
      </c>
      <c r="H26" s="878">
        <v>119</v>
      </c>
      <c r="I26" s="879">
        <v>31176</v>
      </c>
    </row>
    <row r="27" spans="2:9" s="342" customFormat="1" ht="11.25">
      <c r="B27" s="82"/>
      <c r="C27" s="874"/>
      <c r="D27" s="875"/>
      <c r="E27" s="875"/>
      <c r="F27" s="875"/>
      <c r="G27" s="875"/>
      <c r="H27" s="875"/>
      <c r="I27" s="876"/>
    </row>
    <row r="28" spans="2:9" s="92" customFormat="1" ht="11.25" customHeight="1">
      <c r="B28" s="82" t="s">
        <v>1296</v>
      </c>
      <c r="C28" s="871">
        <f>SUM(C29:C38)</f>
        <v>1951</v>
      </c>
      <c r="D28" s="872">
        <f>SUM(D29:D38)</f>
        <v>4838</v>
      </c>
      <c r="E28" s="872">
        <f>SUM(E29:E38)</f>
        <v>449393</v>
      </c>
      <c r="F28" s="872">
        <f>SUM(F29:F38)</f>
        <v>5734733</v>
      </c>
      <c r="G28" s="872">
        <f>SUM(G29:G38)</f>
        <v>172</v>
      </c>
      <c r="H28" s="872">
        <v>550</v>
      </c>
      <c r="I28" s="873">
        <v>144970</v>
      </c>
    </row>
    <row r="29" spans="2:9" ht="12">
      <c r="B29" s="77" t="s">
        <v>394</v>
      </c>
      <c r="C29" s="877">
        <v>680</v>
      </c>
      <c r="D29" s="878">
        <v>2126</v>
      </c>
      <c r="E29" s="878">
        <v>295183</v>
      </c>
      <c r="F29" s="878">
        <v>3650391</v>
      </c>
      <c r="G29" s="878">
        <v>112</v>
      </c>
      <c r="H29" s="878">
        <v>388</v>
      </c>
      <c r="I29" s="879">
        <v>103468</v>
      </c>
    </row>
    <row r="30" spans="2:9" ht="12">
      <c r="B30" s="77" t="s">
        <v>395</v>
      </c>
      <c r="C30" s="877">
        <v>323</v>
      </c>
      <c r="D30" s="878">
        <v>724</v>
      </c>
      <c r="E30" s="878">
        <v>40948</v>
      </c>
      <c r="F30" s="878">
        <v>556545</v>
      </c>
      <c r="G30" s="878">
        <v>18</v>
      </c>
      <c r="H30" s="878">
        <v>54</v>
      </c>
      <c r="I30" s="879">
        <v>11839</v>
      </c>
    </row>
    <row r="31" spans="2:9" ht="12">
      <c r="B31" s="77" t="s">
        <v>396</v>
      </c>
      <c r="C31" s="877">
        <v>172</v>
      </c>
      <c r="D31" s="878">
        <v>349</v>
      </c>
      <c r="E31" s="878">
        <v>20195</v>
      </c>
      <c r="F31" s="878">
        <v>270598</v>
      </c>
      <c r="G31" s="878">
        <v>5</v>
      </c>
      <c r="H31" s="878">
        <v>18</v>
      </c>
      <c r="I31" s="879">
        <v>6166</v>
      </c>
    </row>
    <row r="32" spans="2:9" ht="12">
      <c r="B32" s="77" t="s">
        <v>397</v>
      </c>
      <c r="C32" s="877">
        <v>91</v>
      </c>
      <c r="D32" s="878">
        <v>210</v>
      </c>
      <c r="E32" s="878">
        <v>21619</v>
      </c>
      <c r="F32" s="878">
        <v>264459</v>
      </c>
      <c r="G32" s="878">
        <v>6</v>
      </c>
      <c r="H32" s="878">
        <v>16</v>
      </c>
      <c r="I32" s="879">
        <v>2774</v>
      </c>
    </row>
    <row r="33" spans="2:9" ht="12">
      <c r="B33" s="77" t="s">
        <v>398</v>
      </c>
      <c r="C33" s="877">
        <v>68</v>
      </c>
      <c r="D33" s="878">
        <v>147</v>
      </c>
      <c r="E33" s="878">
        <v>6490</v>
      </c>
      <c r="F33" s="878">
        <v>68244</v>
      </c>
      <c r="G33" s="878">
        <v>4</v>
      </c>
      <c r="H33" s="878">
        <v>8</v>
      </c>
      <c r="I33" s="879">
        <v>1010</v>
      </c>
    </row>
    <row r="34" spans="2:9" ht="12">
      <c r="B34" s="77" t="s">
        <v>399</v>
      </c>
      <c r="C34" s="877">
        <v>85</v>
      </c>
      <c r="D34" s="878">
        <v>167</v>
      </c>
      <c r="E34" s="878">
        <v>7688</v>
      </c>
      <c r="F34" s="878">
        <v>99309</v>
      </c>
      <c r="G34" s="878">
        <v>2</v>
      </c>
      <c r="H34" s="878">
        <v>0</v>
      </c>
      <c r="I34" s="879">
        <v>0</v>
      </c>
    </row>
    <row r="35" spans="2:9" ht="12">
      <c r="B35" s="77" t="s">
        <v>400</v>
      </c>
      <c r="C35" s="877">
        <v>77</v>
      </c>
      <c r="D35" s="878">
        <v>149</v>
      </c>
      <c r="E35" s="878">
        <v>7212</v>
      </c>
      <c r="F35" s="878">
        <v>95838</v>
      </c>
      <c r="G35" s="878">
        <v>1</v>
      </c>
      <c r="H35" s="878">
        <v>0</v>
      </c>
      <c r="I35" s="879">
        <v>0</v>
      </c>
    </row>
    <row r="36" spans="2:9" ht="12">
      <c r="B36" s="77" t="s">
        <v>401</v>
      </c>
      <c r="C36" s="877">
        <v>167</v>
      </c>
      <c r="D36" s="878">
        <v>354</v>
      </c>
      <c r="E36" s="878">
        <v>21333</v>
      </c>
      <c r="F36" s="878">
        <v>309795</v>
      </c>
      <c r="G36" s="878">
        <v>5</v>
      </c>
      <c r="H36" s="878">
        <v>16</v>
      </c>
      <c r="I36" s="879">
        <v>6215</v>
      </c>
    </row>
    <row r="37" spans="2:9" ht="12">
      <c r="B37" s="77" t="s">
        <v>402</v>
      </c>
      <c r="C37" s="877">
        <v>106</v>
      </c>
      <c r="D37" s="878">
        <v>205</v>
      </c>
      <c r="E37" s="878">
        <v>8993</v>
      </c>
      <c r="F37" s="878">
        <v>126976</v>
      </c>
      <c r="G37" s="878">
        <v>5</v>
      </c>
      <c r="H37" s="878">
        <v>19</v>
      </c>
      <c r="I37" s="879">
        <v>4255</v>
      </c>
    </row>
    <row r="38" spans="2:9" ht="12">
      <c r="B38" s="77" t="s">
        <v>403</v>
      </c>
      <c r="C38" s="877">
        <v>182</v>
      </c>
      <c r="D38" s="878">
        <v>407</v>
      </c>
      <c r="E38" s="878">
        <v>19732</v>
      </c>
      <c r="F38" s="878">
        <v>292578</v>
      </c>
      <c r="G38" s="878">
        <v>14</v>
      </c>
      <c r="H38" s="878">
        <v>27</v>
      </c>
      <c r="I38" s="879">
        <v>8460</v>
      </c>
    </row>
    <row r="39" spans="2:9" ht="12">
      <c r="B39" s="77"/>
      <c r="C39" s="877"/>
      <c r="D39" s="878"/>
      <c r="E39" s="878"/>
      <c r="F39" s="878"/>
      <c r="G39" s="878"/>
      <c r="H39" s="878"/>
      <c r="I39" s="879"/>
    </row>
    <row r="40" spans="2:9" s="92" customFormat="1" ht="11.25" customHeight="1">
      <c r="B40" s="82" t="s">
        <v>1305</v>
      </c>
      <c r="C40" s="871">
        <f>SUM(C41:C53)</f>
        <v>7265</v>
      </c>
      <c r="D40" s="872">
        <f>SUM(D41:D53)</f>
        <v>22360</v>
      </c>
      <c r="E40" s="872">
        <f>SUM(E41:E53)</f>
        <v>3197990</v>
      </c>
      <c r="F40" s="872">
        <v>42125419</v>
      </c>
      <c r="G40" s="872">
        <f>SUM(G41:G53)</f>
        <v>637</v>
      </c>
      <c r="H40" s="872">
        <v>2215</v>
      </c>
      <c r="I40" s="873">
        <v>681039</v>
      </c>
    </row>
    <row r="41" spans="2:9" ht="12">
      <c r="B41" s="77" t="s">
        <v>405</v>
      </c>
      <c r="C41" s="877">
        <v>3109</v>
      </c>
      <c r="D41" s="878">
        <v>12626</v>
      </c>
      <c r="E41" s="878">
        <v>2453079</v>
      </c>
      <c r="F41" s="878">
        <v>32362789</v>
      </c>
      <c r="G41" s="878">
        <v>339</v>
      </c>
      <c r="H41" s="878">
        <v>1314</v>
      </c>
      <c r="I41" s="879">
        <v>446357</v>
      </c>
    </row>
    <row r="42" spans="2:9" ht="12">
      <c r="B42" s="77" t="s">
        <v>406</v>
      </c>
      <c r="C42" s="877">
        <v>584</v>
      </c>
      <c r="D42" s="878">
        <v>1393</v>
      </c>
      <c r="E42" s="878">
        <v>156831</v>
      </c>
      <c r="F42" s="878">
        <v>1831334</v>
      </c>
      <c r="G42" s="878">
        <v>51</v>
      </c>
      <c r="H42" s="878">
        <v>231</v>
      </c>
      <c r="I42" s="879">
        <v>68964</v>
      </c>
    </row>
    <row r="43" spans="2:9" ht="12">
      <c r="B43" s="77" t="s">
        <v>407</v>
      </c>
      <c r="C43" s="877">
        <v>595</v>
      </c>
      <c r="D43" s="878">
        <v>1497</v>
      </c>
      <c r="E43" s="878">
        <v>104684</v>
      </c>
      <c r="F43" s="878">
        <v>1334590</v>
      </c>
      <c r="G43" s="878">
        <v>60</v>
      </c>
      <c r="H43" s="878">
        <v>163</v>
      </c>
      <c r="I43" s="879">
        <v>44089</v>
      </c>
    </row>
    <row r="44" spans="2:9" ht="12">
      <c r="B44" s="77" t="s">
        <v>408</v>
      </c>
      <c r="C44" s="877">
        <v>456</v>
      </c>
      <c r="D44" s="878">
        <v>1112</v>
      </c>
      <c r="E44" s="878">
        <v>129359</v>
      </c>
      <c r="F44" s="878">
        <v>1735616</v>
      </c>
      <c r="G44" s="878">
        <v>23</v>
      </c>
      <c r="H44" s="878">
        <v>69</v>
      </c>
      <c r="I44" s="879">
        <v>17371</v>
      </c>
    </row>
    <row r="45" spans="2:9" ht="12">
      <c r="B45" s="77" t="s">
        <v>409</v>
      </c>
      <c r="C45" s="877">
        <v>516</v>
      </c>
      <c r="D45" s="878">
        <v>1245</v>
      </c>
      <c r="E45" s="878">
        <v>97020</v>
      </c>
      <c r="F45" s="878">
        <v>1278741</v>
      </c>
      <c r="G45" s="878">
        <v>43</v>
      </c>
      <c r="H45" s="878">
        <v>119</v>
      </c>
      <c r="I45" s="879">
        <v>28515</v>
      </c>
    </row>
    <row r="46" spans="2:9" ht="12">
      <c r="B46" s="77" t="s">
        <v>410</v>
      </c>
      <c r="C46" s="877">
        <v>450</v>
      </c>
      <c r="D46" s="878">
        <v>985</v>
      </c>
      <c r="E46" s="878">
        <v>56129</v>
      </c>
      <c r="F46" s="878">
        <v>807002</v>
      </c>
      <c r="G46" s="878">
        <v>55</v>
      </c>
      <c r="H46" s="878">
        <v>140</v>
      </c>
      <c r="I46" s="879">
        <v>43147</v>
      </c>
    </row>
    <row r="47" spans="2:9" ht="12">
      <c r="B47" s="77" t="s">
        <v>540</v>
      </c>
      <c r="C47" s="877">
        <v>116</v>
      </c>
      <c r="D47" s="878">
        <v>199</v>
      </c>
      <c r="E47" s="878">
        <v>9704</v>
      </c>
      <c r="F47" s="878">
        <v>134850</v>
      </c>
      <c r="G47" s="878">
        <v>2</v>
      </c>
      <c r="H47" s="878">
        <v>0</v>
      </c>
      <c r="I47" s="879">
        <v>0</v>
      </c>
    </row>
    <row r="48" spans="2:9" ht="12">
      <c r="B48" s="77" t="s">
        <v>1307</v>
      </c>
      <c r="C48" s="877">
        <v>152</v>
      </c>
      <c r="D48" s="878">
        <v>411</v>
      </c>
      <c r="E48" s="878">
        <v>28260</v>
      </c>
      <c r="F48" s="878">
        <v>404587</v>
      </c>
      <c r="G48" s="878">
        <v>4</v>
      </c>
      <c r="H48" s="878">
        <v>11</v>
      </c>
      <c r="I48" s="879">
        <v>3418</v>
      </c>
    </row>
    <row r="49" spans="2:9" ht="12">
      <c r="B49" s="77" t="s">
        <v>413</v>
      </c>
      <c r="C49" s="877">
        <v>233</v>
      </c>
      <c r="D49" s="878">
        <v>475</v>
      </c>
      <c r="E49" s="878">
        <v>26044</v>
      </c>
      <c r="F49" s="878">
        <v>376226</v>
      </c>
      <c r="G49" s="878">
        <v>9</v>
      </c>
      <c r="H49" s="878">
        <v>23</v>
      </c>
      <c r="I49" s="879">
        <v>3775</v>
      </c>
    </row>
    <row r="50" spans="2:9" ht="12">
      <c r="B50" s="77" t="s">
        <v>414</v>
      </c>
      <c r="C50" s="877">
        <v>241</v>
      </c>
      <c r="D50" s="878">
        <v>568</v>
      </c>
      <c r="E50" s="878">
        <v>36977</v>
      </c>
      <c r="F50" s="878">
        <v>515435</v>
      </c>
      <c r="G50" s="878">
        <v>14</v>
      </c>
      <c r="H50" s="878">
        <v>39</v>
      </c>
      <c r="I50" s="879">
        <v>0</v>
      </c>
    </row>
    <row r="51" spans="2:9" ht="12">
      <c r="B51" s="77" t="s">
        <v>415</v>
      </c>
      <c r="C51" s="877">
        <v>193</v>
      </c>
      <c r="D51" s="878">
        <v>389</v>
      </c>
      <c r="E51" s="878">
        <v>15143</v>
      </c>
      <c r="F51" s="878">
        <v>218758</v>
      </c>
      <c r="G51" s="878">
        <v>10</v>
      </c>
      <c r="H51" s="878">
        <v>25</v>
      </c>
      <c r="I51" s="879">
        <v>3775</v>
      </c>
    </row>
    <row r="52" spans="2:9" ht="12">
      <c r="B52" s="77" t="s">
        <v>1348</v>
      </c>
      <c r="C52" s="877">
        <v>149</v>
      </c>
      <c r="D52" s="878">
        <v>322</v>
      </c>
      <c r="E52" s="878">
        <v>19320</v>
      </c>
      <c r="F52" s="878">
        <v>262496</v>
      </c>
      <c r="G52" s="878">
        <v>7</v>
      </c>
      <c r="H52" s="878">
        <v>13</v>
      </c>
      <c r="I52" s="879">
        <v>2446</v>
      </c>
    </row>
    <row r="53" spans="2:9" ht="12">
      <c r="B53" s="77" t="s">
        <v>541</v>
      </c>
      <c r="C53" s="877">
        <v>471</v>
      </c>
      <c r="D53" s="878">
        <v>1138</v>
      </c>
      <c r="E53" s="878">
        <v>65440</v>
      </c>
      <c r="F53" s="878">
        <v>866995</v>
      </c>
      <c r="G53" s="878">
        <v>20</v>
      </c>
      <c r="H53" s="878">
        <v>63</v>
      </c>
      <c r="I53" s="879">
        <v>12087</v>
      </c>
    </row>
    <row r="54" spans="2:9" ht="12">
      <c r="B54" s="77"/>
      <c r="C54" s="877"/>
      <c r="D54" s="878"/>
      <c r="E54" s="878"/>
      <c r="F54" s="878"/>
      <c r="G54" s="878"/>
      <c r="H54" s="878"/>
      <c r="I54" s="879"/>
    </row>
    <row r="55" spans="2:9" s="92" customFormat="1" ht="11.25" customHeight="1">
      <c r="B55" s="82" t="s">
        <v>542</v>
      </c>
      <c r="C55" s="871">
        <f aca="true" t="shared" si="1" ref="C55:I55">SUM(C56:C65)</f>
        <v>4456</v>
      </c>
      <c r="D55" s="872">
        <f t="shared" si="1"/>
        <v>12132</v>
      </c>
      <c r="E55" s="872">
        <f t="shared" si="1"/>
        <v>1396156</v>
      </c>
      <c r="F55" s="872">
        <f t="shared" si="1"/>
        <v>19258814</v>
      </c>
      <c r="G55" s="872">
        <f t="shared" si="1"/>
        <v>406</v>
      </c>
      <c r="H55" s="872">
        <f t="shared" si="1"/>
        <v>1326</v>
      </c>
      <c r="I55" s="873">
        <f t="shared" si="1"/>
        <v>330222</v>
      </c>
    </row>
    <row r="56" spans="2:9" ht="12">
      <c r="B56" s="77" t="s">
        <v>419</v>
      </c>
      <c r="C56" s="877">
        <v>1639</v>
      </c>
      <c r="D56" s="878">
        <v>5557</v>
      </c>
      <c r="E56" s="878">
        <v>808352</v>
      </c>
      <c r="F56" s="878">
        <v>11733466</v>
      </c>
      <c r="G56" s="878">
        <v>180</v>
      </c>
      <c r="H56" s="878">
        <v>596</v>
      </c>
      <c r="I56" s="879">
        <v>160920</v>
      </c>
    </row>
    <row r="57" spans="2:9" ht="12">
      <c r="B57" s="77" t="s">
        <v>1277</v>
      </c>
      <c r="C57" s="877">
        <v>654</v>
      </c>
      <c r="D57" s="878">
        <v>1610</v>
      </c>
      <c r="E57" s="878">
        <v>164856</v>
      </c>
      <c r="F57" s="878">
        <v>2077340</v>
      </c>
      <c r="G57" s="878">
        <v>65</v>
      </c>
      <c r="H57" s="878">
        <v>218</v>
      </c>
      <c r="I57" s="879">
        <v>56844</v>
      </c>
    </row>
    <row r="58" spans="2:9" ht="12">
      <c r="B58" s="77" t="s">
        <v>421</v>
      </c>
      <c r="C58" s="877">
        <v>500</v>
      </c>
      <c r="D58" s="878">
        <v>1053</v>
      </c>
      <c r="E58" s="878">
        <v>72439</v>
      </c>
      <c r="F58" s="878">
        <v>998441</v>
      </c>
      <c r="G58" s="878">
        <v>41</v>
      </c>
      <c r="H58" s="878">
        <v>148</v>
      </c>
      <c r="I58" s="879">
        <v>31939</v>
      </c>
    </row>
    <row r="59" spans="2:9" ht="12">
      <c r="B59" s="77" t="s">
        <v>1315</v>
      </c>
      <c r="C59" s="877">
        <v>225</v>
      </c>
      <c r="D59" s="878">
        <v>553</v>
      </c>
      <c r="E59" s="878">
        <v>54490</v>
      </c>
      <c r="F59" s="878">
        <v>686414</v>
      </c>
      <c r="G59" s="878">
        <v>23</v>
      </c>
      <c r="H59" s="878">
        <v>73</v>
      </c>
      <c r="I59" s="879">
        <v>19438</v>
      </c>
    </row>
    <row r="60" spans="2:9" ht="12">
      <c r="B60" s="77" t="s">
        <v>1316</v>
      </c>
      <c r="C60" s="877">
        <v>330</v>
      </c>
      <c r="D60" s="878">
        <v>942</v>
      </c>
      <c r="E60" s="878">
        <v>94772</v>
      </c>
      <c r="F60" s="878">
        <v>1043167</v>
      </c>
      <c r="G60" s="878">
        <v>32</v>
      </c>
      <c r="H60" s="878">
        <v>102</v>
      </c>
      <c r="I60" s="879">
        <v>22157</v>
      </c>
    </row>
    <row r="61" spans="2:9" ht="12">
      <c r="B61" s="77" t="s">
        <v>1317</v>
      </c>
      <c r="C61" s="877">
        <v>110</v>
      </c>
      <c r="D61" s="878">
        <v>252</v>
      </c>
      <c r="E61" s="878">
        <v>55051</v>
      </c>
      <c r="F61" s="878">
        <v>813388</v>
      </c>
      <c r="G61" s="878">
        <v>8</v>
      </c>
      <c r="H61" s="878">
        <v>21</v>
      </c>
      <c r="I61" s="879">
        <v>4711</v>
      </c>
    </row>
    <row r="62" spans="2:9" ht="12">
      <c r="B62" s="77" t="s">
        <v>1364</v>
      </c>
      <c r="C62" s="877">
        <v>348</v>
      </c>
      <c r="D62" s="878">
        <v>841</v>
      </c>
      <c r="E62" s="878">
        <v>57365</v>
      </c>
      <c r="F62" s="878">
        <v>731402</v>
      </c>
      <c r="G62" s="878">
        <v>19</v>
      </c>
      <c r="H62" s="878">
        <v>54</v>
      </c>
      <c r="I62" s="879">
        <v>9446</v>
      </c>
    </row>
    <row r="63" spans="2:9" ht="12">
      <c r="B63" s="77" t="s">
        <v>1366</v>
      </c>
      <c r="C63" s="877">
        <v>305</v>
      </c>
      <c r="D63" s="878">
        <v>590</v>
      </c>
      <c r="E63" s="878">
        <v>32892</v>
      </c>
      <c r="F63" s="878">
        <v>472279</v>
      </c>
      <c r="G63" s="878">
        <v>15</v>
      </c>
      <c r="H63" s="878">
        <v>54</v>
      </c>
      <c r="I63" s="879">
        <v>10449</v>
      </c>
    </row>
    <row r="64" spans="2:9" ht="12">
      <c r="B64" s="77" t="s">
        <v>1320</v>
      </c>
      <c r="C64" s="877">
        <v>165</v>
      </c>
      <c r="D64" s="878">
        <v>340</v>
      </c>
      <c r="E64" s="878">
        <v>17349</v>
      </c>
      <c r="F64" s="878">
        <v>234787</v>
      </c>
      <c r="G64" s="878">
        <v>5</v>
      </c>
      <c r="H64" s="878">
        <v>10</v>
      </c>
      <c r="I64" s="879">
        <v>3250</v>
      </c>
    </row>
    <row r="65" spans="2:9" ht="12">
      <c r="B65" s="349" t="s">
        <v>543</v>
      </c>
      <c r="C65" s="880">
        <v>180</v>
      </c>
      <c r="D65" s="881">
        <v>394</v>
      </c>
      <c r="E65" s="881">
        <v>38590</v>
      </c>
      <c r="F65" s="881">
        <v>468130</v>
      </c>
      <c r="G65" s="881">
        <v>18</v>
      </c>
      <c r="H65" s="881">
        <v>50</v>
      </c>
      <c r="I65" s="882">
        <v>11068</v>
      </c>
    </row>
    <row r="66" s="342" customFormat="1" ht="11.25">
      <c r="B66" s="342" t="s">
        <v>15</v>
      </c>
    </row>
    <row r="67" ht="12">
      <c r="B67" s="91" t="s">
        <v>16</v>
      </c>
    </row>
  </sheetData>
  <mergeCells count="9">
    <mergeCell ref="B4:B7"/>
    <mergeCell ref="I4:I5"/>
    <mergeCell ref="D4:D5"/>
    <mergeCell ref="D6:D7"/>
    <mergeCell ref="C4:C7"/>
    <mergeCell ref="E4:F5"/>
    <mergeCell ref="H4:H5"/>
    <mergeCell ref="H6:H7"/>
    <mergeCell ref="G4:G7"/>
  </mergeCells>
  <printOptions/>
  <pageMargins left="0.75" right="0.75" top="1" bottom="1" header="0.512" footer="0.512"/>
  <pageSetup orientation="portrait" paperSize="9" r:id="rId1"/>
</worksheet>
</file>

<file path=xl/worksheets/sheet23.xml><?xml version="1.0" encoding="utf-8"?>
<worksheet xmlns="http://schemas.openxmlformats.org/spreadsheetml/2006/main" xmlns:r="http://schemas.openxmlformats.org/officeDocument/2006/relationships">
  <dimension ref="B2:S82"/>
  <sheetViews>
    <sheetView workbookViewId="0" topLeftCell="A1">
      <selection activeCell="A1" sqref="A1"/>
    </sheetView>
  </sheetViews>
  <sheetFormatPr defaultColWidth="9.00390625" defaultRowHeight="15" customHeight="1"/>
  <cols>
    <col min="1" max="1" width="2.625" style="883" customWidth="1"/>
    <col min="2" max="2" width="1.875" style="883" customWidth="1"/>
    <col min="3" max="3" width="1.12109375" style="883" customWidth="1"/>
    <col min="4" max="4" width="2.125" style="883" customWidth="1"/>
    <col min="5" max="5" width="2.375" style="883" customWidth="1"/>
    <col min="6" max="6" width="17.125" style="883" customWidth="1"/>
    <col min="7" max="7" width="8.375" style="883" customWidth="1"/>
    <col min="8" max="8" width="9.375" style="883" bestFit="1" customWidth="1"/>
    <col min="9" max="18" width="8.375" style="883" customWidth="1"/>
    <col min="19" max="19" width="9.375" style="883" bestFit="1" customWidth="1"/>
    <col min="20" max="16384" width="9.00390625" style="883" customWidth="1"/>
  </cols>
  <sheetData>
    <row r="2" ht="14.25">
      <c r="B2" s="884" t="s">
        <v>66</v>
      </c>
    </row>
    <row r="3" ht="14.25">
      <c r="B3" s="884"/>
    </row>
    <row r="4" spans="4:19" s="885" customFormat="1" ht="15" customHeight="1" thickBot="1">
      <c r="D4" s="885" t="s">
        <v>22</v>
      </c>
      <c r="S4" s="886"/>
    </row>
    <row r="5" spans="2:19" ht="15" customHeight="1" thickTop="1">
      <c r="B5" s="1552" t="s">
        <v>18</v>
      </c>
      <c r="C5" s="1553"/>
      <c r="D5" s="1553"/>
      <c r="E5" s="1553"/>
      <c r="F5" s="1554"/>
      <c r="G5" s="1543" t="s">
        <v>23</v>
      </c>
      <c r="H5" s="1543" t="s">
        <v>24</v>
      </c>
      <c r="I5" s="1541" t="s">
        <v>25</v>
      </c>
      <c r="J5" s="1541" t="s">
        <v>26</v>
      </c>
      <c r="K5" s="1541" t="s">
        <v>27</v>
      </c>
      <c r="L5" s="1541" t="s">
        <v>28</v>
      </c>
      <c r="M5" s="1541" t="s">
        <v>29</v>
      </c>
      <c r="N5" s="1541" t="s">
        <v>30</v>
      </c>
      <c r="O5" s="1541" t="s">
        <v>31</v>
      </c>
      <c r="P5" s="1541" t="s">
        <v>32</v>
      </c>
      <c r="Q5" s="1541" t="s">
        <v>33</v>
      </c>
      <c r="R5" s="1541" t="s">
        <v>34</v>
      </c>
      <c r="S5" s="1541" t="s">
        <v>35</v>
      </c>
    </row>
    <row r="6" spans="2:19" ht="29.25" customHeight="1">
      <c r="B6" s="1546"/>
      <c r="C6" s="1547"/>
      <c r="D6" s="1547"/>
      <c r="E6" s="1547"/>
      <c r="F6" s="1548"/>
      <c r="G6" s="1544"/>
      <c r="H6" s="1544"/>
      <c r="I6" s="1542"/>
      <c r="J6" s="1542"/>
      <c r="K6" s="1542"/>
      <c r="L6" s="1542"/>
      <c r="M6" s="1542"/>
      <c r="N6" s="1542"/>
      <c r="O6" s="1542"/>
      <c r="P6" s="1542"/>
      <c r="Q6" s="1542"/>
      <c r="R6" s="1542"/>
      <c r="S6" s="1542"/>
    </row>
    <row r="7" spans="2:19" ht="15" customHeight="1">
      <c r="B7" s="1545" t="s">
        <v>36</v>
      </c>
      <c r="C7" s="1536"/>
      <c r="D7" s="1536"/>
      <c r="E7" s="1536"/>
      <c r="F7" s="1537"/>
      <c r="G7" s="890">
        <v>806</v>
      </c>
      <c r="H7" s="890">
        <v>57</v>
      </c>
      <c r="I7" s="890">
        <v>55</v>
      </c>
      <c r="J7" s="890">
        <v>56</v>
      </c>
      <c r="K7" s="890">
        <v>55</v>
      </c>
      <c r="L7" s="890">
        <v>75</v>
      </c>
      <c r="M7" s="890">
        <v>71</v>
      </c>
      <c r="N7" s="890">
        <v>73</v>
      </c>
      <c r="O7" s="890">
        <v>73</v>
      </c>
      <c r="P7" s="890">
        <v>73</v>
      </c>
      <c r="Q7" s="890">
        <v>74</v>
      </c>
      <c r="R7" s="890">
        <v>74</v>
      </c>
      <c r="S7" s="891">
        <v>73</v>
      </c>
    </row>
    <row r="8" spans="2:19" ht="15" customHeight="1">
      <c r="B8" s="1545" t="s">
        <v>37</v>
      </c>
      <c r="C8" s="1536" t="s">
        <v>38</v>
      </c>
      <c r="D8" s="1536"/>
      <c r="E8" s="1536"/>
      <c r="F8" s="1537"/>
      <c r="G8" s="892">
        <v>4.4</v>
      </c>
      <c r="H8" s="893">
        <v>468</v>
      </c>
      <c r="I8" s="892">
        <v>4.44</v>
      </c>
      <c r="J8" s="892">
        <v>4.39</v>
      </c>
      <c r="K8" s="893">
        <v>429</v>
      </c>
      <c r="L8" s="893">
        <v>425</v>
      </c>
      <c r="M8" s="892">
        <v>4.46</v>
      </c>
      <c r="N8" s="892">
        <v>4.46</v>
      </c>
      <c r="O8" s="892">
        <v>4.38</v>
      </c>
      <c r="P8" s="892">
        <v>4.41</v>
      </c>
      <c r="Q8" s="892">
        <v>4.41</v>
      </c>
      <c r="R8" s="892">
        <v>4.3</v>
      </c>
      <c r="S8" s="894">
        <v>4.32</v>
      </c>
    </row>
    <row r="9" spans="2:19" ht="15" customHeight="1">
      <c r="B9" s="1546" t="s">
        <v>39</v>
      </c>
      <c r="C9" s="1547" t="s">
        <v>40</v>
      </c>
      <c r="D9" s="1547"/>
      <c r="E9" s="1547"/>
      <c r="F9" s="1548"/>
      <c r="G9" s="895">
        <v>1.56</v>
      </c>
      <c r="H9" s="895">
        <v>1.7</v>
      </c>
      <c r="I9" s="895">
        <v>1.56</v>
      </c>
      <c r="J9" s="895">
        <v>1.66</v>
      </c>
      <c r="K9" s="895">
        <v>1.56</v>
      </c>
      <c r="L9" s="895">
        <v>1.68</v>
      </c>
      <c r="M9" s="895">
        <v>1.55</v>
      </c>
      <c r="N9" s="895">
        <v>1.53</v>
      </c>
      <c r="O9" s="895">
        <v>1.53</v>
      </c>
      <c r="P9" s="895">
        <v>1.51</v>
      </c>
      <c r="Q9" s="895">
        <v>1.5</v>
      </c>
      <c r="R9" s="895">
        <v>1.49</v>
      </c>
      <c r="S9" s="896">
        <v>1.45</v>
      </c>
    </row>
    <row r="10" spans="2:19" ht="15" customHeight="1">
      <c r="B10" s="1545" t="s">
        <v>41</v>
      </c>
      <c r="C10" s="1536"/>
      <c r="D10" s="1536"/>
      <c r="E10" s="1536"/>
      <c r="F10" s="1537"/>
      <c r="G10" s="897">
        <f aca="true" t="shared" si="0" ref="G10:S10">SUM(G12,G35,G42)</f>
        <v>46225</v>
      </c>
      <c r="H10" s="897">
        <f t="shared" si="0"/>
        <v>40832</v>
      </c>
      <c r="I10" s="897">
        <f t="shared" si="0"/>
        <v>39954</v>
      </c>
      <c r="J10" s="897">
        <f t="shared" si="0"/>
        <v>43952</v>
      </c>
      <c r="K10" s="897">
        <f t="shared" si="0"/>
        <v>40136</v>
      </c>
      <c r="L10" s="897">
        <f t="shared" si="0"/>
        <v>41496</v>
      </c>
      <c r="M10" s="897">
        <f t="shared" si="0"/>
        <v>46459</v>
      </c>
      <c r="N10" s="897">
        <f t="shared" si="0"/>
        <v>46439</v>
      </c>
      <c r="O10" s="897">
        <f t="shared" si="0"/>
        <v>47714</v>
      </c>
      <c r="P10" s="897">
        <f t="shared" si="0"/>
        <v>41119</v>
      </c>
      <c r="Q10" s="897">
        <f t="shared" si="0"/>
        <v>42006</v>
      </c>
      <c r="R10" s="897">
        <f t="shared" si="0"/>
        <v>43857</v>
      </c>
      <c r="S10" s="898">
        <f t="shared" si="0"/>
        <v>82975</v>
      </c>
    </row>
    <row r="11" spans="2:19" ht="15" customHeight="1">
      <c r="B11" s="887"/>
      <c r="C11" s="888"/>
      <c r="D11" s="888"/>
      <c r="E11" s="888"/>
      <c r="F11" s="889"/>
      <c r="G11" s="897"/>
      <c r="H11" s="897"/>
      <c r="I11" s="897"/>
      <c r="J11" s="897"/>
      <c r="K11" s="897"/>
      <c r="L11" s="897"/>
      <c r="M11" s="897"/>
      <c r="N11" s="897"/>
      <c r="O11" s="897"/>
      <c r="P11" s="897"/>
      <c r="Q11" s="897"/>
      <c r="R11" s="897"/>
      <c r="S11" s="898"/>
    </row>
    <row r="12" spans="2:19" s="899" customFormat="1" ht="15" customHeight="1">
      <c r="B12" s="1538" t="s">
        <v>42</v>
      </c>
      <c r="C12" s="1539"/>
      <c r="D12" s="1539"/>
      <c r="E12" s="1539"/>
      <c r="F12" s="1540"/>
      <c r="G12" s="903">
        <f aca="true" t="shared" si="1" ref="G12:S12">SUM(G14,G23,G27)</f>
        <v>34556</v>
      </c>
      <c r="H12" s="903">
        <f t="shared" si="1"/>
        <v>29257</v>
      </c>
      <c r="I12" s="903">
        <f t="shared" si="1"/>
        <v>29079</v>
      </c>
      <c r="J12" s="903">
        <f t="shared" si="1"/>
        <v>30281</v>
      </c>
      <c r="K12" s="903">
        <f t="shared" si="1"/>
        <v>27854</v>
      </c>
      <c r="L12" s="903">
        <f t="shared" si="1"/>
        <v>30846</v>
      </c>
      <c r="M12" s="903">
        <f t="shared" si="1"/>
        <v>37248</v>
      </c>
      <c r="N12" s="903">
        <f t="shared" si="1"/>
        <v>33220</v>
      </c>
      <c r="O12" s="903">
        <f t="shared" si="1"/>
        <v>36450</v>
      </c>
      <c r="P12" s="903">
        <f t="shared" si="1"/>
        <v>29252</v>
      </c>
      <c r="Q12" s="903">
        <f t="shared" si="1"/>
        <v>29511</v>
      </c>
      <c r="R12" s="903">
        <f t="shared" si="1"/>
        <v>31522</v>
      </c>
      <c r="S12" s="904">
        <f t="shared" si="1"/>
        <v>71751</v>
      </c>
    </row>
    <row r="13" spans="2:19" s="899" customFormat="1" ht="15" customHeight="1">
      <c r="B13" s="900"/>
      <c r="C13" s="901"/>
      <c r="D13" s="901"/>
      <c r="E13" s="901"/>
      <c r="F13" s="902"/>
      <c r="G13" s="903"/>
      <c r="H13" s="903"/>
      <c r="I13" s="903"/>
      <c r="J13" s="903"/>
      <c r="K13" s="903"/>
      <c r="L13" s="903"/>
      <c r="M13" s="903"/>
      <c r="N13" s="903"/>
      <c r="O13" s="903"/>
      <c r="P13" s="903"/>
      <c r="Q13" s="903"/>
      <c r="R13" s="903"/>
      <c r="S13" s="904"/>
    </row>
    <row r="14" spans="2:19" s="899" customFormat="1" ht="15" customHeight="1">
      <c r="B14" s="1538" t="s">
        <v>43</v>
      </c>
      <c r="C14" s="1539"/>
      <c r="D14" s="1539"/>
      <c r="E14" s="1539"/>
      <c r="F14" s="1540"/>
      <c r="G14" s="903">
        <f>SUM(G15,G20,G21)</f>
        <v>30766</v>
      </c>
      <c r="H14" s="903">
        <f>SUM(H15,H20,H21)</f>
        <v>25585</v>
      </c>
      <c r="I14" s="903">
        <f>SUM(I15,I20,I21)</f>
        <v>26568</v>
      </c>
      <c r="J14" s="903">
        <f>SUM(J15,J20,J21)</f>
        <v>26736</v>
      </c>
      <c r="K14" s="903">
        <v>24957</v>
      </c>
      <c r="L14" s="903">
        <f aca="true" t="shared" si="2" ref="L14:S14">SUM(L15,L20,L21)</f>
        <v>27663</v>
      </c>
      <c r="M14" s="903">
        <f t="shared" si="2"/>
        <v>33887</v>
      </c>
      <c r="N14" s="903">
        <f t="shared" si="2"/>
        <v>28103</v>
      </c>
      <c r="O14" s="903">
        <f t="shared" si="2"/>
        <v>32453</v>
      </c>
      <c r="P14" s="903">
        <f t="shared" si="2"/>
        <v>25513</v>
      </c>
      <c r="Q14" s="903">
        <f t="shared" si="2"/>
        <v>25871</v>
      </c>
      <c r="R14" s="903">
        <f t="shared" si="2"/>
        <v>27873</v>
      </c>
      <c r="S14" s="904">
        <f t="shared" si="2"/>
        <v>65639</v>
      </c>
    </row>
    <row r="15" spans="2:19" ht="15" customHeight="1">
      <c r="B15" s="887"/>
      <c r="C15" s="888"/>
      <c r="D15" s="1536" t="s">
        <v>19</v>
      </c>
      <c r="E15" s="1536"/>
      <c r="F15" s="1537"/>
      <c r="G15" s="897">
        <f aca="true" t="shared" si="3" ref="G15:P15">SUM(G16)</f>
        <v>25373</v>
      </c>
      <c r="H15" s="897">
        <f t="shared" si="3"/>
        <v>20551</v>
      </c>
      <c r="I15" s="897">
        <f t="shared" si="3"/>
        <v>21315</v>
      </c>
      <c r="J15" s="897">
        <f t="shared" si="3"/>
        <v>21834</v>
      </c>
      <c r="K15" s="897">
        <f t="shared" si="3"/>
        <v>20154</v>
      </c>
      <c r="L15" s="897">
        <f t="shared" si="3"/>
        <v>21256</v>
      </c>
      <c r="M15" s="897">
        <f t="shared" si="3"/>
        <v>27512</v>
      </c>
      <c r="N15" s="897">
        <f t="shared" si="3"/>
        <v>22447</v>
      </c>
      <c r="O15" s="897">
        <f t="shared" si="3"/>
        <v>27756</v>
      </c>
      <c r="P15" s="897">
        <f t="shared" si="3"/>
        <v>21398</v>
      </c>
      <c r="Q15" s="897">
        <v>21923</v>
      </c>
      <c r="R15" s="897">
        <f>SUM(R16)</f>
        <v>23638</v>
      </c>
      <c r="S15" s="898">
        <f>SUM(S16)</f>
        <v>56219</v>
      </c>
    </row>
    <row r="16" spans="2:19" ht="15" customHeight="1">
      <c r="B16" s="887"/>
      <c r="C16" s="888"/>
      <c r="D16" s="888"/>
      <c r="E16" s="1536" t="s">
        <v>44</v>
      </c>
      <c r="F16" s="1537"/>
      <c r="G16" s="897">
        <f>SUM(G17:G18)</f>
        <v>25373</v>
      </c>
      <c r="H16" s="897">
        <f>SUM(H17:H18)</f>
        <v>20551</v>
      </c>
      <c r="I16" s="897">
        <f>SUM(I17:I18)</f>
        <v>21315</v>
      </c>
      <c r="J16" s="897">
        <f>SUM(J17:J18)</f>
        <v>21834</v>
      </c>
      <c r="K16" s="897">
        <v>20154</v>
      </c>
      <c r="L16" s="897">
        <f>SUM(L17:L18)</f>
        <v>21256</v>
      </c>
      <c r="M16" s="897">
        <f>SUM(M17:M18)</f>
        <v>27512</v>
      </c>
      <c r="N16" s="897">
        <f>SUM(N17:N18)</f>
        <v>22447</v>
      </c>
      <c r="O16" s="897">
        <f>SUM(O17:O18)</f>
        <v>27756</v>
      </c>
      <c r="P16" s="897">
        <f>SUM(P17:P18)</f>
        <v>21398</v>
      </c>
      <c r="Q16" s="897">
        <v>21923</v>
      </c>
      <c r="R16" s="897">
        <f>SUM(R17:R18)</f>
        <v>23638</v>
      </c>
      <c r="S16" s="898">
        <f>SUM(S17:S18)</f>
        <v>56219</v>
      </c>
    </row>
    <row r="17" spans="2:19" ht="15" customHeight="1">
      <c r="B17" s="887"/>
      <c r="C17" s="888"/>
      <c r="D17" s="888"/>
      <c r="E17" s="1536" t="s">
        <v>45</v>
      </c>
      <c r="F17" s="1537"/>
      <c r="G17" s="897">
        <v>21165</v>
      </c>
      <c r="H17" s="897">
        <v>20082</v>
      </c>
      <c r="I17" s="897">
        <v>20690</v>
      </c>
      <c r="J17" s="897">
        <v>20993</v>
      </c>
      <c r="K17" s="897">
        <v>19175</v>
      </c>
      <c r="L17" s="897">
        <v>20357</v>
      </c>
      <c r="M17" s="897">
        <v>19567</v>
      </c>
      <c r="N17" s="897">
        <v>20142</v>
      </c>
      <c r="O17" s="897">
        <v>25929</v>
      </c>
      <c r="P17" s="897">
        <v>20567</v>
      </c>
      <c r="Q17" s="897">
        <v>21073</v>
      </c>
      <c r="R17" s="897">
        <v>22928</v>
      </c>
      <c r="S17" s="898">
        <v>23631</v>
      </c>
    </row>
    <row r="18" spans="2:19" ht="15" customHeight="1">
      <c r="B18" s="887"/>
      <c r="C18" s="888"/>
      <c r="D18" s="888"/>
      <c r="E18" s="1536" t="s">
        <v>46</v>
      </c>
      <c r="F18" s="1537"/>
      <c r="G18" s="897">
        <v>4208</v>
      </c>
      <c r="H18" s="897">
        <v>469</v>
      </c>
      <c r="I18" s="897">
        <v>625</v>
      </c>
      <c r="J18" s="897">
        <v>841</v>
      </c>
      <c r="K18" s="897">
        <v>978</v>
      </c>
      <c r="L18" s="897">
        <v>899</v>
      </c>
      <c r="M18" s="897">
        <v>7945</v>
      </c>
      <c r="N18" s="897">
        <v>2305</v>
      </c>
      <c r="O18" s="897">
        <v>1827</v>
      </c>
      <c r="P18" s="897">
        <v>831</v>
      </c>
      <c r="Q18" s="897">
        <v>650</v>
      </c>
      <c r="R18" s="897">
        <v>710</v>
      </c>
      <c r="S18" s="898">
        <v>32588</v>
      </c>
    </row>
    <row r="19" spans="2:19" ht="15" customHeight="1">
      <c r="B19" s="887"/>
      <c r="C19" s="888"/>
      <c r="D19" s="888"/>
      <c r="E19" s="1536" t="s">
        <v>47</v>
      </c>
      <c r="F19" s="1537"/>
      <c r="G19" s="897">
        <v>0</v>
      </c>
      <c r="H19" s="897">
        <v>0</v>
      </c>
      <c r="I19" s="897">
        <v>0</v>
      </c>
      <c r="J19" s="897">
        <v>0</v>
      </c>
      <c r="K19" s="897">
        <v>0</v>
      </c>
      <c r="L19" s="897">
        <v>0</v>
      </c>
      <c r="M19" s="897">
        <v>0</v>
      </c>
      <c r="N19" s="897">
        <v>0</v>
      </c>
      <c r="O19" s="897">
        <v>0</v>
      </c>
      <c r="P19" s="897">
        <v>0</v>
      </c>
      <c r="Q19" s="897">
        <v>0</v>
      </c>
      <c r="R19" s="897">
        <v>0</v>
      </c>
      <c r="S19" s="898">
        <v>0</v>
      </c>
    </row>
    <row r="20" spans="2:19" ht="15" customHeight="1">
      <c r="B20" s="887"/>
      <c r="C20" s="888"/>
      <c r="D20" s="1536" t="s">
        <v>48</v>
      </c>
      <c r="E20" s="1536"/>
      <c r="F20" s="1537"/>
      <c r="G20" s="897">
        <v>2927</v>
      </c>
      <c r="H20" s="897">
        <v>1517</v>
      </c>
      <c r="I20" s="897">
        <v>3136</v>
      </c>
      <c r="J20" s="897">
        <v>2389</v>
      </c>
      <c r="K20" s="897">
        <v>2494</v>
      </c>
      <c r="L20" s="897">
        <v>3024</v>
      </c>
      <c r="M20" s="897">
        <v>3423</v>
      </c>
      <c r="N20" s="897">
        <v>3264</v>
      </c>
      <c r="O20" s="897">
        <v>2722</v>
      </c>
      <c r="P20" s="897">
        <v>2363</v>
      </c>
      <c r="Q20" s="897">
        <v>2466</v>
      </c>
      <c r="R20" s="897">
        <v>2424</v>
      </c>
      <c r="S20" s="898">
        <v>5221</v>
      </c>
    </row>
    <row r="21" spans="2:19" ht="15" customHeight="1">
      <c r="B21" s="887"/>
      <c r="C21" s="888"/>
      <c r="D21" s="1536" t="s">
        <v>49</v>
      </c>
      <c r="E21" s="1536"/>
      <c r="F21" s="1537"/>
      <c r="G21" s="897">
        <v>2466</v>
      </c>
      <c r="H21" s="897">
        <v>3517</v>
      </c>
      <c r="I21" s="897">
        <v>2117</v>
      </c>
      <c r="J21" s="897">
        <v>2513</v>
      </c>
      <c r="K21" s="897">
        <v>2309</v>
      </c>
      <c r="L21" s="897">
        <v>3383</v>
      </c>
      <c r="M21" s="897">
        <v>2952</v>
      </c>
      <c r="N21" s="897">
        <v>2392</v>
      </c>
      <c r="O21" s="897">
        <v>1975</v>
      </c>
      <c r="P21" s="897">
        <v>1752</v>
      </c>
      <c r="Q21" s="897">
        <v>1482</v>
      </c>
      <c r="R21" s="897">
        <v>1811</v>
      </c>
      <c r="S21" s="898">
        <v>4199</v>
      </c>
    </row>
    <row r="22" spans="2:19" ht="15" customHeight="1">
      <c r="B22" s="887"/>
      <c r="C22" s="888"/>
      <c r="D22" s="888"/>
      <c r="E22" s="888"/>
      <c r="F22" s="889"/>
      <c r="G22" s="897"/>
      <c r="H22" s="897"/>
      <c r="I22" s="897"/>
      <c r="J22" s="897"/>
      <c r="K22" s="897"/>
      <c r="L22" s="897"/>
      <c r="M22" s="897"/>
      <c r="N22" s="897"/>
      <c r="O22" s="897"/>
      <c r="P22" s="897"/>
      <c r="Q22" s="897"/>
      <c r="R22" s="897"/>
      <c r="S22" s="898"/>
    </row>
    <row r="23" spans="2:19" s="899" customFormat="1" ht="15" customHeight="1">
      <c r="B23" s="1538" t="s">
        <v>50</v>
      </c>
      <c r="C23" s="1539"/>
      <c r="D23" s="1539"/>
      <c r="E23" s="1539"/>
      <c r="F23" s="1540"/>
      <c r="G23" s="903">
        <f aca="true" t="shared" si="4" ref="G23:S23">SUM(G24:G25)</f>
        <v>587</v>
      </c>
      <c r="H23" s="903">
        <f t="shared" si="4"/>
        <v>425</v>
      </c>
      <c r="I23" s="903">
        <f t="shared" si="4"/>
        <v>386</v>
      </c>
      <c r="J23" s="903">
        <f t="shared" si="4"/>
        <v>651</v>
      </c>
      <c r="K23" s="903">
        <f t="shared" si="4"/>
        <v>567</v>
      </c>
      <c r="L23" s="903">
        <f t="shared" si="4"/>
        <v>610</v>
      </c>
      <c r="M23" s="903">
        <f t="shared" si="4"/>
        <v>389</v>
      </c>
      <c r="N23" s="903">
        <f t="shared" si="4"/>
        <v>615</v>
      </c>
      <c r="O23" s="903">
        <f t="shared" si="4"/>
        <v>585</v>
      </c>
      <c r="P23" s="903">
        <f t="shared" si="4"/>
        <v>444</v>
      </c>
      <c r="Q23" s="903">
        <f t="shared" si="4"/>
        <v>715</v>
      </c>
      <c r="R23" s="903">
        <f t="shared" si="4"/>
        <v>681</v>
      </c>
      <c r="S23" s="904">
        <f t="shared" si="4"/>
        <v>899</v>
      </c>
    </row>
    <row r="24" spans="2:19" s="905" customFormat="1" ht="15" customHeight="1">
      <c r="B24" s="906"/>
      <c r="C24" s="907"/>
      <c r="D24" s="1536" t="s">
        <v>51</v>
      </c>
      <c r="E24" s="1536"/>
      <c r="F24" s="1537"/>
      <c r="G24" s="908">
        <v>129</v>
      </c>
      <c r="H24" s="908">
        <v>65</v>
      </c>
      <c r="I24" s="908">
        <v>161</v>
      </c>
      <c r="J24" s="908">
        <v>181</v>
      </c>
      <c r="K24" s="908">
        <v>54</v>
      </c>
      <c r="L24" s="908">
        <v>36</v>
      </c>
      <c r="M24" s="908">
        <v>49</v>
      </c>
      <c r="N24" s="908">
        <v>137</v>
      </c>
      <c r="O24" s="908">
        <v>133</v>
      </c>
      <c r="P24" s="908">
        <v>234</v>
      </c>
      <c r="Q24" s="908">
        <v>81</v>
      </c>
      <c r="R24" s="908">
        <v>268</v>
      </c>
      <c r="S24" s="909">
        <v>128</v>
      </c>
    </row>
    <row r="25" spans="2:19" s="905" customFormat="1" ht="15" customHeight="1">
      <c r="B25" s="906"/>
      <c r="C25" s="907"/>
      <c r="D25" s="1536" t="s">
        <v>52</v>
      </c>
      <c r="E25" s="1536"/>
      <c r="F25" s="1537"/>
      <c r="G25" s="908">
        <v>458</v>
      </c>
      <c r="H25" s="908">
        <v>360</v>
      </c>
      <c r="I25" s="908">
        <v>225</v>
      </c>
      <c r="J25" s="908">
        <v>470</v>
      </c>
      <c r="K25" s="908">
        <v>513</v>
      </c>
      <c r="L25" s="908">
        <v>574</v>
      </c>
      <c r="M25" s="908">
        <v>340</v>
      </c>
      <c r="N25" s="908">
        <v>478</v>
      </c>
      <c r="O25" s="908">
        <v>452</v>
      </c>
      <c r="P25" s="908">
        <v>210</v>
      </c>
      <c r="Q25" s="908">
        <v>634</v>
      </c>
      <c r="R25" s="908">
        <v>413</v>
      </c>
      <c r="S25" s="909">
        <v>771</v>
      </c>
    </row>
    <row r="26" spans="2:19" s="905" customFormat="1" ht="15" customHeight="1">
      <c r="B26" s="906"/>
      <c r="C26" s="907"/>
      <c r="D26" s="907"/>
      <c r="E26" s="907"/>
      <c r="F26" s="910"/>
      <c r="G26" s="908"/>
      <c r="H26" s="908"/>
      <c r="I26" s="908"/>
      <c r="J26" s="908"/>
      <c r="K26" s="908"/>
      <c r="L26" s="908"/>
      <c r="M26" s="908"/>
      <c r="N26" s="908"/>
      <c r="O26" s="908"/>
      <c r="P26" s="908"/>
      <c r="Q26" s="908"/>
      <c r="R26" s="908"/>
      <c r="S26" s="909"/>
    </row>
    <row r="27" spans="2:19" s="899" customFormat="1" ht="15" customHeight="1">
      <c r="B27" s="1538" t="s">
        <v>53</v>
      </c>
      <c r="C27" s="1539"/>
      <c r="D27" s="1539"/>
      <c r="E27" s="1539"/>
      <c r="F27" s="1540"/>
      <c r="G27" s="903">
        <f aca="true" t="shared" si="5" ref="G27:S27">SUM(G28:G33)</f>
        <v>3203</v>
      </c>
      <c r="H27" s="903">
        <f t="shared" si="5"/>
        <v>3247</v>
      </c>
      <c r="I27" s="903">
        <f t="shared" si="5"/>
        <v>2125</v>
      </c>
      <c r="J27" s="903">
        <f t="shared" si="5"/>
        <v>2894</v>
      </c>
      <c r="K27" s="903">
        <f t="shared" si="5"/>
        <v>2330</v>
      </c>
      <c r="L27" s="903">
        <f t="shared" si="5"/>
        <v>2573</v>
      </c>
      <c r="M27" s="903">
        <f t="shared" si="5"/>
        <v>2972</v>
      </c>
      <c r="N27" s="903">
        <f t="shared" si="5"/>
        <v>4502</v>
      </c>
      <c r="O27" s="903">
        <f t="shared" si="5"/>
        <v>3412</v>
      </c>
      <c r="P27" s="903">
        <f t="shared" si="5"/>
        <v>3295</v>
      </c>
      <c r="Q27" s="903">
        <f t="shared" si="5"/>
        <v>2925</v>
      </c>
      <c r="R27" s="903">
        <f t="shared" si="5"/>
        <v>2968</v>
      </c>
      <c r="S27" s="904">
        <f t="shared" si="5"/>
        <v>5213</v>
      </c>
    </row>
    <row r="28" spans="2:19" ht="15" customHeight="1">
      <c r="B28" s="887"/>
      <c r="C28" s="888"/>
      <c r="D28" s="1536" t="s">
        <v>54</v>
      </c>
      <c r="E28" s="1536"/>
      <c r="F28" s="1537"/>
      <c r="G28" s="897">
        <v>526</v>
      </c>
      <c r="H28" s="897">
        <v>662</v>
      </c>
      <c r="I28" s="897">
        <v>181</v>
      </c>
      <c r="J28" s="897">
        <v>313</v>
      </c>
      <c r="K28" s="897">
        <v>244</v>
      </c>
      <c r="L28" s="897">
        <v>502</v>
      </c>
      <c r="M28" s="897">
        <v>666</v>
      </c>
      <c r="N28" s="897">
        <v>605</v>
      </c>
      <c r="O28" s="897">
        <v>391</v>
      </c>
      <c r="P28" s="897">
        <v>835</v>
      </c>
      <c r="Q28" s="897">
        <v>583</v>
      </c>
      <c r="R28" s="897">
        <v>454</v>
      </c>
      <c r="S28" s="898">
        <v>975</v>
      </c>
    </row>
    <row r="29" spans="2:19" ht="15" customHeight="1">
      <c r="B29" s="887"/>
      <c r="C29" s="888"/>
      <c r="D29" s="1536" t="s">
        <v>20</v>
      </c>
      <c r="E29" s="1536"/>
      <c r="F29" s="1537"/>
      <c r="G29" s="897">
        <v>350</v>
      </c>
      <c r="H29" s="897">
        <v>258</v>
      </c>
      <c r="I29" s="897">
        <v>0</v>
      </c>
      <c r="J29" s="897">
        <v>233</v>
      </c>
      <c r="K29" s="897">
        <v>247</v>
      </c>
      <c r="L29" s="897">
        <v>138</v>
      </c>
      <c r="M29" s="897">
        <v>206</v>
      </c>
      <c r="N29" s="897">
        <v>1168</v>
      </c>
      <c r="O29" s="897">
        <v>162</v>
      </c>
      <c r="P29" s="897">
        <v>559</v>
      </c>
      <c r="Q29" s="897">
        <v>323</v>
      </c>
      <c r="R29" s="897">
        <v>34</v>
      </c>
      <c r="S29" s="898">
        <v>692</v>
      </c>
    </row>
    <row r="30" spans="2:19" ht="15" customHeight="1">
      <c r="B30" s="887"/>
      <c r="C30" s="888"/>
      <c r="D30" s="1536" t="s">
        <v>55</v>
      </c>
      <c r="E30" s="1536"/>
      <c r="F30" s="1537"/>
      <c r="G30" s="897">
        <v>1806</v>
      </c>
      <c r="H30" s="897">
        <v>2005</v>
      </c>
      <c r="I30" s="897">
        <v>1705</v>
      </c>
      <c r="J30" s="897">
        <v>1907</v>
      </c>
      <c r="K30" s="897">
        <v>1368</v>
      </c>
      <c r="L30" s="897">
        <v>1583</v>
      </c>
      <c r="M30" s="897">
        <v>1744</v>
      </c>
      <c r="N30" s="897">
        <v>1070</v>
      </c>
      <c r="O30" s="897">
        <v>2487</v>
      </c>
      <c r="P30" s="897">
        <v>1532</v>
      </c>
      <c r="Q30" s="897">
        <v>1548</v>
      </c>
      <c r="R30" s="897">
        <v>1883</v>
      </c>
      <c r="S30" s="898">
        <v>3053</v>
      </c>
    </row>
    <row r="31" spans="2:19" ht="15" customHeight="1">
      <c r="B31" s="887"/>
      <c r="C31" s="888"/>
      <c r="D31" s="1536" t="s">
        <v>56</v>
      </c>
      <c r="E31" s="1536"/>
      <c r="F31" s="1537"/>
      <c r="G31" s="897">
        <v>124</v>
      </c>
      <c r="H31" s="897">
        <v>0</v>
      </c>
      <c r="I31" s="897">
        <v>0</v>
      </c>
      <c r="J31" s="897">
        <v>36</v>
      </c>
      <c r="K31" s="897">
        <v>36</v>
      </c>
      <c r="L31" s="897">
        <v>40</v>
      </c>
      <c r="M31" s="897">
        <v>162</v>
      </c>
      <c r="N31" s="897">
        <v>363</v>
      </c>
      <c r="O31" s="897">
        <v>192</v>
      </c>
      <c r="P31" s="897">
        <v>110</v>
      </c>
      <c r="Q31" s="897">
        <v>196</v>
      </c>
      <c r="R31" s="897">
        <v>169</v>
      </c>
      <c r="S31" s="898">
        <v>0</v>
      </c>
    </row>
    <row r="32" spans="2:19" ht="15" customHeight="1">
      <c r="B32" s="887"/>
      <c r="C32" s="888"/>
      <c r="D32" s="1536" t="s">
        <v>57</v>
      </c>
      <c r="E32" s="1536"/>
      <c r="F32" s="1537"/>
      <c r="G32" s="897">
        <v>20</v>
      </c>
      <c r="H32" s="897">
        <v>17</v>
      </c>
      <c r="I32" s="897">
        <v>11</v>
      </c>
      <c r="J32" s="897">
        <v>6</v>
      </c>
      <c r="K32" s="897">
        <v>31</v>
      </c>
      <c r="L32" s="897">
        <v>20</v>
      </c>
      <c r="M32" s="897">
        <v>33</v>
      </c>
      <c r="N32" s="897">
        <v>23</v>
      </c>
      <c r="O32" s="897">
        <v>13</v>
      </c>
      <c r="P32" s="897">
        <v>38</v>
      </c>
      <c r="Q32" s="897">
        <v>47</v>
      </c>
      <c r="R32" s="897">
        <v>1</v>
      </c>
      <c r="S32" s="898">
        <v>0</v>
      </c>
    </row>
    <row r="33" spans="2:19" ht="15" customHeight="1">
      <c r="B33" s="887"/>
      <c r="C33" s="888"/>
      <c r="D33" s="1536" t="s">
        <v>58</v>
      </c>
      <c r="E33" s="1536"/>
      <c r="F33" s="1537"/>
      <c r="G33" s="911">
        <v>377</v>
      </c>
      <c r="H33" s="911">
        <v>305</v>
      </c>
      <c r="I33" s="911">
        <v>228</v>
      </c>
      <c r="J33" s="911">
        <v>399</v>
      </c>
      <c r="K33" s="911">
        <v>404</v>
      </c>
      <c r="L33" s="911">
        <v>290</v>
      </c>
      <c r="M33" s="911">
        <v>161</v>
      </c>
      <c r="N33" s="911">
        <v>1273</v>
      </c>
      <c r="O33" s="897">
        <v>167</v>
      </c>
      <c r="P33" s="911">
        <v>221</v>
      </c>
      <c r="Q33" s="911">
        <v>228</v>
      </c>
      <c r="R33" s="911">
        <v>427</v>
      </c>
      <c r="S33" s="898">
        <v>493</v>
      </c>
    </row>
    <row r="34" spans="2:19" ht="15" customHeight="1">
      <c r="B34" s="887"/>
      <c r="C34" s="888"/>
      <c r="D34" s="888"/>
      <c r="E34" s="888"/>
      <c r="F34" s="889"/>
      <c r="G34" s="911"/>
      <c r="H34" s="911"/>
      <c r="I34" s="911"/>
      <c r="J34" s="911"/>
      <c r="K34" s="911"/>
      <c r="L34" s="911"/>
      <c r="M34" s="911"/>
      <c r="N34" s="911"/>
      <c r="O34" s="897"/>
      <c r="P34" s="911"/>
      <c r="Q34" s="911"/>
      <c r="R34" s="911"/>
      <c r="S34" s="898"/>
    </row>
    <row r="35" spans="2:19" s="899" customFormat="1" ht="15" customHeight="1">
      <c r="B35" s="1538" t="s">
        <v>59</v>
      </c>
      <c r="C35" s="1539"/>
      <c r="D35" s="1539"/>
      <c r="E35" s="1539"/>
      <c r="F35" s="1540"/>
      <c r="G35" s="903">
        <f aca="true" t="shared" si="6" ref="G35:S35">SUM(G36:G40)</f>
        <v>4222</v>
      </c>
      <c r="H35" s="903">
        <f t="shared" si="6"/>
        <v>2543</v>
      </c>
      <c r="I35" s="903">
        <f t="shared" si="6"/>
        <v>3742</v>
      </c>
      <c r="J35" s="903">
        <f t="shared" si="6"/>
        <v>5765</v>
      </c>
      <c r="K35" s="903">
        <f t="shared" si="6"/>
        <v>5202</v>
      </c>
      <c r="L35" s="903">
        <f t="shared" si="6"/>
        <v>4297</v>
      </c>
      <c r="M35" s="903">
        <f t="shared" si="6"/>
        <v>3530</v>
      </c>
      <c r="N35" s="903">
        <f t="shared" si="6"/>
        <v>3536</v>
      </c>
      <c r="O35" s="903">
        <f t="shared" si="6"/>
        <v>3768</v>
      </c>
      <c r="P35" s="903">
        <f t="shared" si="6"/>
        <v>4005</v>
      </c>
      <c r="Q35" s="903">
        <f t="shared" si="6"/>
        <v>5094</v>
      </c>
      <c r="R35" s="903">
        <f t="shared" si="6"/>
        <v>5497</v>
      </c>
      <c r="S35" s="904">
        <f t="shared" si="6"/>
        <v>3910</v>
      </c>
    </row>
    <row r="36" spans="2:19" ht="15" customHeight="1">
      <c r="B36" s="887"/>
      <c r="C36" s="888"/>
      <c r="D36" s="1536" t="s">
        <v>60</v>
      </c>
      <c r="E36" s="1536"/>
      <c r="F36" s="1537"/>
      <c r="G36" s="897">
        <v>1383</v>
      </c>
      <c r="H36" s="897">
        <v>760</v>
      </c>
      <c r="I36" s="897">
        <v>1080</v>
      </c>
      <c r="J36" s="897">
        <v>1905</v>
      </c>
      <c r="K36" s="897">
        <v>1589</v>
      </c>
      <c r="L36" s="897">
        <v>968</v>
      </c>
      <c r="M36" s="897">
        <v>704</v>
      </c>
      <c r="N36" s="897">
        <v>1370</v>
      </c>
      <c r="O36" s="897">
        <v>1256</v>
      </c>
      <c r="P36" s="897">
        <v>1155</v>
      </c>
      <c r="Q36" s="897">
        <v>1785</v>
      </c>
      <c r="R36" s="897">
        <v>2649</v>
      </c>
      <c r="S36" s="898">
        <v>1226</v>
      </c>
    </row>
    <row r="37" spans="2:19" ht="15" customHeight="1">
      <c r="B37" s="887"/>
      <c r="C37" s="888"/>
      <c r="D37" s="1536" t="s">
        <v>61</v>
      </c>
      <c r="E37" s="1536"/>
      <c r="F37" s="1537"/>
      <c r="G37" s="897">
        <v>381</v>
      </c>
      <c r="H37" s="897">
        <v>359</v>
      </c>
      <c r="I37" s="897">
        <v>575</v>
      </c>
      <c r="J37" s="897">
        <v>1143</v>
      </c>
      <c r="K37" s="897">
        <v>1051</v>
      </c>
      <c r="L37" s="897">
        <v>172</v>
      </c>
      <c r="M37" s="897">
        <v>542</v>
      </c>
      <c r="N37" s="897">
        <v>144</v>
      </c>
      <c r="O37" s="897">
        <v>243</v>
      </c>
      <c r="P37" s="897">
        <v>111</v>
      </c>
      <c r="Q37" s="897">
        <v>242</v>
      </c>
      <c r="R37" s="897">
        <v>116</v>
      </c>
      <c r="S37" s="898">
        <v>492</v>
      </c>
    </row>
    <row r="38" spans="2:19" ht="15" customHeight="1">
      <c r="B38" s="887"/>
      <c r="C38" s="888"/>
      <c r="D38" s="1536" t="s">
        <v>62</v>
      </c>
      <c r="E38" s="1536"/>
      <c r="F38" s="1537"/>
      <c r="G38" s="911">
        <v>462</v>
      </c>
      <c r="H38" s="911">
        <v>142</v>
      </c>
      <c r="I38" s="911">
        <v>867</v>
      </c>
      <c r="J38" s="911">
        <v>704</v>
      </c>
      <c r="K38" s="911">
        <v>474</v>
      </c>
      <c r="L38" s="911">
        <v>581</v>
      </c>
      <c r="M38" s="911">
        <v>214</v>
      </c>
      <c r="N38" s="911">
        <v>252</v>
      </c>
      <c r="O38" s="897">
        <v>418</v>
      </c>
      <c r="P38" s="911">
        <v>584</v>
      </c>
      <c r="Q38" s="911">
        <v>905</v>
      </c>
      <c r="R38" s="911">
        <v>391</v>
      </c>
      <c r="S38" s="898">
        <v>137</v>
      </c>
    </row>
    <row r="39" spans="2:19" ht="15" customHeight="1">
      <c r="B39" s="887"/>
      <c r="C39" s="888"/>
      <c r="D39" s="1536" t="s">
        <v>63</v>
      </c>
      <c r="E39" s="1536"/>
      <c r="F39" s="1537"/>
      <c r="G39" s="897">
        <v>1903</v>
      </c>
      <c r="H39" s="897">
        <v>1172</v>
      </c>
      <c r="I39" s="897">
        <v>1216</v>
      </c>
      <c r="J39" s="897">
        <v>1911</v>
      </c>
      <c r="K39" s="897">
        <v>1848</v>
      </c>
      <c r="L39" s="897">
        <v>2526</v>
      </c>
      <c r="M39" s="897">
        <v>1935</v>
      </c>
      <c r="N39" s="897">
        <v>1715</v>
      </c>
      <c r="O39" s="897">
        <v>1742</v>
      </c>
      <c r="P39" s="897">
        <v>2139</v>
      </c>
      <c r="Q39" s="897">
        <v>1905</v>
      </c>
      <c r="R39" s="897">
        <v>2321</v>
      </c>
      <c r="S39" s="898">
        <v>2011</v>
      </c>
    </row>
    <row r="40" spans="2:19" ht="15" customHeight="1">
      <c r="B40" s="887"/>
      <c r="C40" s="888"/>
      <c r="D40" s="1536" t="s">
        <v>21</v>
      </c>
      <c r="E40" s="1536"/>
      <c r="F40" s="1537"/>
      <c r="G40" s="897">
        <v>93</v>
      </c>
      <c r="H40" s="897">
        <v>110</v>
      </c>
      <c r="I40" s="897">
        <v>4</v>
      </c>
      <c r="J40" s="897">
        <v>102</v>
      </c>
      <c r="K40" s="897">
        <v>240</v>
      </c>
      <c r="L40" s="897">
        <v>50</v>
      </c>
      <c r="M40" s="897">
        <v>135</v>
      </c>
      <c r="N40" s="897">
        <v>55</v>
      </c>
      <c r="O40" s="911">
        <v>109</v>
      </c>
      <c r="P40" s="911">
        <v>16</v>
      </c>
      <c r="Q40" s="911">
        <v>257</v>
      </c>
      <c r="R40" s="911">
        <v>20</v>
      </c>
      <c r="S40" s="898">
        <v>44</v>
      </c>
    </row>
    <row r="41" spans="2:19" ht="15" customHeight="1">
      <c r="B41" s="887"/>
      <c r="C41" s="888"/>
      <c r="D41" s="888"/>
      <c r="E41" s="888"/>
      <c r="F41" s="889"/>
      <c r="G41" s="897"/>
      <c r="H41" s="897"/>
      <c r="I41" s="897"/>
      <c r="J41" s="897"/>
      <c r="K41" s="897"/>
      <c r="L41" s="897"/>
      <c r="M41" s="897"/>
      <c r="N41" s="897"/>
      <c r="O41" s="911"/>
      <c r="P41" s="911"/>
      <c r="Q41" s="911"/>
      <c r="R41" s="911"/>
      <c r="S41" s="898"/>
    </row>
    <row r="42" spans="2:19" s="899" customFormat="1" ht="15" customHeight="1">
      <c r="B42" s="1549" t="s">
        <v>64</v>
      </c>
      <c r="C42" s="1550"/>
      <c r="D42" s="1550"/>
      <c r="E42" s="1550"/>
      <c r="F42" s="1551"/>
      <c r="G42" s="912">
        <v>7447</v>
      </c>
      <c r="H42" s="912">
        <v>9032</v>
      </c>
      <c r="I42" s="912">
        <v>7133</v>
      </c>
      <c r="J42" s="912">
        <v>7906</v>
      </c>
      <c r="K42" s="912">
        <v>7080</v>
      </c>
      <c r="L42" s="912">
        <v>6353</v>
      </c>
      <c r="M42" s="912">
        <v>5681</v>
      </c>
      <c r="N42" s="912">
        <v>9683</v>
      </c>
      <c r="O42" s="912">
        <v>7496</v>
      </c>
      <c r="P42" s="912">
        <v>7862</v>
      </c>
      <c r="Q42" s="912">
        <v>7401</v>
      </c>
      <c r="R42" s="912">
        <v>6838</v>
      </c>
      <c r="S42" s="913">
        <v>7314</v>
      </c>
    </row>
    <row r="43" s="914" customFormat="1" ht="15" customHeight="1"/>
    <row r="44" s="915" customFormat="1" ht="15" customHeight="1">
      <c r="D44" s="916" t="s">
        <v>65</v>
      </c>
    </row>
    <row r="45" s="899" customFormat="1" ht="15" customHeight="1"/>
    <row r="46" s="899" customFormat="1" ht="15" customHeight="1"/>
    <row r="57" s="899" customFormat="1" ht="15" customHeight="1"/>
    <row r="60" s="899" customFormat="1" ht="15" customHeight="1"/>
    <row r="63" s="899" customFormat="1" ht="15" customHeight="1"/>
    <row r="66" s="899" customFormat="1" ht="15" customHeight="1"/>
    <row r="72" s="899" customFormat="1" ht="15" customHeight="1"/>
    <row r="76" s="899" customFormat="1" ht="15" customHeight="1"/>
    <row r="77" s="899" customFormat="1" ht="15" customHeight="1"/>
    <row r="78" s="899" customFormat="1" ht="15" customHeight="1"/>
    <row r="81" s="914" customFormat="1" ht="15" customHeight="1"/>
    <row r="82" spans="7:15" ht="15" customHeight="1">
      <c r="G82" s="917"/>
      <c r="H82" s="917"/>
      <c r="I82" s="917"/>
      <c r="J82" s="917"/>
      <c r="K82" s="917"/>
      <c r="L82" s="917"/>
      <c r="M82" s="917"/>
      <c r="N82" s="917"/>
      <c r="O82" s="917"/>
    </row>
  </sheetData>
  <mergeCells count="44">
    <mergeCell ref="D40:F40"/>
    <mergeCell ref="B42:F42"/>
    <mergeCell ref="B5:F6"/>
    <mergeCell ref="D39:F39"/>
    <mergeCell ref="D28:F28"/>
    <mergeCell ref="D29:F29"/>
    <mergeCell ref="D33:F33"/>
    <mergeCell ref="D36:F36"/>
    <mergeCell ref="B35:F35"/>
    <mergeCell ref="B10:F10"/>
    <mergeCell ref="B12:F12"/>
    <mergeCell ref="B9:F9"/>
    <mergeCell ref="D38:F38"/>
    <mergeCell ref="S5:S6"/>
    <mergeCell ref="B14:F14"/>
    <mergeCell ref="B23:F23"/>
    <mergeCell ref="P5:P6"/>
    <mergeCell ref="G5:G6"/>
    <mergeCell ref="O5:O6"/>
    <mergeCell ref="Q5:Q6"/>
    <mergeCell ref="H5:H6"/>
    <mergeCell ref="I5:I6"/>
    <mergeCell ref="D15:F15"/>
    <mergeCell ref="R5:R6"/>
    <mergeCell ref="B7:F7"/>
    <mergeCell ref="B8:F8"/>
    <mergeCell ref="J5:J6"/>
    <mergeCell ref="K5:K6"/>
    <mergeCell ref="L5:L6"/>
    <mergeCell ref="M5:M6"/>
    <mergeCell ref="D24:F24"/>
    <mergeCell ref="D25:F25"/>
    <mergeCell ref="D30:F30"/>
    <mergeCell ref="N5:N6"/>
    <mergeCell ref="E17:F17"/>
    <mergeCell ref="E18:F18"/>
    <mergeCell ref="D21:F21"/>
    <mergeCell ref="E16:F16"/>
    <mergeCell ref="E19:F19"/>
    <mergeCell ref="D20:F20"/>
    <mergeCell ref="D31:F31"/>
    <mergeCell ref="D32:F32"/>
    <mergeCell ref="D37:F37"/>
    <mergeCell ref="B27:F27"/>
  </mergeCells>
  <printOptions/>
  <pageMargins left="0.75" right="0.75" top="1" bottom="1" header="0.512" footer="0.512"/>
  <pageSetup orientation="portrait" paperSize="9" r:id="rId1"/>
</worksheet>
</file>

<file path=xl/worksheets/sheet24.xml><?xml version="1.0" encoding="utf-8"?>
<worksheet xmlns="http://schemas.openxmlformats.org/spreadsheetml/2006/main" xmlns:r="http://schemas.openxmlformats.org/officeDocument/2006/relationships">
  <dimension ref="B1:S65"/>
  <sheetViews>
    <sheetView workbookViewId="0" topLeftCell="A1">
      <selection activeCell="A1" sqref="A1"/>
    </sheetView>
  </sheetViews>
  <sheetFormatPr defaultColWidth="9.00390625" defaultRowHeight="13.5"/>
  <cols>
    <col min="1" max="1" width="3.375" style="916" customWidth="1"/>
    <col min="2" max="2" width="2.625" style="916" customWidth="1"/>
    <col min="3" max="3" width="2.125" style="916" customWidth="1"/>
    <col min="4" max="5" width="2.375" style="916" customWidth="1"/>
    <col min="6" max="6" width="16.375" style="916" customWidth="1"/>
    <col min="7" max="10" width="9.625" style="916" bestFit="1" customWidth="1"/>
    <col min="11" max="11" width="10.625" style="916" bestFit="1" customWidth="1"/>
    <col min="12" max="13" width="9.50390625" style="916" bestFit="1" customWidth="1"/>
    <col min="14" max="14" width="9.125" style="916" bestFit="1" customWidth="1"/>
    <col min="15" max="16" width="9.50390625" style="916" bestFit="1" customWidth="1"/>
    <col min="17" max="17" width="9.625" style="916" bestFit="1" customWidth="1"/>
    <col min="18" max="19" width="9.50390625" style="916" bestFit="1" customWidth="1"/>
    <col min="20" max="16384" width="9.00390625" style="916" customWidth="1"/>
  </cols>
  <sheetData>
    <row r="1" ht="14.25">
      <c r="B1" s="884" t="s">
        <v>126</v>
      </c>
    </row>
    <row r="3" spans="4:18" ht="12.75" thickBot="1">
      <c r="D3" s="916" t="s">
        <v>68</v>
      </c>
      <c r="R3" s="916" t="s">
        <v>69</v>
      </c>
    </row>
    <row r="4" spans="2:19" ht="16.5" customHeight="1" thickTop="1">
      <c r="B4" s="1552" t="s">
        <v>18</v>
      </c>
      <c r="C4" s="1553"/>
      <c r="D4" s="1553"/>
      <c r="E4" s="1553"/>
      <c r="F4" s="1554"/>
      <c r="G4" s="1543" t="s">
        <v>70</v>
      </c>
      <c r="H4" s="1543" t="s">
        <v>71</v>
      </c>
      <c r="I4" s="1541" t="s">
        <v>25</v>
      </c>
      <c r="J4" s="1541" t="s">
        <v>26</v>
      </c>
      <c r="K4" s="1541" t="s">
        <v>27</v>
      </c>
      <c r="L4" s="1541" t="s">
        <v>28</v>
      </c>
      <c r="M4" s="1541" t="s">
        <v>29</v>
      </c>
      <c r="N4" s="1541" t="s">
        <v>30</v>
      </c>
      <c r="O4" s="1541" t="s">
        <v>31</v>
      </c>
      <c r="P4" s="1541" t="s">
        <v>32</v>
      </c>
      <c r="Q4" s="1541" t="s">
        <v>33</v>
      </c>
      <c r="R4" s="1541" t="s">
        <v>34</v>
      </c>
      <c r="S4" s="1541" t="s">
        <v>35</v>
      </c>
    </row>
    <row r="5" spans="2:19" ht="16.5" customHeight="1">
      <c r="B5" s="1546"/>
      <c r="C5" s="1547"/>
      <c r="D5" s="1547"/>
      <c r="E5" s="1547"/>
      <c r="F5" s="1548"/>
      <c r="G5" s="1544"/>
      <c r="H5" s="1544"/>
      <c r="I5" s="1542"/>
      <c r="J5" s="1542"/>
      <c r="K5" s="1542"/>
      <c r="L5" s="1542"/>
      <c r="M5" s="1542"/>
      <c r="N5" s="1542"/>
      <c r="O5" s="1542"/>
      <c r="P5" s="1542"/>
      <c r="Q5" s="1542"/>
      <c r="R5" s="1542"/>
      <c r="S5" s="1542"/>
    </row>
    <row r="6" spans="2:19" ht="16.5" customHeight="1">
      <c r="B6" s="1545" t="s">
        <v>72</v>
      </c>
      <c r="C6" s="1536"/>
      <c r="D6" s="1536"/>
      <c r="E6" s="1536"/>
      <c r="F6" s="1537"/>
      <c r="G6" s="890">
        <v>806</v>
      </c>
      <c r="H6" s="890">
        <v>57</v>
      </c>
      <c r="I6" s="890">
        <v>55</v>
      </c>
      <c r="J6" s="890">
        <v>56</v>
      </c>
      <c r="K6" s="890">
        <v>55</v>
      </c>
      <c r="L6" s="890">
        <v>75</v>
      </c>
      <c r="M6" s="890">
        <v>71</v>
      </c>
      <c r="N6" s="890">
        <v>73</v>
      </c>
      <c r="O6" s="890">
        <v>73</v>
      </c>
      <c r="P6" s="890">
        <v>73</v>
      </c>
      <c r="Q6" s="890">
        <v>74</v>
      </c>
      <c r="R6" s="890">
        <v>74</v>
      </c>
      <c r="S6" s="891">
        <v>73</v>
      </c>
    </row>
    <row r="7" spans="2:19" ht="16.5" customHeight="1">
      <c r="B7" s="1545" t="s">
        <v>37</v>
      </c>
      <c r="C7" s="1536" t="s">
        <v>38</v>
      </c>
      <c r="D7" s="1536"/>
      <c r="E7" s="1536"/>
      <c r="F7" s="1537"/>
      <c r="G7" s="892">
        <v>4.4</v>
      </c>
      <c r="H7" s="892">
        <v>4.68</v>
      </c>
      <c r="I7" s="892">
        <v>4.44</v>
      </c>
      <c r="J7" s="892">
        <v>4.39</v>
      </c>
      <c r="K7" s="892">
        <v>4.29</v>
      </c>
      <c r="L7" s="892">
        <v>4.25</v>
      </c>
      <c r="M7" s="892">
        <v>4.46</v>
      </c>
      <c r="N7" s="892">
        <v>4.47</v>
      </c>
      <c r="O7" s="892">
        <v>4.38</v>
      </c>
      <c r="P7" s="892">
        <v>4.41</v>
      </c>
      <c r="Q7" s="892">
        <v>4.41</v>
      </c>
      <c r="R7" s="892">
        <v>4.3</v>
      </c>
      <c r="S7" s="894">
        <v>4.32</v>
      </c>
    </row>
    <row r="8" spans="2:19" ht="16.5" customHeight="1">
      <c r="B8" s="1546" t="s">
        <v>39</v>
      </c>
      <c r="C8" s="1547" t="s">
        <v>40</v>
      </c>
      <c r="D8" s="1547"/>
      <c r="E8" s="1547"/>
      <c r="F8" s="1548"/>
      <c r="G8" s="895">
        <v>1.56</v>
      </c>
      <c r="H8" s="895">
        <v>1.7</v>
      </c>
      <c r="I8" s="895">
        <v>1.56</v>
      </c>
      <c r="J8" s="895">
        <v>1.66</v>
      </c>
      <c r="K8" s="895">
        <v>1.56</v>
      </c>
      <c r="L8" s="895">
        <v>1.68</v>
      </c>
      <c r="M8" s="895">
        <v>1.55</v>
      </c>
      <c r="N8" s="895">
        <v>1.53</v>
      </c>
      <c r="O8" s="895">
        <v>1.53</v>
      </c>
      <c r="P8" s="895">
        <v>1.51</v>
      </c>
      <c r="Q8" s="895">
        <v>1.5</v>
      </c>
      <c r="R8" s="895">
        <v>1.49</v>
      </c>
      <c r="S8" s="896">
        <v>1.45</v>
      </c>
    </row>
    <row r="9" spans="2:19" ht="16.5" customHeight="1">
      <c r="B9" s="1545" t="s">
        <v>73</v>
      </c>
      <c r="C9" s="1536"/>
      <c r="D9" s="1536"/>
      <c r="E9" s="1536"/>
      <c r="F9" s="1537"/>
      <c r="G9" s="918">
        <f aca="true" t="shared" si="0" ref="G9:P9">SUM(G11,G57,G63)</f>
        <v>46225</v>
      </c>
      <c r="H9" s="919">
        <f t="shared" si="0"/>
        <v>40832</v>
      </c>
      <c r="I9" s="919">
        <f t="shared" si="0"/>
        <v>39954</v>
      </c>
      <c r="J9" s="919">
        <f t="shared" si="0"/>
        <v>43952</v>
      </c>
      <c r="K9" s="919">
        <f t="shared" si="0"/>
        <v>40136</v>
      </c>
      <c r="L9" s="919">
        <f t="shared" si="0"/>
        <v>41496</v>
      </c>
      <c r="M9" s="919">
        <f t="shared" si="0"/>
        <v>46459</v>
      </c>
      <c r="N9" s="919">
        <f t="shared" si="0"/>
        <v>46439</v>
      </c>
      <c r="O9" s="919">
        <f t="shared" si="0"/>
        <v>47714</v>
      </c>
      <c r="P9" s="919">
        <f t="shared" si="0"/>
        <v>41119</v>
      </c>
      <c r="Q9" s="919">
        <v>42006</v>
      </c>
      <c r="R9" s="919">
        <f>SUM(R11,R57,R63)</f>
        <v>43857</v>
      </c>
      <c r="S9" s="920">
        <f>SUM(S11,S57,S63)</f>
        <v>82975</v>
      </c>
    </row>
    <row r="10" spans="2:19" ht="16.5" customHeight="1">
      <c r="B10" s="887"/>
      <c r="C10" s="888"/>
      <c r="D10" s="888"/>
      <c r="E10" s="888"/>
      <c r="F10" s="889"/>
      <c r="G10" s="921"/>
      <c r="H10" s="897"/>
      <c r="I10" s="897"/>
      <c r="J10" s="897"/>
      <c r="K10" s="897"/>
      <c r="L10" s="922"/>
      <c r="M10" s="922"/>
      <c r="N10" s="922"/>
      <c r="O10" s="922"/>
      <c r="P10" s="922"/>
      <c r="Q10" s="922"/>
      <c r="R10" s="922"/>
      <c r="S10" s="923"/>
    </row>
    <row r="11" spans="2:19" s="924" customFormat="1" ht="16.5" customHeight="1">
      <c r="B11" s="1538" t="s">
        <v>74</v>
      </c>
      <c r="C11" s="1539"/>
      <c r="D11" s="1539"/>
      <c r="E11" s="1539"/>
      <c r="F11" s="1540"/>
      <c r="G11" s="925">
        <f aca="true" t="shared" si="1" ref="G11:S11">SUM(G12,G52)</f>
        <v>29369</v>
      </c>
      <c r="H11" s="903">
        <f t="shared" si="1"/>
        <v>25946</v>
      </c>
      <c r="I11" s="903">
        <f t="shared" si="1"/>
        <v>24954</v>
      </c>
      <c r="J11" s="903">
        <f t="shared" si="1"/>
        <v>30253</v>
      </c>
      <c r="K11" s="903">
        <f t="shared" si="1"/>
        <v>26880</v>
      </c>
      <c r="L11" s="903">
        <f t="shared" si="1"/>
        <v>27538</v>
      </c>
      <c r="M11" s="903">
        <f t="shared" si="1"/>
        <v>29113</v>
      </c>
      <c r="N11" s="903">
        <f t="shared" si="1"/>
        <v>29509</v>
      </c>
      <c r="O11" s="903">
        <f t="shared" si="1"/>
        <v>30236</v>
      </c>
      <c r="P11" s="903">
        <f t="shared" si="1"/>
        <v>26366</v>
      </c>
      <c r="Q11" s="903">
        <f t="shared" si="1"/>
        <v>26576</v>
      </c>
      <c r="R11" s="903">
        <f t="shared" si="1"/>
        <v>28605</v>
      </c>
      <c r="S11" s="904">
        <f t="shared" si="1"/>
        <v>47968</v>
      </c>
    </row>
    <row r="12" spans="2:19" s="924" customFormat="1" ht="16.5" customHeight="1">
      <c r="B12" s="926"/>
      <c r="C12" s="1539" t="s">
        <v>75</v>
      </c>
      <c r="D12" s="1539"/>
      <c r="E12" s="1539"/>
      <c r="F12" s="1540"/>
      <c r="G12" s="925">
        <f aca="true" t="shared" si="2" ref="G12:S12">SUM(G13,G29,G34,G37,G40)</f>
        <v>26496</v>
      </c>
      <c r="H12" s="903">
        <f t="shared" si="2"/>
        <v>23034</v>
      </c>
      <c r="I12" s="903">
        <f t="shared" si="2"/>
        <v>21929</v>
      </c>
      <c r="J12" s="903">
        <f t="shared" si="2"/>
        <v>27474</v>
      </c>
      <c r="K12" s="903">
        <f t="shared" si="2"/>
        <v>24809</v>
      </c>
      <c r="L12" s="903">
        <f t="shared" si="2"/>
        <v>25398</v>
      </c>
      <c r="M12" s="903">
        <f t="shared" si="2"/>
        <v>25653</v>
      </c>
      <c r="N12" s="903">
        <f t="shared" si="2"/>
        <v>26689</v>
      </c>
      <c r="O12" s="903">
        <f t="shared" si="2"/>
        <v>27652</v>
      </c>
      <c r="P12" s="903">
        <f t="shared" si="2"/>
        <v>23902</v>
      </c>
      <c r="Q12" s="903">
        <f t="shared" si="2"/>
        <v>24011</v>
      </c>
      <c r="R12" s="903">
        <f t="shared" si="2"/>
        <v>25752</v>
      </c>
      <c r="S12" s="904">
        <f t="shared" si="2"/>
        <v>42237</v>
      </c>
    </row>
    <row r="13" spans="2:19" s="924" customFormat="1" ht="16.5" customHeight="1">
      <c r="B13" s="900"/>
      <c r="C13" s="901"/>
      <c r="D13" s="1539" t="s">
        <v>76</v>
      </c>
      <c r="E13" s="1539"/>
      <c r="F13" s="1540"/>
      <c r="G13" s="925">
        <f aca="true" t="shared" si="3" ref="G13:S13">SUM(G14,G19)</f>
        <v>11135</v>
      </c>
      <c r="H13" s="903">
        <f t="shared" si="3"/>
        <v>9982</v>
      </c>
      <c r="I13" s="903">
        <f t="shared" si="3"/>
        <v>10173</v>
      </c>
      <c r="J13" s="903">
        <f t="shared" si="3"/>
        <v>11302</v>
      </c>
      <c r="K13" s="903">
        <f t="shared" si="3"/>
        <v>10552</v>
      </c>
      <c r="L13" s="903">
        <f t="shared" si="3"/>
        <v>10899</v>
      </c>
      <c r="M13" s="903">
        <f t="shared" si="3"/>
        <v>10715</v>
      </c>
      <c r="N13" s="903">
        <f t="shared" si="3"/>
        <v>11225</v>
      </c>
      <c r="O13" s="903">
        <f t="shared" si="3"/>
        <v>11405</v>
      </c>
      <c r="P13" s="903">
        <f t="shared" si="3"/>
        <v>10648</v>
      </c>
      <c r="Q13" s="903">
        <f t="shared" si="3"/>
        <v>10668</v>
      </c>
      <c r="R13" s="903">
        <f t="shared" si="3"/>
        <v>10910</v>
      </c>
      <c r="S13" s="904">
        <f t="shared" si="3"/>
        <v>15194</v>
      </c>
    </row>
    <row r="14" spans="2:19" ht="16.5" customHeight="1">
      <c r="B14" s="887"/>
      <c r="C14" s="888"/>
      <c r="D14" s="883"/>
      <c r="E14" s="1536" t="s">
        <v>67</v>
      </c>
      <c r="F14" s="1537"/>
      <c r="G14" s="921">
        <f>SUM(G15:G18)</f>
        <v>3644</v>
      </c>
      <c r="H14" s="897">
        <f>SUM(H15:H18)</f>
        <v>3098</v>
      </c>
      <c r="I14" s="897">
        <f>SUM(I15:I18)</f>
        <v>3430</v>
      </c>
      <c r="J14" s="897">
        <v>3767</v>
      </c>
      <c r="K14" s="897">
        <f aca="true" t="shared" si="4" ref="K14:S14">SUM(K15:K18)</f>
        <v>3574</v>
      </c>
      <c r="L14" s="897">
        <f t="shared" si="4"/>
        <v>3633</v>
      </c>
      <c r="M14" s="897">
        <f t="shared" si="4"/>
        <v>3407</v>
      </c>
      <c r="N14" s="897">
        <f t="shared" si="4"/>
        <v>3634</v>
      </c>
      <c r="O14" s="897">
        <f t="shared" si="4"/>
        <v>3502</v>
      </c>
      <c r="P14" s="897">
        <f t="shared" si="4"/>
        <v>3579</v>
      </c>
      <c r="Q14" s="897">
        <f t="shared" si="4"/>
        <v>3388</v>
      </c>
      <c r="R14" s="897">
        <f t="shared" si="4"/>
        <v>3801</v>
      </c>
      <c r="S14" s="898">
        <f t="shared" si="4"/>
        <v>4801</v>
      </c>
    </row>
    <row r="15" spans="2:19" ht="16.5" customHeight="1">
      <c r="B15" s="887"/>
      <c r="C15" s="888"/>
      <c r="D15" s="883"/>
      <c r="E15" s="888"/>
      <c r="F15" s="889" t="s">
        <v>77</v>
      </c>
      <c r="G15" s="921">
        <v>3108</v>
      </c>
      <c r="H15" s="897">
        <v>2698</v>
      </c>
      <c r="I15" s="897">
        <v>2906</v>
      </c>
      <c r="J15" s="897">
        <v>3221</v>
      </c>
      <c r="K15" s="897">
        <v>3049</v>
      </c>
      <c r="L15" s="897">
        <v>3152</v>
      </c>
      <c r="M15" s="897">
        <v>2819</v>
      </c>
      <c r="N15" s="897">
        <v>3108</v>
      </c>
      <c r="O15" s="897">
        <v>2957</v>
      </c>
      <c r="P15" s="897">
        <v>3139</v>
      </c>
      <c r="Q15" s="897">
        <v>2863</v>
      </c>
      <c r="R15" s="897">
        <v>3235</v>
      </c>
      <c r="S15" s="898">
        <v>4068</v>
      </c>
    </row>
    <row r="16" spans="2:19" ht="16.5" customHeight="1">
      <c r="B16" s="887"/>
      <c r="C16" s="888"/>
      <c r="D16" s="883"/>
      <c r="E16" s="888"/>
      <c r="F16" s="889" t="s">
        <v>78</v>
      </c>
      <c r="G16" s="921">
        <v>82</v>
      </c>
      <c r="H16" s="897">
        <v>84</v>
      </c>
      <c r="I16" s="897">
        <v>84</v>
      </c>
      <c r="J16" s="897">
        <v>108</v>
      </c>
      <c r="K16" s="897">
        <v>70</v>
      </c>
      <c r="L16" s="897">
        <v>73</v>
      </c>
      <c r="M16" s="897">
        <v>68</v>
      </c>
      <c r="N16" s="897">
        <v>94</v>
      </c>
      <c r="O16" s="897">
        <v>67</v>
      </c>
      <c r="P16" s="897">
        <v>60</v>
      </c>
      <c r="Q16" s="897">
        <v>108</v>
      </c>
      <c r="R16" s="897">
        <v>85</v>
      </c>
      <c r="S16" s="898">
        <v>82</v>
      </c>
    </row>
    <row r="17" spans="2:19" ht="16.5" customHeight="1">
      <c r="B17" s="887"/>
      <c r="C17" s="888"/>
      <c r="D17" s="888"/>
      <c r="E17" s="917"/>
      <c r="F17" s="889" t="s">
        <v>79</v>
      </c>
      <c r="G17" s="921">
        <v>177</v>
      </c>
      <c r="H17" s="897">
        <v>75</v>
      </c>
      <c r="I17" s="897">
        <v>173</v>
      </c>
      <c r="J17" s="897">
        <v>239</v>
      </c>
      <c r="K17" s="897">
        <v>229</v>
      </c>
      <c r="L17" s="897">
        <v>180</v>
      </c>
      <c r="M17" s="897">
        <v>161</v>
      </c>
      <c r="N17" s="897">
        <v>198</v>
      </c>
      <c r="O17" s="897">
        <v>182</v>
      </c>
      <c r="P17" s="897">
        <v>160</v>
      </c>
      <c r="Q17" s="897">
        <v>157</v>
      </c>
      <c r="R17" s="897">
        <v>180</v>
      </c>
      <c r="S17" s="898">
        <v>192</v>
      </c>
    </row>
    <row r="18" spans="2:19" ht="16.5" customHeight="1">
      <c r="B18" s="887"/>
      <c r="C18" s="888"/>
      <c r="D18" s="888"/>
      <c r="E18" s="917"/>
      <c r="F18" s="889" t="s">
        <v>80</v>
      </c>
      <c r="G18" s="921">
        <v>277</v>
      </c>
      <c r="H18" s="897">
        <v>241</v>
      </c>
      <c r="I18" s="897">
        <v>267</v>
      </c>
      <c r="J18" s="897">
        <v>239</v>
      </c>
      <c r="K18" s="897">
        <v>226</v>
      </c>
      <c r="L18" s="897">
        <v>228</v>
      </c>
      <c r="M18" s="897">
        <v>359</v>
      </c>
      <c r="N18" s="897">
        <v>234</v>
      </c>
      <c r="O18" s="897">
        <v>296</v>
      </c>
      <c r="P18" s="897">
        <v>220</v>
      </c>
      <c r="Q18" s="897">
        <v>260</v>
      </c>
      <c r="R18" s="897">
        <v>301</v>
      </c>
      <c r="S18" s="898">
        <v>459</v>
      </c>
    </row>
    <row r="19" spans="2:19" ht="16.5" customHeight="1">
      <c r="B19" s="887"/>
      <c r="C19" s="888"/>
      <c r="D19" s="888"/>
      <c r="E19" s="1536" t="s">
        <v>81</v>
      </c>
      <c r="F19" s="1537"/>
      <c r="G19" s="921">
        <f aca="true" t="shared" si="5" ref="G19:P19">SUM(G20:G28)</f>
        <v>7491</v>
      </c>
      <c r="H19" s="897">
        <f t="shared" si="5"/>
        <v>6884</v>
      </c>
      <c r="I19" s="897">
        <f t="shared" si="5"/>
        <v>6743</v>
      </c>
      <c r="J19" s="897">
        <f t="shared" si="5"/>
        <v>7535</v>
      </c>
      <c r="K19" s="897">
        <f t="shared" si="5"/>
        <v>6978</v>
      </c>
      <c r="L19" s="897">
        <f t="shared" si="5"/>
        <v>7266</v>
      </c>
      <c r="M19" s="897">
        <f t="shared" si="5"/>
        <v>7308</v>
      </c>
      <c r="N19" s="897">
        <f t="shared" si="5"/>
        <v>7591</v>
      </c>
      <c r="O19" s="897">
        <f t="shared" si="5"/>
        <v>7903</v>
      </c>
      <c r="P19" s="897">
        <f t="shared" si="5"/>
        <v>7069</v>
      </c>
      <c r="Q19" s="897">
        <v>7280</v>
      </c>
      <c r="R19" s="897">
        <f>SUM(R20:R28)</f>
        <v>7109</v>
      </c>
      <c r="S19" s="898">
        <f>SUM(S20:S28)</f>
        <v>10393</v>
      </c>
    </row>
    <row r="20" spans="2:19" ht="16.5" customHeight="1">
      <c r="B20" s="887"/>
      <c r="C20" s="888"/>
      <c r="D20" s="888"/>
      <c r="E20" s="888"/>
      <c r="F20" s="889" t="s">
        <v>82</v>
      </c>
      <c r="G20" s="921">
        <v>1133</v>
      </c>
      <c r="H20" s="897">
        <v>711</v>
      </c>
      <c r="I20" s="897">
        <v>799</v>
      </c>
      <c r="J20" s="897">
        <v>855</v>
      </c>
      <c r="K20" s="897">
        <v>973</v>
      </c>
      <c r="L20" s="897">
        <v>1118</v>
      </c>
      <c r="M20" s="897">
        <v>1102</v>
      </c>
      <c r="N20" s="897">
        <v>1481</v>
      </c>
      <c r="O20" s="897">
        <v>1026</v>
      </c>
      <c r="P20" s="897">
        <v>1219</v>
      </c>
      <c r="Q20" s="897">
        <v>1153</v>
      </c>
      <c r="R20" s="897">
        <v>1209</v>
      </c>
      <c r="S20" s="898">
        <v>1679</v>
      </c>
    </row>
    <row r="21" spans="2:19" ht="16.5" customHeight="1">
      <c r="B21" s="887"/>
      <c r="C21" s="888"/>
      <c r="D21" s="888"/>
      <c r="E21" s="917"/>
      <c r="F21" s="889" t="s">
        <v>83</v>
      </c>
      <c r="G21" s="921">
        <v>1001</v>
      </c>
      <c r="H21" s="897">
        <v>1103</v>
      </c>
      <c r="I21" s="897">
        <v>944</v>
      </c>
      <c r="J21" s="897">
        <v>1082</v>
      </c>
      <c r="K21" s="897">
        <v>1044</v>
      </c>
      <c r="L21" s="897">
        <v>1014</v>
      </c>
      <c r="M21" s="897">
        <v>950</v>
      </c>
      <c r="N21" s="897">
        <v>904</v>
      </c>
      <c r="O21" s="897">
        <v>902</v>
      </c>
      <c r="P21" s="897">
        <v>841</v>
      </c>
      <c r="Q21" s="897">
        <v>1006</v>
      </c>
      <c r="R21" s="897">
        <v>971</v>
      </c>
      <c r="S21" s="898">
        <v>1356</v>
      </c>
    </row>
    <row r="22" spans="2:19" ht="16.5" customHeight="1">
      <c r="B22" s="887"/>
      <c r="C22" s="888"/>
      <c r="D22" s="888"/>
      <c r="E22" s="917"/>
      <c r="F22" s="889" t="s">
        <v>84</v>
      </c>
      <c r="G22" s="921">
        <v>1087</v>
      </c>
      <c r="H22" s="897">
        <v>943</v>
      </c>
      <c r="I22" s="897">
        <v>1173</v>
      </c>
      <c r="J22" s="897">
        <v>1223</v>
      </c>
      <c r="K22" s="897">
        <v>964</v>
      </c>
      <c r="L22" s="897">
        <v>1080</v>
      </c>
      <c r="M22" s="897">
        <v>975</v>
      </c>
      <c r="N22" s="897">
        <v>1044</v>
      </c>
      <c r="O22" s="897">
        <v>962</v>
      </c>
      <c r="P22" s="897">
        <v>1092</v>
      </c>
      <c r="Q22" s="897">
        <v>1085</v>
      </c>
      <c r="R22" s="897">
        <v>1124</v>
      </c>
      <c r="S22" s="898">
        <v>1431</v>
      </c>
    </row>
    <row r="23" spans="2:19" ht="16.5" customHeight="1">
      <c r="B23" s="887"/>
      <c r="C23" s="888"/>
      <c r="D23" s="888"/>
      <c r="E23" s="917"/>
      <c r="F23" s="889" t="s">
        <v>85</v>
      </c>
      <c r="G23" s="921">
        <v>843</v>
      </c>
      <c r="H23" s="897">
        <v>758</v>
      </c>
      <c r="I23" s="897">
        <v>845</v>
      </c>
      <c r="J23" s="897">
        <v>930</v>
      </c>
      <c r="K23" s="897">
        <v>839</v>
      </c>
      <c r="L23" s="897">
        <v>830</v>
      </c>
      <c r="M23" s="897">
        <v>814</v>
      </c>
      <c r="N23" s="897">
        <v>789</v>
      </c>
      <c r="O23" s="897">
        <v>915</v>
      </c>
      <c r="P23" s="897">
        <v>750</v>
      </c>
      <c r="Q23" s="897">
        <v>816</v>
      </c>
      <c r="R23" s="897">
        <v>799</v>
      </c>
      <c r="S23" s="898">
        <v>1096</v>
      </c>
    </row>
    <row r="24" spans="2:19" ht="16.5" customHeight="1">
      <c r="B24" s="887"/>
      <c r="C24" s="888"/>
      <c r="D24" s="888"/>
      <c r="E24" s="917"/>
      <c r="F24" s="889" t="s">
        <v>86</v>
      </c>
      <c r="G24" s="921">
        <v>850</v>
      </c>
      <c r="H24" s="897">
        <v>858</v>
      </c>
      <c r="I24" s="897">
        <v>641</v>
      </c>
      <c r="J24" s="897">
        <v>769</v>
      </c>
      <c r="K24" s="897">
        <v>696</v>
      </c>
      <c r="L24" s="897">
        <v>794</v>
      </c>
      <c r="M24" s="897">
        <v>939</v>
      </c>
      <c r="N24" s="897">
        <v>841</v>
      </c>
      <c r="O24" s="897">
        <v>948</v>
      </c>
      <c r="P24" s="897">
        <v>777</v>
      </c>
      <c r="Q24" s="897">
        <v>800</v>
      </c>
      <c r="R24" s="897">
        <v>916</v>
      </c>
      <c r="S24" s="898">
        <v>1179</v>
      </c>
    </row>
    <row r="25" spans="2:19" ht="16.5" customHeight="1">
      <c r="B25" s="887"/>
      <c r="C25" s="888"/>
      <c r="D25" s="888"/>
      <c r="E25" s="917"/>
      <c r="F25" s="889" t="s">
        <v>87</v>
      </c>
      <c r="G25" s="921">
        <v>1381</v>
      </c>
      <c r="H25" s="897">
        <v>1373</v>
      </c>
      <c r="I25" s="897">
        <v>1415</v>
      </c>
      <c r="J25" s="897">
        <v>1662</v>
      </c>
      <c r="K25" s="897">
        <v>1262</v>
      </c>
      <c r="L25" s="897">
        <v>1217</v>
      </c>
      <c r="M25" s="897">
        <v>1294</v>
      </c>
      <c r="N25" s="897">
        <v>1028</v>
      </c>
      <c r="O25" s="897">
        <v>1583</v>
      </c>
      <c r="P25" s="897">
        <v>1366</v>
      </c>
      <c r="Q25" s="897">
        <v>1395</v>
      </c>
      <c r="R25" s="897">
        <v>1275</v>
      </c>
      <c r="S25" s="898">
        <v>1886</v>
      </c>
    </row>
    <row r="26" spans="2:19" ht="16.5" customHeight="1">
      <c r="B26" s="887"/>
      <c r="C26" s="888"/>
      <c r="D26" s="888"/>
      <c r="E26" s="917"/>
      <c r="F26" s="889" t="s">
        <v>88</v>
      </c>
      <c r="G26" s="921">
        <v>673</v>
      </c>
      <c r="H26" s="897">
        <v>740</v>
      </c>
      <c r="I26" s="897">
        <v>412</v>
      </c>
      <c r="J26" s="897">
        <v>476</v>
      </c>
      <c r="K26" s="897">
        <v>719</v>
      </c>
      <c r="L26" s="897">
        <v>715</v>
      </c>
      <c r="M26" s="897">
        <v>666</v>
      </c>
      <c r="N26" s="897">
        <v>922</v>
      </c>
      <c r="O26" s="897">
        <v>1015</v>
      </c>
      <c r="P26" s="897">
        <v>556</v>
      </c>
      <c r="Q26" s="897">
        <v>493</v>
      </c>
      <c r="R26" s="897">
        <v>293</v>
      </c>
      <c r="S26" s="898">
        <v>1087</v>
      </c>
    </row>
    <row r="27" spans="2:19" ht="16.5" customHeight="1">
      <c r="B27" s="887"/>
      <c r="C27" s="888"/>
      <c r="D27" s="888"/>
      <c r="E27" s="917"/>
      <c r="F27" s="889" t="s">
        <v>89</v>
      </c>
      <c r="G27" s="921">
        <v>349</v>
      </c>
      <c r="H27" s="897">
        <v>242</v>
      </c>
      <c r="I27" s="897">
        <v>411</v>
      </c>
      <c r="J27" s="897">
        <v>372</v>
      </c>
      <c r="K27" s="897">
        <v>393</v>
      </c>
      <c r="L27" s="897">
        <v>318</v>
      </c>
      <c r="M27" s="897">
        <v>356</v>
      </c>
      <c r="N27" s="897">
        <v>384</v>
      </c>
      <c r="O27" s="897">
        <v>390</v>
      </c>
      <c r="P27" s="897">
        <v>274</v>
      </c>
      <c r="Q27" s="897">
        <v>322</v>
      </c>
      <c r="R27" s="897">
        <v>317</v>
      </c>
      <c r="S27" s="898">
        <v>501</v>
      </c>
    </row>
    <row r="28" spans="2:19" ht="16.5" customHeight="1">
      <c r="B28" s="887"/>
      <c r="C28" s="888"/>
      <c r="D28" s="888"/>
      <c r="E28" s="883"/>
      <c r="F28" s="889" t="s">
        <v>90</v>
      </c>
      <c r="G28" s="921">
        <v>174</v>
      </c>
      <c r="H28" s="897">
        <v>156</v>
      </c>
      <c r="I28" s="897">
        <v>103</v>
      </c>
      <c r="J28" s="897">
        <v>166</v>
      </c>
      <c r="K28" s="897">
        <v>88</v>
      </c>
      <c r="L28" s="897">
        <v>180</v>
      </c>
      <c r="M28" s="897">
        <v>212</v>
      </c>
      <c r="N28" s="897">
        <v>198</v>
      </c>
      <c r="O28" s="897">
        <v>162</v>
      </c>
      <c r="P28" s="897">
        <v>194</v>
      </c>
      <c r="Q28" s="897">
        <v>201</v>
      </c>
      <c r="R28" s="897">
        <v>205</v>
      </c>
      <c r="S28" s="898">
        <v>178</v>
      </c>
    </row>
    <row r="29" spans="2:19" s="924" customFormat="1" ht="16.5" customHeight="1">
      <c r="B29" s="900"/>
      <c r="C29" s="901"/>
      <c r="D29" s="1539" t="s">
        <v>91</v>
      </c>
      <c r="E29" s="1539"/>
      <c r="F29" s="1540"/>
      <c r="G29" s="925">
        <f aca="true" t="shared" si="6" ref="G29:S29">SUM(G30:G33)</f>
        <v>2469</v>
      </c>
      <c r="H29" s="903">
        <f t="shared" si="6"/>
        <v>1285</v>
      </c>
      <c r="I29" s="903">
        <f t="shared" si="6"/>
        <v>1858</v>
      </c>
      <c r="J29" s="903">
        <f t="shared" si="6"/>
        <v>1899</v>
      </c>
      <c r="K29" s="903">
        <f t="shared" si="6"/>
        <v>2170</v>
      </c>
      <c r="L29" s="903">
        <f t="shared" si="6"/>
        <v>2026</v>
      </c>
      <c r="M29" s="903">
        <f t="shared" si="6"/>
        <v>2256</v>
      </c>
      <c r="N29" s="903">
        <f t="shared" si="6"/>
        <v>2939</v>
      </c>
      <c r="O29" s="903">
        <f t="shared" si="6"/>
        <v>2148</v>
      </c>
      <c r="P29" s="903">
        <f t="shared" si="6"/>
        <v>3050</v>
      </c>
      <c r="Q29" s="903">
        <f t="shared" si="6"/>
        <v>1834</v>
      </c>
      <c r="R29" s="903">
        <f t="shared" si="6"/>
        <v>3116</v>
      </c>
      <c r="S29" s="904">
        <f t="shared" si="6"/>
        <v>4708</v>
      </c>
    </row>
    <row r="30" spans="2:19" ht="16.5" customHeight="1">
      <c r="B30" s="887"/>
      <c r="C30" s="888"/>
      <c r="D30" s="888"/>
      <c r="E30" s="1536" t="s">
        <v>92</v>
      </c>
      <c r="F30" s="1537"/>
      <c r="G30" s="921">
        <v>966</v>
      </c>
      <c r="H30" s="897">
        <v>709</v>
      </c>
      <c r="I30" s="897">
        <v>1019</v>
      </c>
      <c r="J30" s="897">
        <v>1181</v>
      </c>
      <c r="K30" s="897">
        <v>1016</v>
      </c>
      <c r="L30" s="897">
        <v>1119</v>
      </c>
      <c r="M30" s="897">
        <v>918</v>
      </c>
      <c r="N30" s="897">
        <v>1074</v>
      </c>
      <c r="O30" s="897">
        <v>975</v>
      </c>
      <c r="P30" s="897">
        <v>991</v>
      </c>
      <c r="Q30" s="897">
        <v>790</v>
      </c>
      <c r="R30" s="897">
        <v>817</v>
      </c>
      <c r="S30" s="898">
        <v>995</v>
      </c>
    </row>
    <row r="31" spans="2:19" ht="16.5" customHeight="1">
      <c r="B31" s="887"/>
      <c r="C31" s="888"/>
      <c r="D31" s="888"/>
      <c r="E31" s="1536" t="s">
        <v>93</v>
      </c>
      <c r="F31" s="1537"/>
      <c r="G31" s="921">
        <v>583</v>
      </c>
      <c r="H31" s="897">
        <v>43</v>
      </c>
      <c r="I31" s="897">
        <v>382</v>
      </c>
      <c r="J31" s="897">
        <v>96</v>
      </c>
      <c r="K31" s="897">
        <v>163</v>
      </c>
      <c r="L31" s="897">
        <v>95</v>
      </c>
      <c r="M31" s="897">
        <v>141</v>
      </c>
      <c r="N31" s="897">
        <v>1006</v>
      </c>
      <c r="O31" s="897">
        <v>397</v>
      </c>
      <c r="P31" s="897">
        <v>505</v>
      </c>
      <c r="Q31" s="897">
        <v>509</v>
      </c>
      <c r="R31" s="897">
        <v>1393</v>
      </c>
      <c r="S31" s="898">
        <v>1882</v>
      </c>
    </row>
    <row r="32" spans="2:19" ht="16.5" customHeight="1">
      <c r="B32" s="887"/>
      <c r="C32" s="888"/>
      <c r="D32" s="888"/>
      <c r="E32" s="1536" t="s">
        <v>94</v>
      </c>
      <c r="F32" s="1537"/>
      <c r="G32" s="921">
        <v>816</v>
      </c>
      <c r="H32" s="897">
        <v>448</v>
      </c>
      <c r="I32" s="897">
        <v>381</v>
      </c>
      <c r="J32" s="897">
        <v>508</v>
      </c>
      <c r="K32" s="897">
        <v>933</v>
      </c>
      <c r="L32" s="897">
        <v>712</v>
      </c>
      <c r="M32" s="897">
        <v>1096</v>
      </c>
      <c r="N32" s="897">
        <v>744</v>
      </c>
      <c r="O32" s="897">
        <v>668</v>
      </c>
      <c r="P32" s="897">
        <v>1420</v>
      </c>
      <c r="Q32" s="897">
        <v>426</v>
      </c>
      <c r="R32" s="897">
        <v>796</v>
      </c>
      <c r="S32" s="898">
        <v>1710</v>
      </c>
    </row>
    <row r="33" spans="2:19" ht="16.5" customHeight="1">
      <c r="B33" s="887"/>
      <c r="C33" s="888"/>
      <c r="D33" s="888"/>
      <c r="E33" s="1536" t="s">
        <v>95</v>
      </c>
      <c r="F33" s="1537"/>
      <c r="G33" s="921">
        <v>104</v>
      </c>
      <c r="H33" s="897">
        <v>85</v>
      </c>
      <c r="I33" s="897">
        <v>76</v>
      </c>
      <c r="J33" s="897">
        <v>114</v>
      </c>
      <c r="K33" s="897">
        <v>58</v>
      </c>
      <c r="L33" s="897">
        <v>100</v>
      </c>
      <c r="M33" s="897">
        <v>101</v>
      </c>
      <c r="N33" s="897">
        <v>115</v>
      </c>
      <c r="O33" s="897">
        <v>108</v>
      </c>
      <c r="P33" s="897">
        <v>134</v>
      </c>
      <c r="Q33" s="897">
        <v>109</v>
      </c>
      <c r="R33" s="897">
        <v>110</v>
      </c>
      <c r="S33" s="898">
        <v>121</v>
      </c>
    </row>
    <row r="34" spans="2:19" s="924" customFormat="1" ht="16.5" customHeight="1">
      <c r="B34" s="900"/>
      <c r="C34" s="901"/>
      <c r="D34" s="1539" t="s">
        <v>96</v>
      </c>
      <c r="E34" s="1539"/>
      <c r="F34" s="1540"/>
      <c r="G34" s="925">
        <f aca="true" t="shared" si="7" ref="G34:S34">SUM(G35:G36)</f>
        <v>1356</v>
      </c>
      <c r="H34" s="903">
        <f t="shared" si="7"/>
        <v>1204</v>
      </c>
      <c r="I34" s="903">
        <f t="shared" si="7"/>
        <v>1072</v>
      </c>
      <c r="J34" s="903">
        <f t="shared" si="7"/>
        <v>1215</v>
      </c>
      <c r="K34" s="903">
        <f t="shared" si="7"/>
        <v>1305</v>
      </c>
      <c r="L34" s="903">
        <f t="shared" si="7"/>
        <v>1458</v>
      </c>
      <c r="M34" s="903">
        <f t="shared" si="7"/>
        <v>1329</v>
      </c>
      <c r="N34" s="903">
        <f t="shared" si="7"/>
        <v>1153</v>
      </c>
      <c r="O34" s="903">
        <f t="shared" si="7"/>
        <v>1652</v>
      </c>
      <c r="P34" s="903">
        <f t="shared" si="7"/>
        <v>1219</v>
      </c>
      <c r="Q34" s="903">
        <f t="shared" si="7"/>
        <v>1033</v>
      </c>
      <c r="R34" s="903">
        <f t="shared" si="7"/>
        <v>1652</v>
      </c>
      <c r="S34" s="904">
        <f t="shared" si="7"/>
        <v>2010</v>
      </c>
    </row>
    <row r="35" spans="2:19" ht="16.5" customHeight="1">
      <c r="B35" s="887"/>
      <c r="C35" s="888"/>
      <c r="D35" s="888"/>
      <c r="E35" s="1536" t="s">
        <v>97</v>
      </c>
      <c r="F35" s="1537"/>
      <c r="G35" s="921">
        <v>422</v>
      </c>
      <c r="H35" s="897">
        <v>410</v>
      </c>
      <c r="I35" s="897">
        <v>438</v>
      </c>
      <c r="J35" s="897">
        <v>423</v>
      </c>
      <c r="K35" s="897">
        <v>458</v>
      </c>
      <c r="L35" s="897">
        <v>441</v>
      </c>
      <c r="M35" s="897">
        <v>343</v>
      </c>
      <c r="N35" s="897">
        <v>395</v>
      </c>
      <c r="O35" s="897">
        <v>405</v>
      </c>
      <c r="P35" s="897">
        <v>407</v>
      </c>
      <c r="Q35" s="897">
        <v>397</v>
      </c>
      <c r="R35" s="897">
        <v>450</v>
      </c>
      <c r="S35" s="898">
        <v>556</v>
      </c>
    </row>
    <row r="36" spans="2:19" ht="16.5" customHeight="1">
      <c r="B36" s="887"/>
      <c r="C36" s="888"/>
      <c r="D36" s="888"/>
      <c r="E36" s="1536" t="s">
        <v>98</v>
      </c>
      <c r="F36" s="1537"/>
      <c r="G36" s="921">
        <v>934</v>
      </c>
      <c r="H36" s="897">
        <v>794</v>
      </c>
      <c r="I36" s="897">
        <v>634</v>
      </c>
      <c r="J36" s="897">
        <v>792</v>
      </c>
      <c r="K36" s="897">
        <v>847</v>
      </c>
      <c r="L36" s="897">
        <v>1017</v>
      </c>
      <c r="M36" s="897">
        <v>986</v>
      </c>
      <c r="N36" s="897">
        <v>758</v>
      </c>
      <c r="O36" s="897">
        <v>1247</v>
      </c>
      <c r="P36" s="897">
        <v>812</v>
      </c>
      <c r="Q36" s="897">
        <v>636</v>
      </c>
      <c r="R36" s="897">
        <v>1202</v>
      </c>
      <c r="S36" s="898">
        <v>1454</v>
      </c>
    </row>
    <row r="37" spans="2:19" s="924" customFormat="1" ht="16.5" customHeight="1">
      <c r="B37" s="900"/>
      <c r="C37" s="901"/>
      <c r="D37" s="1539" t="s">
        <v>99</v>
      </c>
      <c r="E37" s="1539"/>
      <c r="F37" s="1540"/>
      <c r="G37" s="925">
        <f>SUM(G38:G39)</f>
        <v>3063</v>
      </c>
      <c r="H37" s="903">
        <f>SUM(H38:H39)</f>
        <v>2352</v>
      </c>
      <c r="I37" s="903">
        <v>1606</v>
      </c>
      <c r="J37" s="903">
        <f aca="true" t="shared" si="8" ref="J37:S37">SUM(J38:J39)</f>
        <v>3532</v>
      </c>
      <c r="K37" s="903">
        <f t="shared" si="8"/>
        <v>2457</v>
      </c>
      <c r="L37" s="903">
        <f t="shared" si="8"/>
        <v>2744</v>
      </c>
      <c r="M37" s="903">
        <f t="shared" si="8"/>
        <v>3656</v>
      </c>
      <c r="N37" s="903">
        <f t="shared" si="8"/>
        <v>2682</v>
      </c>
      <c r="O37" s="903">
        <f t="shared" si="8"/>
        <v>2826</v>
      </c>
      <c r="P37" s="903">
        <f t="shared" si="8"/>
        <v>1970</v>
      </c>
      <c r="Q37" s="903">
        <f t="shared" si="8"/>
        <v>2376</v>
      </c>
      <c r="R37" s="903">
        <f t="shared" si="8"/>
        <v>2648</v>
      </c>
      <c r="S37" s="904">
        <f t="shared" si="8"/>
        <v>7856</v>
      </c>
    </row>
    <row r="38" spans="2:19" ht="16.5" customHeight="1">
      <c r="B38" s="887"/>
      <c r="C38" s="888"/>
      <c r="D38" s="888"/>
      <c r="E38" s="1536" t="s">
        <v>100</v>
      </c>
      <c r="F38" s="1537"/>
      <c r="G38" s="921">
        <v>2203</v>
      </c>
      <c r="H38" s="897">
        <v>1948</v>
      </c>
      <c r="I38" s="897">
        <v>1015</v>
      </c>
      <c r="J38" s="897">
        <v>2196</v>
      </c>
      <c r="K38" s="897">
        <v>1734</v>
      </c>
      <c r="L38" s="897">
        <v>1854</v>
      </c>
      <c r="M38" s="897">
        <v>2660</v>
      </c>
      <c r="N38" s="897">
        <v>1802</v>
      </c>
      <c r="O38" s="897">
        <v>1713</v>
      </c>
      <c r="P38" s="897">
        <v>1434</v>
      </c>
      <c r="Q38" s="897">
        <v>1749</v>
      </c>
      <c r="R38" s="897">
        <v>1785</v>
      </c>
      <c r="S38" s="898">
        <v>6492</v>
      </c>
    </row>
    <row r="39" spans="2:19" ht="16.5" customHeight="1">
      <c r="B39" s="887"/>
      <c r="C39" s="888"/>
      <c r="D39" s="888"/>
      <c r="E39" s="1536" t="s">
        <v>101</v>
      </c>
      <c r="F39" s="1537"/>
      <c r="G39" s="921">
        <v>860</v>
      </c>
      <c r="H39" s="897">
        <v>404</v>
      </c>
      <c r="I39" s="897">
        <v>501</v>
      </c>
      <c r="J39" s="897">
        <v>1336</v>
      </c>
      <c r="K39" s="897">
        <v>723</v>
      </c>
      <c r="L39" s="897">
        <v>890</v>
      </c>
      <c r="M39" s="897">
        <v>996</v>
      </c>
      <c r="N39" s="897">
        <v>880</v>
      </c>
      <c r="O39" s="897">
        <v>1113</v>
      </c>
      <c r="P39" s="897">
        <v>536</v>
      </c>
      <c r="Q39" s="897">
        <v>627</v>
      </c>
      <c r="R39" s="897">
        <v>863</v>
      </c>
      <c r="S39" s="898">
        <v>1364</v>
      </c>
    </row>
    <row r="40" spans="2:19" s="924" customFormat="1" ht="16.5" customHeight="1">
      <c r="B40" s="900"/>
      <c r="C40" s="901"/>
      <c r="D40" s="1539" t="s">
        <v>102</v>
      </c>
      <c r="E40" s="1539"/>
      <c r="F40" s="1540"/>
      <c r="G40" s="925">
        <f>SUM(G41:G51)</f>
        <v>8473</v>
      </c>
      <c r="H40" s="903">
        <f>SUM(H41:H51)</f>
        <v>8211</v>
      </c>
      <c r="I40" s="903">
        <f>SUM(I41:I51)</f>
        <v>7220</v>
      </c>
      <c r="J40" s="903">
        <v>9526</v>
      </c>
      <c r="K40" s="903">
        <f aca="true" t="shared" si="9" ref="K40:S40">SUM(K41:K51)</f>
        <v>8325</v>
      </c>
      <c r="L40" s="903">
        <f t="shared" si="9"/>
        <v>8271</v>
      </c>
      <c r="M40" s="903">
        <f t="shared" si="9"/>
        <v>7697</v>
      </c>
      <c r="N40" s="903">
        <f t="shared" si="9"/>
        <v>8690</v>
      </c>
      <c r="O40" s="903">
        <f t="shared" si="9"/>
        <v>9621</v>
      </c>
      <c r="P40" s="903">
        <f t="shared" si="9"/>
        <v>7015</v>
      </c>
      <c r="Q40" s="903">
        <f t="shared" si="9"/>
        <v>8100</v>
      </c>
      <c r="R40" s="903">
        <f t="shared" si="9"/>
        <v>7426</v>
      </c>
      <c r="S40" s="904">
        <f t="shared" si="9"/>
        <v>12469</v>
      </c>
    </row>
    <row r="41" spans="2:19" ht="16.5" customHeight="1">
      <c r="B41" s="887"/>
      <c r="C41" s="888"/>
      <c r="D41" s="888"/>
      <c r="E41" s="1536" t="s">
        <v>103</v>
      </c>
      <c r="F41" s="1537"/>
      <c r="G41" s="921">
        <v>693</v>
      </c>
      <c r="H41" s="897">
        <v>498</v>
      </c>
      <c r="I41" s="897">
        <v>563</v>
      </c>
      <c r="J41" s="897">
        <v>765</v>
      </c>
      <c r="K41" s="897">
        <v>730</v>
      </c>
      <c r="L41" s="897">
        <v>717</v>
      </c>
      <c r="M41" s="897">
        <v>759</v>
      </c>
      <c r="N41" s="897">
        <v>674</v>
      </c>
      <c r="O41" s="897">
        <v>774</v>
      </c>
      <c r="P41" s="897">
        <v>633</v>
      </c>
      <c r="Q41" s="897">
        <v>656</v>
      </c>
      <c r="R41" s="897">
        <v>643</v>
      </c>
      <c r="S41" s="898">
        <v>882</v>
      </c>
    </row>
    <row r="42" spans="2:19" ht="16.5" customHeight="1">
      <c r="B42" s="887"/>
      <c r="C42" s="888"/>
      <c r="D42" s="888"/>
      <c r="E42" s="1536" t="s">
        <v>104</v>
      </c>
      <c r="F42" s="1537"/>
      <c r="G42" s="921">
        <v>452</v>
      </c>
      <c r="H42" s="897">
        <v>355</v>
      </c>
      <c r="I42" s="897">
        <v>625</v>
      </c>
      <c r="J42" s="897">
        <v>441</v>
      </c>
      <c r="K42" s="897">
        <v>305</v>
      </c>
      <c r="L42" s="897">
        <v>408</v>
      </c>
      <c r="M42" s="897">
        <v>265</v>
      </c>
      <c r="N42" s="897">
        <v>373</v>
      </c>
      <c r="O42" s="897">
        <v>474</v>
      </c>
      <c r="P42" s="897">
        <v>569</v>
      </c>
      <c r="Q42" s="897">
        <v>796</v>
      </c>
      <c r="R42" s="897">
        <v>405</v>
      </c>
      <c r="S42" s="898">
        <v>403</v>
      </c>
    </row>
    <row r="43" spans="2:19" ht="16.5" customHeight="1">
      <c r="B43" s="887"/>
      <c r="C43" s="888"/>
      <c r="D43" s="888"/>
      <c r="E43" s="1536" t="s">
        <v>105</v>
      </c>
      <c r="F43" s="1537"/>
      <c r="G43" s="921">
        <v>380</v>
      </c>
      <c r="H43" s="897">
        <v>358</v>
      </c>
      <c r="I43" s="897">
        <v>245</v>
      </c>
      <c r="J43" s="897">
        <v>408</v>
      </c>
      <c r="K43" s="897">
        <v>441</v>
      </c>
      <c r="L43" s="897">
        <v>380</v>
      </c>
      <c r="M43" s="897">
        <v>291</v>
      </c>
      <c r="N43" s="897">
        <v>270</v>
      </c>
      <c r="O43" s="897">
        <v>602</v>
      </c>
      <c r="P43" s="897">
        <v>249</v>
      </c>
      <c r="Q43" s="897">
        <v>366</v>
      </c>
      <c r="R43" s="897">
        <v>445</v>
      </c>
      <c r="S43" s="898">
        <v>562</v>
      </c>
    </row>
    <row r="44" spans="2:19" ht="16.5" customHeight="1">
      <c r="B44" s="887"/>
      <c r="C44" s="888"/>
      <c r="D44" s="888"/>
      <c r="E44" s="1536" t="s">
        <v>106</v>
      </c>
      <c r="F44" s="1537"/>
      <c r="G44" s="921">
        <v>666</v>
      </c>
      <c r="H44" s="897">
        <v>621</v>
      </c>
      <c r="I44" s="897">
        <v>633</v>
      </c>
      <c r="J44" s="897">
        <v>1421</v>
      </c>
      <c r="K44" s="897">
        <v>865</v>
      </c>
      <c r="L44" s="897">
        <v>715</v>
      </c>
      <c r="M44" s="897">
        <v>516</v>
      </c>
      <c r="N44" s="897">
        <v>572</v>
      </c>
      <c r="O44" s="897">
        <v>465</v>
      </c>
      <c r="P44" s="897">
        <v>466</v>
      </c>
      <c r="Q44" s="897">
        <v>575</v>
      </c>
      <c r="R44" s="897">
        <v>657</v>
      </c>
      <c r="S44" s="898">
        <v>672</v>
      </c>
    </row>
    <row r="45" spans="2:19" ht="16.5" customHeight="1">
      <c r="B45" s="887"/>
      <c r="C45" s="888"/>
      <c r="D45" s="888"/>
      <c r="E45" s="1536" t="s">
        <v>107</v>
      </c>
      <c r="F45" s="1537"/>
      <c r="G45" s="921">
        <v>87</v>
      </c>
      <c r="H45" s="897">
        <v>67</v>
      </c>
      <c r="I45" s="897">
        <v>79</v>
      </c>
      <c r="J45" s="897">
        <v>111</v>
      </c>
      <c r="K45" s="897">
        <v>138</v>
      </c>
      <c r="L45" s="897">
        <v>56</v>
      </c>
      <c r="M45" s="897">
        <v>118</v>
      </c>
      <c r="N45" s="897">
        <v>74</v>
      </c>
      <c r="O45" s="897">
        <v>76</v>
      </c>
      <c r="P45" s="897">
        <v>64</v>
      </c>
      <c r="Q45" s="897">
        <v>81</v>
      </c>
      <c r="R45" s="897">
        <v>103</v>
      </c>
      <c r="S45" s="898">
        <v>91</v>
      </c>
    </row>
    <row r="46" spans="2:19" ht="16.5" customHeight="1">
      <c r="B46" s="887"/>
      <c r="C46" s="888"/>
      <c r="D46" s="888"/>
      <c r="E46" s="1536" t="s">
        <v>108</v>
      </c>
      <c r="F46" s="1537"/>
      <c r="G46" s="921">
        <v>1610</v>
      </c>
      <c r="H46" s="897">
        <v>1197</v>
      </c>
      <c r="I46" s="897">
        <v>1299</v>
      </c>
      <c r="J46" s="897">
        <v>1708</v>
      </c>
      <c r="K46" s="897">
        <v>1485</v>
      </c>
      <c r="L46" s="897">
        <v>1644</v>
      </c>
      <c r="M46" s="897">
        <v>1550</v>
      </c>
      <c r="N46" s="897">
        <v>1779</v>
      </c>
      <c r="O46" s="897">
        <v>1934</v>
      </c>
      <c r="P46" s="897">
        <v>1407</v>
      </c>
      <c r="Q46" s="897">
        <v>1489</v>
      </c>
      <c r="R46" s="897">
        <v>1575</v>
      </c>
      <c r="S46" s="898">
        <v>2140</v>
      </c>
    </row>
    <row r="47" spans="2:19" ht="16.5" customHeight="1">
      <c r="B47" s="887"/>
      <c r="C47" s="888"/>
      <c r="D47" s="888"/>
      <c r="E47" s="1536" t="s">
        <v>109</v>
      </c>
      <c r="F47" s="1537"/>
      <c r="G47" s="921">
        <v>1943</v>
      </c>
      <c r="H47" s="897">
        <v>2421</v>
      </c>
      <c r="I47" s="897">
        <v>1524</v>
      </c>
      <c r="J47" s="897">
        <v>2207</v>
      </c>
      <c r="K47" s="897">
        <v>1942</v>
      </c>
      <c r="L47" s="897">
        <v>1556</v>
      </c>
      <c r="M47" s="897">
        <v>1366</v>
      </c>
      <c r="N47" s="897">
        <v>1380</v>
      </c>
      <c r="O47" s="897">
        <v>2788</v>
      </c>
      <c r="P47" s="897">
        <v>1493</v>
      </c>
      <c r="Q47" s="897">
        <v>1837</v>
      </c>
      <c r="R47" s="897">
        <v>1604</v>
      </c>
      <c r="S47" s="898">
        <v>3799</v>
      </c>
    </row>
    <row r="48" spans="2:19" ht="16.5" customHeight="1">
      <c r="B48" s="887"/>
      <c r="C48" s="888"/>
      <c r="D48" s="888"/>
      <c r="E48" s="1536" t="s">
        <v>110</v>
      </c>
      <c r="F48" s="1537"/>
      <c r="G48" s="921">
        <v>326</v>
      </c>
      <c r="H48" s="897">
        <v>304</v>
      </c>
      <c r="I48" s="897">
        <v>310</v>
      </c>
      <c r="J48" s="897">
        <v>319</v>
      </c>
      <c r="K48" s="897">
        <v>366</v>
      </c>
      <c r="L48" s="897">
        <v>443</v>
      </c>
      <c r="M48" s="897">
        <v>301</v>
      </c>
      <c r="N48" s="897">
        <v>315</v>
      </c>
      <c r="O48" s="897">
        <v>313</v>
      </c>
      <c r="P48" s="897">
        <v>309</v>
      </c>
      <c r="Q48" s="897">
        <v>346</v>
      </c>
      <c r="R48" s="897">
        <v>284</v>
      </c>
      <c r="S48" s="898">
        <v>290</v>
      </c>
    </row>
    <row r="49" spans="2:19" ht="16.5" customHeight="1">
      <c r="B49" s="887"/>
      <c r="C49" s="888"/>
      <c r="D49" s="888"/>
      <c r="E49" s="1536" t="s">
        <v>56</v>
      </c>
      <c r="F49" s="1537"/>
      <c r="G49" s="921">
        <v>340</v>
      </c>
      <c r="H49" s="897">
        <v>785</v>
      </c>
      <c r="I49" s="897">
        <v>179</v>
      </c>
      <c r="J49" s="897">
        <v>181</v>
      </c>
      <c r="K49" s="897">
        <v>122</v>
      </c>
      <c r="L49" s="897">
        <v>303</v>
      </c>
      <c r="M49" s="897">
        <v>115</v>
      </c>
      <c r="N49" s="897">
        <v>116</v>
      </c>
      <c r="O49" s="897">
        <v>397</v>
      </c>
      <c r="P49" s="897">
        <v>384</v>
      </c>
      <c r="Q49" s="897">
        <v>382</v>
      </c>
      <c r="R49" s="897">
        <v>281</v>
      </c>
      <c r="S49" s="898">
        <v>882</v>
      </c>
    </row>
    <row r="50" spans="2:19" ht="16.5" customHeight="1">
      <c r="B50" s="887"/>
      <c r="C50" s="888"/>
      <c r="D50" s="888"/>
      <c r="E50" s="1536" t="s">
        <v>111</v>
      </c>
      <c r="F50" s="1537"/>
      <c r="G50" s="921">
        <v>29</v>
      </c>
      <c r="H50" s="897">
        <v>16</v>
      </c>
      <c r="I50" s="897">
        <v>21</v>
      </c>
      <c r="J50" s="897">
        <v>5</v>
      </c>
      <c r="K50" s="897">
        <v>19</v>
      </c>
      <c r="L50" s="897">
        <v>4</v>
      </c>
      <c r="M50" s="897">
        <v>33</v>
      </c>
      <c r="N50" s="897">
        <v>22</v>
      </c>
      <c r="O50" s="897">
        <v>21</v>
      </c>
      <c r="P50" s="897">
        <v>25</v>
      </c>
      <c r="Q50" s="897">
        <v>94</v>
      </c>
      <c r="R50" s="897">
        <v>40</v>
      </c>
      <c r="S50" s="898">
        <v>42</v>
      </c>
    </row>
    <row r="51" spans="2:19" ht="16.5" customHeight="1">
      <c r="B51" s="887"/>
      <c r="C51" s="888"/>
      <c r="D51" s="888"/>
      <c r="E51" s="1536" t="s">
        <v>112</v>
      </c>
      <c r="F51" s="1537"/>
      <c r="G51" s="921">
        <v>1947</v>
      </c>
      <c r="H51" s="897">
        <v>1589</v>
      </c>
      <c r="I51" s="897">
        <v>1742</v>
      </c>
      <c r="J51" s="897">
        <v>1960</v>
      </c>
      <c r="K51" s="927">
        <v>1912</v>
      </c>
      <c r="L51" s="897">
        <v>2045</v>
      </c>
      <c r="M51" s="897">
        <v>2383</v>
      </c>
      <c r="N51" s="897">
        <v>3115</v>
      </c>
      <c r="O51" s="897">
        <v>1777</v>
      </c>
      <c r="P51" s="897">
        <v>1416</v>
      </c>
      <c r="Q51" s="897">
        <v>1478</v>
      </c>
      <c r="R51" s="897">
        <v>1389</v>
      </c>
      <c r="S51" s="898">
        <v>2706</v>
      </c>
    </row>
    <row r="52" spans="2:19" s="924" customFormat="1" ht="16.5" customHeight="1">
      <c r="B52" s="1538" t="s">
        <v>113</v>
      </c>
      <c r="C52" s="1539"/>
      <c r="D52" s="1539"/>
      <c r="E52" s="1539"/>
      <c r="F52" s="1540"/>
      <c r="G52" s="925">
        <f aca="true" t="shared" si="10" ref="G52:S52">SUM(G53:G56)</f>
        <v>2873</v>
      </c>
      <c r="H52" s="903">
        <f t="shared" si="10"/>
        <v>2912</v>
      </c>
      <c r="I52" s="903">
        <f t="shared" si="10"/>
        <v>3025</v>
      </c>
      <c r="J52" s="903">
        <f t="shared" si="10"/>
        <v>2779</v>
      </c>
      <c r="K52" s="903">
        <f t="shared" si="10"/>
        <v>2071</v>
      </c>
      <c r="L52" s="903">
        <f t="shared" si="10"/>
        <v>2140</v>
      </c>
      <c r="M52" s="903">
        <f t="shared" si="10"/>
        <v>3460</v>
      </c>
      <c r="N52" s="903">
        <f t="shared" si="10"/>
        <v>2820</v>
      </c>
      <c r="O52" s="903">
        <f t="shared" si="10"/>
        <v>2584</v>
      </c>
      <c r="P52" s="903">
        <f t="shared" si="10"/>
        <v>2464</v>
      </c>
      <c r="Q52" s="903">
        <f t="shared" si="10"/>
        <v>2565</v>
      </c>
      <c r="R52" s="903">
        <f t="shared" si="10"/>
        <v>2853</v>
      </c>
      <c r="S52" s="904">
        <f t="shared" si="10"/>
        <v>5731</v>
      </c>
    </row>
    <row r="53" spans="2:19" ht="16.5" customHeight="1">
      <c r="B53" s="887"/>
      <c r="C53" s="888"/>
      <c r="D53" s="888"/>
      <c r="E53" s="1536" t="s">
        <v>114</v>
      </c>
      <c r="F53" s="1537"/>
      <c r="G53" s="921">
        <v>716</v>
      </c>
      <c r="H53" s="897">
        <v>535</v>
      </c>
      <c r="I53" s="897">
        <v>637</v>
      </c>
      <c r="J53" s="897">
        <v>693</v>
      </c>
      <c r="K53" s="897">
        <v>361</v>
      </c>
      <c r="L53" s="897">
        <v>448</v>
      </c>
      <c r="M53" s="897">
        <v>1380</v>
      </c>
      <c r="N53" s="897">
        <v>424</v>
      </c>
      <c r="O53" s="897">
        <v>713</v>
      </c>
      <c r="P53" s="897">
        <v>344</v>
      </c>
      <c r="Q53" s="897">
        <v>379</v>
      </c>
      <c r="R53" s="897">
        <v>548</v>
      </c>
      <c r="S53" s="898">
        <v>2866</v>
      </c>
    </row>
    <row r="54" spans="2:19" ht="16.5" customHeight="1">
      <c r="B54" s="887"/>
      <c r="C54" s="888"/>
      <c r="D54" s="888"/>
      <c r="E54" s="1536" t="s">
        <v>115</v>
      </c>
      <c r="F54" s="1537"/>
      <c r="G54" s="921">
        <v>708</v>
      </c>
      <c r="H54" s="897">
        <v>963</v>
      </c>
      <c r="I54" s="897">
        <v>919</v>
      </c>
      <c r="J54" s="897">
        <v>674</v>
      </c>
      <c r="K54" s="897">
        <v>392</v>
      </c>
      <c r="L54" s="897">
        <v>358</v>
      </c>
      <c r="M54" s="897">
        <v>637</v>
      </c>
      <c r="N54" s="897">
        <v>884</v>
      </c>
      <c r="O54" s="897">
        <v>578</v>
      </c>
      <c r="P54" s="897">
        <v>733</v>
      </c>
      <c r="Q54" s="897">
        <v>633</v>
      </c>
      <c r="R54" s="897">
        <v>688</v>
      </c>
      <c r="S54" s="898">
        <v>1177</v>
      </c>
    </row>
    <row r="55" spans="2:19" ht="16.5" customHeight="1">
      <c r="B55" s="887"/>
      <c r="C55" s="888"/>
      <c r="D55" s="883"/>
      <c r="E55" s="1536" t="s">
        <v>116</v>
      </c>
      <c r="F55" s="1537"/>
      <c r="G55" s="921">
        <v>1382</v>
      </c>
      <c r="H55" s="897">
        <v>1365</v>
      </c>
      <c r="I55" s="897">
        <v>1448</v>
      </c>
      <c r="J55" s="897">
        <v>1396</v>
      </c>
      <c r="K55" s="897">
        <v>1274</v>
      </c>
      <c r="L55" s="897">
        <v>1304</v>
      </c>
      <c r="M55" s="897">
        <v>1397</v>
      </c>
      <c r="N55" s="897">
        <v>1257</v>
      </c>
      <c r="O55" s="897">
        <v>1260</v>
      </c>
      <c r="P55" s="897">
        <v>1351</v>
      </c>
      <c r="Q55" s="897">
        <v>1460</v>
      </c>
      <c r="R55" s="897">
        <v>1546</v>
      </c>
      <c r="S55" s="898">
        <v>1615</v>
      </c>
    </row>
    <row r="56" spans="2:19" ht="16.5" customHeight="1">
      <c r="B56" s="887"/>
      <c r="C56" s="888"/>
      <c r="D56" s="883"/>
      <c r="E56" s="1536" t="s">
        <v>117</v>
      </c>
      <c r="F56" s="1537"/>
      <c r="G56" s="921">
        <v>67</v>
      </c>
      <c r="H56" s="897">
        <v>49</v>
      </c>
      <c r="I56" s="897">
        <v>21</v>
      </c>
      <c r="J56" s="897">
        <v>16</v>
      </c>
      <c r="K56" s="897">
        <v>44</v>
      </c>
      <c r="L56" s="897">
        <v>30</v>
      </c>
      <c r="M56" s="897">
        <v>46</v>
      </c>
      <c r="N56" s="897">
        <v>255</v>
      </c>
      <c r="O56" s="897">
        <v>33</v>
      </c>
      <c r="P56" s="897">
        <v>36</v>
      </c>
      <c r="Q56" s="897">
        <v>93</v>
      </c>
      <c r="R56" s="897">
        <v>71</v>
      </c>
      <c r="S56" s="898">
        <v>73</v>
      </c>
    </row>
    <row r="57" spans="2:19" s="924" customFormat="1" ht="16.5" customHeight="1">
      <c r="B57" s="1538" t="s">
        <v>118</v>
      </c>
      <c r="C57" s="1539"/>
      <c r="D57" s="1539"/>
      <c r="E57" s="1539"/>
      <c r="F57" s="1540"/>
      <c r="G57" s="925">
        <f aca="true" t="shared" si="11" ref="G57:S57">SUM(G58:G62)</f>
        <v>9101</v>
      </c>
      <c r="H57" s="903">
        <f t="shared" si="11"/>
        <v>6636</v>
      </c>
      <c r="I57" s="903">
        <f t="shared" si="11"/>
        <v>7577</v>
      </c>
      <c r="J57" s="903">
        <f t="shared" si="11"/>
        <v>7226</v>
      </c>
      <c r="K57" s="903">
        <f t="shared" si="11"/>
        <v>6103</v>
      </c>
      <c r="L57" s="903">
        <f t="shared" si="11"/>
        <v>7576</v>
      </c>
      <c r="M57" s="903">
        <f t="shared" si="11"/>
        <v>8912</v>
      </c>
      <c r="N57" s="903">
        <f t="shared" si="11"/>
        <v>9007</v>
      </c>
      <c r="O57" s="903">
        <f t="shared" si="11"/>
        <v>9105</v>
      </c>
      <c r="P57" s="903">
        <f t="shared" si="11"/>
        <v>8363</v>
      </c>
      <c r="Q57" s="903">
        <f t="shared" si="11"/>
        <v>8543</v>
      </c>
      <c r="R57" s="903">
        <f t="shared" si="11"/>
        <v>7608</v>
      </c>
      <c r="S57" s="904">
        <f t="shared" si="11"/>
        <v>22855</v>
      </c>
    </row>
    <row r="58" spans="2:19" ht="16.5" customHeight="1">
      <c r="B58" s="887"/>
      <c r="C58" s="888"/>
      <c r="D58" s="888"/>
      <c r="E58" s="1536" t="s">
        <v>119</v>
      </c>
      <c r="F58" s="1537"/>
      <c r="G58" s="921">
        <v>2951</v>
      </c>
      <c r="H58" s="897">
        <v>2059</v>
      </c>
      <c r="I58" s="897">
        <v>2190</v>
      </c>
      <c r="J58" s="897">
        <v>2235</v>
      </c>
      <c r="K58" s="897">
        <v>1603</v>
      </c>
      <c r="L58" s="897">
        <v>1826</v>
      </c>
      <c r="M58" s="897">
        <v>3053</v>
      </c>
      <c r="N58" s="897">
        <v>3276</v>
      </c>
      <c r="O58" s="897">
        <v>2897</v>
      </c>
      <c r="P58" s="897">
        <v>3232</v>
      </c>
      <c r="Q58" s="897">
        <v>2235</v>
      </c>
      <c r="R58" s="897">
        <v>1756</v>
      </c>
      <c r="S58" s="898">
        <v>9150</v>
      </c>
    </row>
    <row r="59" spans="2:19" ht="16.5" customHeight="1">
      <c r="B59" s="887"/>
      <c r="C59" s="888"/>
      <c r="D59" s="888"/>
      <c r="E59" s="1536" t="s">
        <v>120</v>
      </c>
      <c r="F59" s="1537"/>
      <c r="G59" s="921">
        <v>1583</v>
      </c>
      <c r="H59" s="897">
        <v>1628</v>
      </c>
      <c r="I59" s="897">
        <v>1800</v>
      </c>
      <c r="J59" s="897">
        <v>1876</v>
      </c>
      <c r="K59" s="897">
        <v>1685</v>
      </c>
      <c r="L59" s="897">
        <v>1590</v>
      </c>
      <c r="M59" s="897">
        <v>1656</v>
      </c>
      <c r="N59" s="897">
        <v>1449</v>
      </c>
      <c r="O59" s="897">
        <v>1219</v>
      </c>
      <c r="P59" s="897">
        <v>1265</v>
      </c>
      <c r="Q59" s="897">
        <v>1472</v>
      </c>
      <c r="R59" s="897">
        <v>1530</v>
      </c>
      <c r="S59" s="898">
        <v>2029</v>
      </c>
    </row>
    <row r="60" spans="2:19" ht="16.5" customHeight="1">
      <c r="B60" s="928"/>
      <c r="C60" s="929"/>
      <c r="D60" s="930"/>
      <c r="E60" s="1536" t="s">
        <v>121</v>
      </c>
      <c r="F60" s="1537"/>
      <c r="G60" s="921">
        <v>1677</v>
      </c>
      <c r="H60" s="897">
        <v>1077</v>
      </c>
      <c r="I60" s="897">
        <v>1134</v>
      </c>
      <c r="J60" s="897">
        <v>1011</v>
      </c>
      <c r="K60" s="897">
        <v>1245</v>
      </c>
      <c r="L60" s="897">
        <v>1533</v>
      </c>
      <c r="M60" s="897">
        <v>1281</v>
      </c>
      <c r="N60" s="897">
        <v>1453</v>
      </c>
      <c r="O60" s="897">
        <v>1700</v>
      </c>
      <c r="P60" s="897">
        <v>1455</v>
      </c>
      <c r="Q60" s="897">
        <v>1298</v>
      </c>
      <c r="R60" s="897">
        <v>1694</v>
      </c>
      <c r="S60" s="898">
        <v>6074</v>
      </c>
    </row>
    <row r="61" spans="2:19" ht="16.5" customHeight="1">
      <c r="B61" s="928"/>
      <c r="C61" s="929"/>
      <c r="D61" s="930"/>
      <c r="E61" s="1536" t="s">
        <v>122</v>
      </c>
      <c r="F61" s="1537"/>
      <c r="G61" s="921">
        <v>2773</v>
      </c>
      <c r="H61" s="897">
        <v>1854</v>
      </c>
      <c r="I61" s="897">
        <v>2416</v>
      </c>
      <c r="J61" s="897">
        <v>1997</v>
      </c>
      <c r="K61" s="897">
        <v>1545</v>
      </c>
      <c r="L61" s="897">
        <v>2614</v>
      </c>
      <c r="M61" s="897">
        <v>2642</v>
      </c>
      <c r="N61" s="897">
        <v>2823</v>
      </c>
      <c r="O61" s="897">
        <v>3052</v>
      </c>
      <c r="P61" s="897">
        <v>2387</v>
      </c>
      <c r="Q61" s="897">
        <v>3524</v>
      </c>
      <c r="R61" s="897">
        <v>2556</v>
      </c>
      <c r="S61" s="898">
        <v>5071</v>
      </c>
    </row>
    <row r="62" spans="2:19" ht="16.5" customHeight="1">
      <c r="B62" s="887"/>
      <c r="C62" s="888"/>
      <c r="D62" s="883"/>
      <c r="E62" s="1536" t="s">
        <v>1656</v>
      </c>
      <c r="F62" s="1537"/>
      <c r="G62" s="921">
        <v>117</v>
      </c>
      <c r="H62" s="897">
        <v>18</v>
      </c>
      <c r="I62" s="897">
        <v>37</v>
      </c>
      <c r="J62" s="897">
        <v>107</v>
      </c>
      <c r="K62" s="897">
        <v>25</v>
      </c>
      <c r="L62" s="897">
        <v>13</v>
      </c>
      <c r="M62" s="897">
        <v>280</v>
      </c>
      <c r="N62" s="897">
        <v>6</v>
      </c>
      <c r="O62" s="897">
        <v>237</v>
      </c>
      <c r="P62" s="897">
        <v>24</v>
      </c>
      <c r="Q62" s="897">
        <v>14</v>
      </c>
      <c r="R62" s="897">
        <v>72</v>
      </c>
      <c r="S62" s="898">
        <v>531</v>
      </c>
    </row>
    <row r="63" spans="2:19" s="931" customFormat="1" ht="16.5" customHeight="1">
      <c r="B63" s="1538" t="s">
        <v>123</v>
      </c>
      <c r="C63" s="1539"/>
      <c r="D63" s="1539"/>
      <c r="E63" s="1539"/>
      <c r="F63" s="1540"/>
      <c r="G63" s="925">
        <v>7755</v>
      </c>
      <c r="H63" s="903">
        <v>8250</v>
      </c>
      <c r="I63" s="903">
        <v>7423</v>
      </c>
      <c r="J63" s="903">
        <v>6473</v>
      </c>
      <c r="K63" s="903">
        <v>7153</v>
      </c>
      <c r="L63" s="903">
        <v>6382</v>
      </c>
      <c r="M63" s="903">
        <v>8434</v>
      </c>
      <c r="N63" s="903">
        <v>7923</v>
      </c>
      <c r="O63" s="903">
        <v>8373</v>
      </c>
      <c r="P63" s="903">
        <v>6390</v>
      </c>
      <c r="Q63" s="903">
        <v>6882</v>
      </c>
      <c r="R63" s="903">
        <v>7644</v>
      </c>
      <c r="S63" s="904">
        <v>12152</v>
      </c>
    </row>
    <row r="64" spans="2:19" ht="16.5" customHeight="1">
      <c r="B64" s="1545" t="s">
        <v>124</v>
      </c>
      <c r="C64" s="1536"/>
      <c r="D64" s="1536"/>
      <c r="E64" s="1536"/>
      <c r="F64" s="1537"/>
      <c r="G64" s="921">
        <v>1582</v>
      </c>
      <c r="H64" s="897">
        <v>1599</v>
      </c>
      <c r="I64" s="897">
        <v>1527</v>
      </c>
      <c r="J64" s="897">
        <v>1593</v>
      </c>
      <c r="K64" s="897">
        <v>1345</v>
      </c>
      <c r="L64" s="897">
        <v>1459</v>
      </c>
      <c r="M64" s="897">
        <v>1677</v>
      </c>
      <c r="N64" s="897">
        <v>1128</v>
      </c>
      <c r="O64" s="897">
        <v>2237</v>
      </c>
      <c r="P64" s="897">
        <v>1289</v>
      </c>
      <c r="Q64" s="897">
        <v>1261</v>
      </c>
      <c r="R64" s="897">
        <v>1749</v>
      </c>
      <c r="S64" s="898">
        <v>2317</v>
      </c>
    </row>
    <row r="65" spans="2:19" ht="16.5" customHeight="1">
      <c r="B65" s="1546" t="s">
        <v>125</v>
      </c>
      <c r="C65" s="1547"/>
      <c r="D65" s="1547"/>
      <c r="E65" s="1547"/>
      <c r="F65" s="1548"/>
      <c r="G65" s="932">
        <v>5187</v>
      </c>
      <c r="H65" s="933">
        <v>3311</v>
      </c>
      <c r="I65" s="933">
        <v>4125</v>
      </c>
      <c r="J65" s="933">
        <v>28</v>
      </c>
      <c r="K65" s="933">
        <v>974</v>
      </c>
      <c r="L65" s="933">
        <v>3308</v>
      </c>
      <c r="M65" s="933">
        <v>8135</v>
      </c>
      <c r="N65" s="933">
        <v>3711</v>
      </c>
      <c r="O65" s="933">
        <v>6214</v>
      </c>
      <c r="P65" s="933">
        <v>2886</v>
      </c>
      <c r="Q65" s="933">
        <v>2935</v>
      </c>
      <c r="R65" s="933">
        <v>2917</v>
      </c>
      <c r="S65" s="934">
        <v>23783</v>
      </c>
    </row>
  </sheetData>
  <mergeCells count="60">
    <mergeCell ref="D37:F37"/>
    <mergeCell ref="D40:F40"/>
    <mergeCell ref="E51:F51"/>
    <mergeCell ref="E43:F43"/>
    <mergeCell ref="E44:F44"/>
    <mergeCell ref="E45:F45"/>
    <mergeCell ref="E46:F46"/>
    <mergeCell ref="E41:F41"/>
    <mergeCell ref="E42:F42"/>
    <mergeCell ref="E38:F38"/>
    <mergeCell ref="B65:F65"/>
    <mergeCell ref="E47:F47"/>
    <mergeCell ref="E48:F48"/>
    <mergeCell ref="E49:F49"/>
    <mergeCell ref="E50:F50"/>
    <mergeCell ref="E61:F61"/>
    <mergeCell ref="E62:F62"/>
    <mergeCell ref="B52:F52"/>
    <mergeCell ref="B64:F64"/>
    <mergeCell ref="E56:F56"/>
    <mergeCell ref="D34:F34"/>
    <mergeCell ref="E36:F36"/>
    <mergeCell ref="B9:F9"/>
    <mergeCell ref="B11:F11"/>
    <mergeCell ref="E19:F19"/>
    <mergeCell ref="E14:F14"/>
    <mergeCell ref="E35:F35"/>
    <mergeCell ref="E33:F33"/>
    <mergeCell ref="E31:F31"/>
    <mergeCell ref="E32:F32"/>
    <mergeCell ref="E30:F30"/>
    <mergeCell ref="B6:F6"/>
    <mergeCell ref="B7:F7"/>
    <mergeCell ref="C12:F12"/>
    <mergeCell ref="D13:F13"/>
    <mergeCell ref="B8:F8"/>
    <mergeCell ref="G4:G5"/>
    <mergeCell ref="H4:H5"/>
    <mergeCell ref="I4:I5"/>
    <mergeCell ref="D29:F29"/>
    <mergeCell ref="P4:P5"/>
    <mergeCell ref="Q4:Q5"/>
    <mergeCell ref="R4:R5"/>
    <mergeCell ref="E39:F39"/>
    <mergeCell ref="L4:L5"/>
    <mergeCell ref="M4:M5"/>
    <mergeCell ref="N4:N5"/>
    <mergeCell ref="J4:J5"/>
    <mergeCell ref="K4:K5"/>
    <mergeCell ref="B4:F5"/>
    <mergeCell ref="S4:S5"/>
    <mergeCell ref="B63:F63"/>
    <mergeCell ref="E53:F53"/>
    <mergeCell ref="E54:F54"/>
    <mergeCell ref="E58:F58"/>
    <mergeCell ref="E59:F59"/>
    <mergeCell ref="E60:F60"/>
    <mergeCell ref="B57:F57"/>
    <mergeCell ref="E55:F55"/>
    <mergeCell ref="O4:O5"/>
  </mergeCells>
  <printOptions/>
  <pageMargins left="0.75" right="0.75" top="1" bottom="1" header="0.512" footer="0.512"/>
  <pageSetup orientation="portrait" paperSize="9" r:id="rId1"/>
</worksheet>
</file>

<file path=xl/worksheets/sheet25.xml><?xml version="1.0" encoding="utf-8"?>
<worksheet xmlns="http://schemas.openxmlformats.org/spreadsheetml/2006/main" xmlns:r="http://schemas.openxmlformats.org/officeDocument/2006/relationships">
  <dimension ref="B2:K46"/>
  <sheetViews>
    <sheetView workbookViewId="0" topLeftCell="A1">
      <selection activeCell="A1" sqref="A1"/>
    </sheetView>
  </sheetViews>
  <sheetFormatPr defaultColWidth="9.00390625" defaultRowHeight="13.5"/>
  <cols>
    <col min="1" max="2" width="2.625" style="935" customWidth="1"/>
    <col min="3" max="3" width="20.625" style="935" customWidth="1"/>
    <col min="4" max="4" width="2.625" style="935" customWidth="1"/>
    <col min="5" max="5" width="15.625" style="935" customWidth="1"/>
    <col min="6" max="6" width="8.625" style="935" customWidth="1"/>
    <col min="7" max="7" width="15.625" style="935" customWidth="1"/>
    <col min="8" max="8" width="8.625" style="935" customWidth="1"/>
    <col min="9" max="9" width="15.625" style="935" customWidth="1"/>
    <col min="10" max="10" width="8.625" style="935" customWidth="1"/>
    <col min="11" max="16384" width="9.00390625" style="935" customWidth="1"/>
  </cols>
  <sheetData>
    <row r="2" spans="2:3" ht="14.25">
      <c r="B2" s="936" t="s">
        <v>165</v>
      </c>
      <c r="C2" s="936"/>
    </row>
    <row r="3" ht="12.75" thickBot="1"/>
    <row r="4" spans="2:10" s="937" customFormat="1" ht="15" customHeight="1" thickTop="1">
      <c r="B4" s="1557" t="s">
        <v>610</v>
      </c>
      <c r="C4" s="1558"/>
      <c r="D4" s="1559"/>
      <c r="E4" s="938" t="s">
        <v>127</v>
      </c>
      <c r="F4" s="939"/>
      <c r="G4" s="938" t="s">
        <v>128</v>
      </c>
      <c r="H4" s="939"/>
      <c r="I4" s="938" t="s">
        <v>129</v>
      </c>
      <c r="J4" s="939"/>
    </row>
    <row r="5" spans="2:10" s="937" customFormat="1" ht="15" customHeight="1">
      <c r="B5" s="1560"/>
      <c r="C5" s="1561"/>
      <c r="D5" s="1562"/>
      <c r="E5" s="940" t="s">
        <v>161</v>
      </c>
      <c r="F5" s="941" t="s">
        <v>130</v>
      </c>
      <c r="G5" s="940" t="s">
        <v>162</v>
      </c>
      <c r="H5" s="941" t="s">
        <v>130</v>
      </c>
      <c r="I5" s="940" t="s">
        <v>162</v>
      </c>
      <c r="J5" s="941" t="s">
        <v>130</v>
      </c>
    </row>
    <row r="6" spans="2:10" s="937" customFormat="1" ht="15" customHeight="1">
      <c r="B6" s="942"/>
      <c r="C6" s="943"/>
      <c r="D6" s="944"/>
      <c r="E6" s="945" t="s">
        <v>131</v>
      </c>
      <c r="F6" s="945" t="s">
        <v>819</v>
      </c>
      <c r="G6" s="945" t="s">
        <v>131</v>
      </c>
      <c r="H6" s="945" t="s">
        <v>819</v>
      </c>
      <c r="I6" s="945" t="s">
        <v>131</v>
      </c>
      <c r="J6" s="946" t="s">
        <v>819</v>
      </c>
    </row>
    <row r="7" spans="2:10" s="947" customFormat="1" ht="15" customHeight="1">
      <c r="B7" s="1563" t="s">
        <v>163</v>
      </c>
      <c r="C7" s="1564"/>
      <c r="D7" s="1565"/>
      <c r="E7" s="948"/>
      <c r="F7" s="949"/>
      <c r="G7" s="948"/>
      <c r="H7" s="949"/>
      <c r="I7" s="948"/>
      <c r="J7" s="950"/>
    </row>
    <row r="8" spans="2:11" s="937" customFormat="1" ht="15" customHeight="1">
      <c r="B8" s="1555" t="s">
        <v>132</v>
      </c>
      <c r="C8" s="1556"/>
      <c r="D8" s="951"/>
      <c r="E8" s="952">
        <v>1593245800</v>
      </c>
      <c r="F8" s="953">
        <v>13.3</v>
      </c>
      <c r="G8" s="952">
        <v>1690830383</v>
      </c>
      <c r="H8" s="953">
        <v>12.7</v>
      </c>
      <c r="I8" s="952">
        <v>1758686166</v>
      </c>
      <c r="J8" s="954">
        <v>12.1</v>
      </c>
      <c r="K8" s="955"/>
    </row>
    <row r="9" spans="2:11" s="937" customFormat="1" ht="15" customHeight="1">
      <c r="B9" s="1555" t="s">
        <v>133</v>
      </c>
      <c r="C9" s="1556"/>
      <c r="D9" s="951"/>
      <c r="E9" s="952">
        <v>532479213</v>
      </c>
      <c r="F9" s="953">
        <v>4.5</v>
      </c>
      <c r="G9" s="952">
        <v>607786746</v>
      </c>
      <c r="H9" s="953">
        <v>4.5</v>
      </c>
      <c r="I9" s="952">
        <v>623248410</v>
      </c>
      <c r="J9" s="954">
        <v>4.3</v>
      </c>
      <c r="K9" s="956"/>
    </row>
    <row r="10" spans="2:10" s="937" customFormat="1" ht="15.75" customHeight="1">
      <c r="B10" s="1555" t="s">
        <v>134</v>
      </c>
      <c r="C10" s="1556"/>
      <c r="D10" s="951"/>
      <c r="E10" s="952">
        <v>3814865000</v>
      </c>
      <c r="F10" s="953">
        <v>31.9</v>
      </c>
      <c r="G10" s="952">
        <v>4003340000</v>
      </c>
      <c r="H10" s="953">
        <v>30</v>
      </c>
      <c r="I10" s="952">
        <v>4631281000</v>
      </c>
      <c r="J10" s="954">
        <v>31.8</v>
      </c>
    </row>
    <row r="11" spans="2:10" s="937" customFormat="1" ht="15" customHeight="1">
      <c r="B11" s="1555" t="s">
        <v>135</v>
      </c>
      <c r="C11" s="1556"/>
      <c r="D11" s="951"/>
      <c r="E11" s="952">
        <v>49776248</v>
      </c>
      <c r="F11" s="953">
        <v>0.4</v>
      </c>
      <c r="G11" s="952">
        <v>64497993</v>
      </c>
      <c r="H11" s="953">
        <v>0.5</v>
      </c>
      <c r="I11" s="952">
        <v>60131369</v>
      </c>
      <c r="J11" s="954">
        <v>0.4</v>
      </c>
    </row>
    <row r="12" spans="2:10" s="937" customFormat="1" ht="15" customHeight="1">
      <c r="B12" s="1555" t="s">
        <v>136</v>
      </c>
      <c r="C12" s="1556"/>
      <c r="D12" s="951"/>
      <c r="E12" s="952">
        <v>127274944</v>
      </c>
      <c r="F12" s="953">
        <v>1.1</v>
      </c>
      <c r="G12" s="952">
        <v>219290666</v>
      </c>
      <c r="H12" s="953">
        <v>1.6</v>
      </c>
      <c r="I12" s="952">
        <v>288019688</v>
      </c>
      <c r="J12" s="954">
        <v>2</v>
      </c>
    </row>
    <row r="13" spans="2:10" s="937" customFormat="1" ht="15" customHeight="1">
      <c r="B13" s="1555" t="s">
        <v>137</v>
      </c>
      <c r="C13" s="1556"/>
      <c r="D13" s="951"/>
      <c r="E13" s="952">
        <v>411802272</v>
      </c>
      <c r="F13" s="953">
        <v>3.4</v>
      </c>
      <c r="G13" s="952">
        <v>443657443</v>
      </c>
      <c r="H13" s="953">
        <v>3.3</v>
      </c>
      <c r="I13" s="952">
        <v>470545496</v>
      </c>
      <c r="J13" s="954">
        <v>3.2</v>
      </c>
    </row>
    <row r="14" spans="2:10" s="937" customFormat="1" ht="15" customHeight="1">
      <c r="B14" s="942"/>
      <c r="C14" s="957"/>
      <c r="D14" s="951"/>
      <c r="E14" s="952"/>
      <c r="F14" s="953"/>
      <c r="G14" s="952"/>
      <c r="H14" s="953"/>
      <c r="I14" s="952"/>
      <c r="J14" s="954"/>
    </row>
    <row r="15" spans="2:10" s="937" customFormat="1" ht="15" customHeight="1">
      <c r="B15" s="1555" t="s">
        <v>138</v>
      </c>
      <c r="C15" s="1556"/>
      <c r="D15" s="951"/>
      <c r="E15" s="952">
        <v>4111791950</v>
      </c>
      <c r="F15" s="953">
        <v>34.4</v>
      </c>
      <c r="G15" s="952">
        <v>4915814924</v>
      </c>
      <c r="H15" s="953">
        <v>36.9</v>
      </c>
      <c r="I15" s="952">
        <v>5232375459</v>
      </c>
      <c r="J15" s="954">
        <v>36</v>
      </c>
    </row>
    <row r="16" spans="2:10" s="937" customFormat="1" ht="15" customHeight="1">
      <c r="B16" s="1555" t="s">
        <v>139</v>
      </c>
      <c r="C16" s="1556"/>
      <c r="D16" s="951"/>
      <c r="E16" s="952">
        <v>80789314</v>
      </c>
      <c r="F16" s="953">
        <v>0.7</v>
      </c>
      <c r="G16" s="952">
        <v>110759743</v>
      </c>
      <c r="H16" s="953">
        <v>0.8</v>
      </c>
      <c r="I16" s="952">
        <v>120579696</v>
      </c>
      <c r="J16" s="954">
        <v>0.8</v>
      </c>
    </row>
    <row r="17" spans="2:10" s="937" customFormat="1" ht="15" customHeight="1">
      <c r="B17" s="1555" t="s">
        <v>140</v>
      </c>
      <c r="C17" s="1556"/>
      <c r="D17" s="951"/>
      <c r="E17" s="952">
        <v>129115254</v>
      </c>
      <c r="F17" s="953">
        <v>1.1</v>
      </c>
      <c r="G17" s="952">
        <v>207062836</v>
      </c>
      <c r="H17" s="953">
        <v>1.6</v>
      </c>
      <c r="I17" s="952">
        <v>151608130</v>
      </c>
      <c r="J17" s="954">
        <v>1</v>
      </c>
    </row>
    <row r="18" spans="2:10" s="937" customFormat="1" ht="15" customHeight="1">
      <c r="B18" s="1555" t="s">
        <v>141</v>
      </c>
      <c r="C18" s="1556"/>
      <c r="D18" s="951"/>
      <c r="E18" s="952">
        <v>394868490</v>
      </c>
      <c r="F18" s="953">
        <v>3.3</v>
      </c>
      <c r="G18" s="952">
        <v>442691483</v>
      </c>
      <c r="H18" s="953">
        <v>3.3</v>
      </c>
      <c r="I18" s="952">
        <v>420110184</v>
      </c>
      <c r="J18" s="954">
        <v>2.9</v>
      </c>
    </row>
    <row r="19" spans="2:10" s="937" customFormat="1" ht="15" customHeight="1">
      <c r="B19" s="1555" t="s">
        <v>142</v>
      </c>
      <c r="C19" s="1556"/>
      <c r="D19" s="951"/>
      <c r="E19" s="952">
        <v>465150000</v>
      </c>
      <c r="F19" s="953">
        <v>3.9</v>
      </c>
      <c r="G19" s="952">
        <v>438500000</v>
      </c>
      <c r="H19" s="953">
        <v>3.3</v>
      </c>
      <c r="I19" s="952">
        <v>479000000</v>
      </c>
      <c r="J19" s="954">
        <v>3.3</v>
      </c>
    </row>
    <row r="20" spans="2:10" s="937" customFormat="1" ht="15" customHeight="1">
      <c r="B20" s="1555" t="s">
        <v>143</v>
      </c>
      <c r="C20" s="1556"/>
      <c r="D20" s="951"/>
      <c r="E20" s="952">
        <v>243109623</v>
      </c>
      <c r="F20" s="953">
        <v>2</v>
      </c>
      <c r="G20" s="952">
        <v>214060104</v>
      </c>
      <c r="H20" s="953">
        <v>1.5</v>
      </c>
      <c r="I20" s="952">
        <v>321775024</v>
      </c>
      <c r="J20" s="954">
        <v>2.2</v>
      </c>
    </row>
    <row r="21" spans="2:10" s="937" customFormat="1" ht="15" customHeight="1">
      <c r="B21" s="942"/>
      <c r="C21" s="957"/>
      <c r="D21" s="951"/>
      <c r="E21" s="952"/>
      <c r="F21" s="953"/>
      <c r="G21" s="952"/>
      <c r="H21" s="953"/>
      <c r="I21" s="952"/>
      <c r="J21" s="954"/>
    </row>
    <row r="22" spans="2:10" s="947" customFormat="1" ht="15" customHeight="1">
      <c r="B22" s="958"/>
      <c r="C22" s="959" t="s">
        <v>144</v>
      </c>
      <c r="D22" s="960"/>
      <c r="E22" s="92">
        <f aca="true" t="shared" si="0" ref="E22:J22">SUM(E8:E20)</f>
        <v>11954268108</v>
      </c>
      <c r="F22" s="961">
        <f t="shared" si="0"/>
        <v>100</v>
      </c>
      <c r="G22" s="92">
        <f t="shared" si="0"/>
        <v>13358292321</v>
      </c>
      <c r="H22" s="961">
        <f t="shared" si="0"/>
        <v>99.99999999999999</v>
      </c>
      <c r="I22" s="92">
        <f t="shared" si="0"/>
        <v>14557360622</v>
      </c>
      <c r="J22" s="962">
        <f t="shared" si="0"/>
        <v>100.00000000000001</v>
      </c>
    </row>
    <row r="23" spans="2:10" s="947" customFormat="1" ht="15" customHeight="1">
      <c r="B23" s="958"/>
      <c r="C23" s="963"/>
      <c r="D23" s="963"/>
      <c r="E23" s="92"/>
      <c r="F23" s="961"/>
      <c r="G23" s="92"/>
      <c r="H23" s="961"/>
      <c r="I23" s="92"/>
      <c r="J23" s="962"/>
    </row>
    <row r="24" spans="2:10" s="947" customFormat="1" ht="15" customHeight="1">
      <c r="B24" s="958"/>
      <c r="C24" s="963"/>
      <c r="D24" s="963"/>
      <c r="E24" s="92"/>
      <c r="F24" s="961"/>
      <c r="G24" s="92"/>
      <c r="H24" s="961"/>
      <c r="I24" s="92"/>
      <c r="J24" s="962"/>
    </row>
    <row r="25" spans="2:10" s="947" customFormat="1" ht="15" customHeight="1">
      <c r="B25" s="1563" t="s">
        <v>164</v>
      </c>
      <c r="C25" s="1564"/>
      <c r="D25" s="1565"/>
      <c r="E25" s="948"/>
      <c r="F25" s="949"/>
      <c r="G25" s="948"/>
      <c r="H25" s="949"/>
      <c r="I25" s="948"/>
      <c r="J25" s="950"/>
    </row>
    <row r="26" spans="2:10" s="937" customFormat="1" ht="15" customHeight="1">
      <c r="B26" s="964">
        <v>1</v>
      </c>
      <c r="C26" s="957" t="s">
        <v>145</v>
      </c>
      <c r="D26" s="951"/>
      <c r="E26" s="952">
        <v>54049587</v>
      </c>
      <c r="F26" s="953">
        <v>0.5</v>
      </c>
      <c r="G26" s="952">
        <v>54933007</v>
      </c>
      <c r="H26" s="953">
        <v>0.4</v>
      </c>
      <c r="I26" s="952">
        <v>57758818</v>
      </c>
      <c r="J26" s="954">
        <v>0.4</v>
      </c>
    </row>
    <row r="27" spans="2:10" s="937" customFormat="1" ht="15" customHeight="1">
      <c r="B27" s="964">
        <v>2</v>
      </c>
      <c r="C27" s="957" t="s">
        <v>146</v>
      </c>
      <c r="D27" s="951"/>
      <c r="E27" s="952">
        <v>308269592</v>
      </c>
      <c r="F27" s="953">
        <v>2.6</v>
      </c>
      <c r="G27" s="952">
        <v>337449151</v>
      </c>
      <c r="H27" s="953">
        <v>2.5</v>
      </c>
      <c r="I27" s="952">
        <v>374445864</v>
      </c>
      <c r="J27" s="954">
        <v>2.6</v>
      </c>
    </row>
    <row r="28" spans="2:10" s="937" customFormat="1" ht="15" customHeight="1">
      <c r="B28" s="964">
        <v>3</v>
      </c>
      <c r="C28" s="957" t="s">
        <v>147</v>
      </c>
      <c r="D28" s="951"/>
      <c r="E28" s="952">
        <v>604142533</v>
      </c>
      <c r="F28" s="953">
        <v>5.1</v>
      </c>
      <c r="G28" s="952">
        <v>630633026</v>
      </c>
      <c r="H28" s="953">
        <v>4.7</v>
      </c>
      <c r="I28" s="952">
        <v>670010064</v>
      </c>
      <c r="J28" s="954">
        <v>4.7</v>
      </c>
    </row>
    <row r="29" spans="2:10" s="937" customFormat="1" ht="15" customHeight="1">
      <c r="B29" s="964">
        <v>4</v>
      </c>
      <c r="C29" s="957" t="s">
        <v>148</v>
      </c>
      <c r="D29" s="951"/>
      <c r="E29" s="952">
        <v>2036396031</v>
      </c>
      <c r="F29" s="953">
        <v>17.1</v>
      </c>
      <c r="G29" s="952">
        <v>2884963009</v>
      </c>
      <c r="H29" s="953">
        <v>21.7</v>
      </c>
      <c r="I29" s="952">
        <v>3144648553</v>
      </c>
      <c r="J29" s="954">
        <v>21.8</v>
      </c>
    </row>
    <row r="30" spans="2:10" s="937" customFormat="1" ht="15" customHeight="1">
      <c r="B30" s="964">
        <v>5</v>
      </c>
      <c r="C30" s="957" t="s">
        <v>149</v>
      </c>
      <c r="D30" s="951"/>
      <c r="E30" s="952">
        <v>4509285314</v>
      </c>
      <c r="F30" s="953">
        <v>37.8</v>
      </c>
      <c r="G30" s="952">
        <v>4938477417</v>
      </c>
      <c r="H30" s="953">
        <v>37.1</v>
      </c>
      <c r="I30" s="952">
        <v>5343766021</v>
      </c>
      <c r="J30" s="954">
        <v>37.1</v>
      </c>
    </row>
    <row r="31" spans="2:10" s="937" customFormat="1" ht="15" customHeight="1">
      <c r="B31" s="964">
        <v>6</v>
      </c>
      <c r="C31" s="957" t="s">
        <v>150</v>
      </c>
      <c r="D31" s="951"/>
      <c r="E31" s="952">
        <v>634265842</v>
      </c>
      <c r="F31" s="953">
        <v>5.3</v>
      </c>
      <c r="G31" s="952">
        <v>701496633</v>
      </c>
      <c r="H31" s="953">
        <v>5.3</v>
      </c>
      <c r="I31" s="952">
        <v>740466040</v>
      </c>
      <c r="J31" s="954">
        <v>5.1</v>
      </c>
    </row>
    <row r="32" spans="2:10" s="937" customFormat="1" ht="15" customHeight="1">
      <c r="B32" s="964">
        <v>7</v>
      </c>
      <c r="C32" s="957" t="s">
        <v>151</v>
      </c>
      <c r="D32" s="951"/>
      <c r="E32" s="952">
        <v>309880037</v>
      </c>
      <c r="F32" s="953">
        <v>2.6</v>
      </c>
      <c r="G32" s="952">
        <v>327800653</v>
      </c>
      <c r="H32" s="953">
        <v>2.5</v>
      </c>
      <c r="I32" s="952">
        <v>405306162</v>
      </c>
      <c r="J32" s="954">
        <v>2.8</v>
      </c>
    </row>
    <row r="33" spans="2:10" s="937" customFormat="1" ht="15" customHeight="1">
      <c r="B33" s="942"/>
      <c r="C33" s="957"/>
      <c r="D33" s="951"/>
      <c r="E33" s="952"/>
      <c r="F33" s="953"/>
      <c r="G33" s="952"/>
      <c r="H33" s="953"/>
      <c r="I33" s="952"/>
      <c r="J33" s="954"/>
    </row>
    <row r="34" spans="2:10" s="937" customFormat="1" ht="15" customHeight="1">
      <c r="B34" s="964">
        <v>8</v>
      </c>
      <c r="C34" s="957" t="s">
        <v>152</v>
      </c>
      <c r="D34" s="951"/>
      <c r="E34" s="952">
        <v>1929638185</v>
      </c>
      <c r="F34" s="953">
        <v>16.2</v>
      </c>
      <c r="G34" s="952">
        <v>2049547178</v>
      </c>
      <c r="H34" s="953">
        <v>15.4</v>
      </c>
      <c r="I34" s="952">
        <v>2044964444</v>
      </c>
      <c r="J34" s="954">
        <v>14.2</v>
      </c>
    </row>
    <row r="35" spans="2:10" s="937" customFormat="1" ht="15" customHeight="1">
      <c r="B35" s="964">
        <v>9</v>
      </c>
      <c r="C35" s="957" t="s">
        <v>153</v>
      </c>
      <c r="D35" s="951"/>
      <c r="E35" s="952">
        <v>73915965</v>
      </c>
      <c r="F35" s="953">
        <v>0.6</v>
      </c>
      <c r="G35" s="952">
        <v>117666342</v>
      </c>
      <c r="H35" s="953">
        <v>0.9</v>
      </c>
      <c r="I35" s="952">
        <v>142232713</v>
      </c>
      <c r="J35" s="954">
        <v>1</v>
      </c>
    </row>
    <row r="36" spans="2:10" s="937" customFormat="1" ht="15" customHeight="1">
      <c r="B36" s="942">
        <v>10</v>
      </c>
      <c r="C36" s="957" t="s">
        <v>154</v>
      </c>
      <c r="D36" s="951"/>
      <c r="E36" s="952">
        <v>21247189</v>
      </c>
      <c r="F36" s="953">
        <v>0.2</v>
      </c>
      <c r="G36" s="952">
        <v>23695225</v>
      </c>
      <c r="H36" s="953">
        <v>0.2</v>
      </c>
      <c r="I36" s="952">
        <v>34424228</v>
      </c>
      <c r="J36" s="954">
        <v>0.2</v>
      </c>
    </row>
    <row r="37" spans="2:10" s="937" customFormat="1" ht="15" customHeight="1">
      <c r="B37" s="942">
        <v>11</v>
      </c>
      <c r="C37" s="957" t="s">
        <v>155</v>
      </c>
      <c r="D37" s="951"/>
      <c r="E37" s="952">
        <v>3330793</v>
      </c>
      <c r="F37" s="965">
        <v>0</v>
      </c>
      <c r="G37" s="952">
        <v>33642577</v>
      </c>
      <c r="H37" s="953">
        <v>0.3</v>
      </c>
      <c r="I37" s="952">
        <v>63608901</v>
      </c>
      <c r="J37" s="954">
        <v>0.4</v>
      </c>
    </row>
    <row r="38" spans="2:10" s="937" customFormat="1" ht="15" customHeight="1">
      <c r="B38" s="942">
        <v>12</v>
      </c>
      <c r="C38" s="957" t="s">
        <v>156</v>
      </c>
      <c r="D38" s="951"/>
      <c r="E38" s="952">
        <v>1122105518</v>
      </c>
      <c r="F38" s="953">
        <v>9.4</v>
      </c>
      <c r="G38" s="952">
        <v>931156293</v>
      </c>
      <c r="H38" s="953">
        <v>7</v>
      </c>
      <c r="I38" s="952">
        <v>1084389442</v>
      </c>
      <c r="J38" s="954">
        <v>7.5</v>
      </c>
    </row>
    <row r="39" spans="2:10" s="937" customFormat="1" ht="15" customHeight="1">
      <c r="B39" s="942">
        <v>13</v>
      </c>
      <c r="C39" s="957" t="s">
        <v>157</v>
      </c>
      <c r="D39" s="951"/>
      <c r="E39" s="952">
        <v>310392604</v>
      </c>
      <c r="F39" s="953">
        <v>2.6</v>
      </c>
      <c r="G39" s="952">
        <v>271553687</v>
      </c>
      <c r="H39" s="953">
        <v>2</v>
      </c>
      <c r="I39" s="952">
        <v>291565131</v>
      </c>
      <c r="J39" s="954">
        <v>2</v>
      </c>
    </row>
    <row r="40" spans="2:10" s="937" customFormat="1" ht="15" customHeight="1">
      <c r="B40" s="942">
        <v>14</v>
      </c>
      <c r="C40" s="957" t="s">
        <v>158</v>
      </c>
      <c r="D40" s="951"/>
      <c r="E40" s="966">
        <v>0</v>
      </c>
      <c r="F40" s="967">
        <v>0</v>
      </c>
      <c r="G40" s="966">
        <v>0</v>
      </c>
      <c r="H40" s="967">
        <v>0</v>
      </c>
      <c r="I40" s="966">
        <v>0</v>
      </c>
      <c r="J40" s="968">
        <v>0</v>
      </c>
    </row>
    <row r="41" spans="2:10" s="937" customFormat="1" ht="15" customHeight="1">
      <c r="B41" s="942"/>
      <c r="C41" s="957"/>
      <c r="D41" s="951"/>
      <c r="E41" s="966"/>
      <c r="F41" s="953"/>
      <c r="G41" s="966"/>
      <c r="H41" s="953"/>
      <c r="I41" s="966"/>
      <c r="J41" s="954"/>
    </row>
    <row r="42" spans="2:10" s="947" customFormat="1" ht="15" customHeight="1">
      <c r="B42" s="958"/>
      <c r="C42" s="963" t="s">
        <v>528</v>
      </c>
      <c r="D42" s="969"/>
      <c r="E42" s="948">
        <f>SUM(E26:E40)</f>
        <v>11916919190</v>
      </c>
      <c r="F42" s="949">
        <f>SUM(F26:F40)</f>
        <v>99.99999999999999</v>
      </c>
      <c r="G42" s="948">
        <f>SUM(G26:G40)</f>
        <v>13303014198</v>
      </c>
      <c r="H42" s="949">
        <f>SUM(H26:H40)</f>
        <v>100.00000000000001</v>
      </c>
      <c r="I42" s="948">
        <f>SUM(I26:I40)</f>
        <v>14397586381</v>
      </c>
      <c r="J42" s="970">
        <v>100</v>
      </c>
    </row>
    <row r="43" spans="2:10" ht="9.75" customHeight="1">
      <c r="B43" s="971"/>
      <c r="C43" s="972"/>
      <c r="D43" s="973"/>
      <c r="E43" s="974"/>
      <c r="F43" s="975"/>
      <c r="G43" s="974"/>
      <c r="H43" s="975"/>
      <c r="I43" s="974"/>
      <c r="J43" s="976"/>
    </row>
    <row r="44" spans="2:10" s="937" customFormat="1" ht="15" customHeight="1">
      <c r="B44" s="1555" t="s">
        <v>159</v>
      </c>
      <c r="C44" s="1556"/>
      <c r="D44" s="951"/>
      <c r="E44" s="977">
        <f>SUM(E22-E42)</f>
        <v>37348918</v>
      </c>
      <c r="F44" s="967"/>
      <c r="G44" s="977">
        <f>SUM(G22-G42)</f>
        <v>55278123</v>
      </c>
      <c r="H44" s="967"/>
      <c r="I44" s="977">
        <f>SUM(I22-I42)</f>
        <v>159774241</v>
      </c>
      <c r="J44" s="968"/>
    </row>
    <row r="45" spans="2:10" s="937" customFormat="1" ht="15" customHeight="1">
      <c r="B45" s="978"/>
      <c r="C45" s="979"/>
      <c r="D45" s="980"/>
      <c r="E45" s="981"/>
      <c r="F45" s="982"/>
      <c r="G45" s="981"/>
      <c r="H45" s="982"/>
      <c r="I45" s="981"/>
      <c r="J45" s="983"/>
    </row>
    <row r="46" ht="12">
      <c r="C46" s="935" t="s">
        <v>160</v>
      </c>
    </row>
  </sheetData>
  <mergeCells count="16">
    <mergeCell ref="B4:D5"/>
    <mergeCell ref="B7:D7"/>
    <mergeCell ref="B25:D25"/>
    <mergeCell ref="B8:C8"/>
    <mergeCell ref="B9:C9"/>
    <mergeCell ref="B10:C10"/>
    <mergeCell ref="B11:C11"/>
    <mergeCell ref="B12:C12"/>
    <mergeCell ref="B13:C13"/>
    <mergeCell ref="B15:C15"/>
    <mergeCell ref="B20:C20"/>
    <mergeCell ref="B44:C44"/>
    <mergeCell ref="B16:C16"/>
    <mergeCell ref="B17:C17"/>
    <mergeCell ref="B18:C18"/>
    <mergeCell ref="B19:C19"/>
  </mergeCells>
  <printOptions/>
  <pageMargins left="0.75" right="0.75"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Y72"/>
  <sheetViews>
    <sheetView workbookViewId="0" topLeftCell="A1">
      <selection activeCell="A1" sqref="A1"/>
    </sheetView>
  </sheetViews>
  <sheetFormatPr defaultColWidth="9.00390625" defaultRowHeight="13.5"/>
  <cols>
    <col min="1" max="1" width="2.625" style="984" customWidth="1"/>
    <col min="2" max="2" width="6.375" style="984" customWidth="1"/>
    <col min="3" max="3" width="2.125" style="984" customWidth="1"/>
    <col min="4" max="4" width="5.625" style="984" customWidth="1"/>
    <col min="5" max="16384" width="9.00390625" style="984" customWidth="1"/>
  </cols>
  <sheetData>
    <row r="2" spans="2:3" ht="14.25">
      <c r="B2" s="985" t="s">
        <v>222</v>
      </c>
      <c r="C2" s="985"/>
    </row>
    <row r="3" ht="12.75" thickBot="1">
      <c r="Y3" s="986" t="s">
        <v>177</v>
      </c>
    </row>
    <row r="4" spans="2:25" ht="15" customHeight="1" thickTop="1">
      <c r="B4" s="1566" t="s">
        <v>1259</v>
      </c>
      <c r="C4" s="1566"/>
      <c r="D4" s="1566"/>
      <c r="E4" s="1566" t="s">
        <v>1267</v>
      </c>
      <c r="F4" s="1566" t="s">
        <v>178</v>
      </c>
      <c r="G4" s="1566" t="s">
        <v>179</v>
      </c>
      <c r="H4" s="1566" t="s">
        <v>180</v>
      </c>
      <c r="I4" s="1566" t="s">
        <v>181</v>
      </c>
      <c r="J4" s="1566" t="s">
        <v>182</v>
      </c>
      <c r="K4" s="1566" t="s">
        <v>183</v>
      </c>
      <c r="L4" s="1566" t="s">
        <v>184</v>
      </c>
      <c r="M4" s="1566" t="s">
        <v>185</v>
      </c>
      <c r="N4" s="1566" t="s">
        <v>186</v>
      </c>
      <c r="O4" s="1566" t="s">
        <v>187</v>
      </c>
      <c r="P4" s="1566" t="s">
        <v>188</v>
      </c>
      <c r="Q4" s="1566" t="s">
        <v>189</v>
      </c>
      <c r="R4" s="1566" t="s">
        <v>190</v>
      </c>
      <c r="S4" s="1581" t="s">
        <v>191</v>
      </c>
      <c r="T4" s="1566" t="s">
        <v>192</v>
      </c>
      <c r="U4" s="1566" t="s">
        <v>193</v>
      </c>
      <c r="V4" s="1566" t="s">
        <v>194</v>
      </c>
      <c r="W4" s="1571" t="s">
        <v>195</v>
      </c>
      <c r="X4" s="1575" t="s">
        <v>196</v>
      </c>
      <c r="Y4" s="1573" t="s">
        <v>197</v>
      </c>
    </row>
    <row r="5" spans="2:25" ht="15" customHeight="1">
      <c r="B5" s="1567"/>
      <c r="C5" s="1567"/>
      <c r="D5" s="1567"/>
      <c r="E5" s="1567"/>
      <c r="F5" s="1567"/>
      <c r="G5" s="1567"/>
      <c r="H5" s="1567"/>
      <c r="I5" s="1567"/>
      <c r="J5" s="1567"/>
      <c r="K5" s="1567"/>
      <c r="L5" s="1567"/>
      <c r="M5" s="1567"/>
      <c r="N5" s="1567"/>
      <c r="O5" s="1567"/>
      <c r="P5" s="1567"/>
      <c r="Q5" s="1567"/>
      <c r="R5" s="1567"/>
      <c r="S5" s="1567"/>
      <c r="T5" s="1567"/>
      <c r="U5" s="1567"/>
      <c r="V5" s="1567"/>
      <c r="W5" s="1572"/>
      <c r="X5" s="1576"/>
      <c r="Y5" s="1574"/>
    </row>
    <row r="6" spans="2:25" ht="12">
      <c r="B6" s="987"/>
      <c r="C6" s="988"/>
      <c r="D6" s="989"/>
      <c r="E6" s="990"/>
      <c r="F6" s="991"/>
      <c r="G6" s="991"/>
      <c r="H6" s="991"/>
      <c r="I6" s="991"/>
      <c r="J6" s="991"/>
      <c r="K6" s="991"/>
      <c r="L6" s="991"/>
      <c r="M6" s="991"/>
      <c r="N6" s="991"/>
      <c r="O6" s="991"/>
      <c r="P6" s="991"/>
      <c r="Q6" s="991"/>
      <c r="R6" s="991"/>
      <c r="S6" s="991"/>
      <c r="T6" s="991"/>
      <c r="U6" s="991"/>
      <c r="V6" s="991"/>
      <c r="W6" s="991"/>
      <c r="X6" s="991"/>
      <c r="Y6" s="992"/>
    </row>
    <row r="7" spans="2:25" ht="24" customHeight="1">
      <c r="B7" s="993"/>
      <c r="C7" s="994"/>
      <c r="D7" s="995"/>
      <c r="E7" s="1568" t="s">
        <v>198</v>
      </c>
      <c r="F7" s="1569"/>
      <c r="G7" s="1569"/>
      <c r="H7" s="1569"/>
      <c r="I7" s="1569"/>
      <c r="J7" s="1569"/>
      <c r="K7" s="1569"/>
      <c r="L7" s="1569"/>
      <c r="M7" s="1569"/>
      <c r="N7" s="1569"/>
      <c r="O7" s="1569"/>
      <c r="P7" s="1569"/>
      <c r="Q7" s="1569"/>
      <c r="R7" s="1569"/>
      <c r="S7" s="1569"/>
      <c r="T7" s="1569"/>
      <c r="U7" s="1569"/>
      <c r="V7" s="1569"/>
      <c r="W7" s="1569"/>
      <c r="X7" s="1569"/>
      <c r="Y7" s="1570"/>
    </row>
    <row r="8" spans="2:25" s="996" customFormat="1" ht="11.25">
      <c r="B8" s="1580" t="s">
        <v>1267</v>
      </c>
      <c r="C8" s="997"/>
      <c r="D8" s="998" t="s">
        <v>199</v>
      </c>
      <c r="E8" s="999">
        <f aca="true" t="shared" si="0" ref="E8:O8">SUM(E12,E14,E16,E18,E20,E22,E24,E26,E28,E30,E32,E34)</f>
        <v>14103</v>
      </c>
      <c r="F8" s="1000">
        <f t="shared" si="0"/>
        <v>28</v>
      </c>
      <c r="G8" s="1000">
        <f t="shared" si="0"/>
        <v>34</v>
      </c>
      <c r="H8" s="1000">
        <f t="shared" si="0"/>
        <v>47</v>
      </c>
      <c r="I8" s="1000">
        <f t="shared" si="0"/>
        <v>89</v>
      </c>
      <c r="J8" s="1000">
        <f t="shared" si="0"/>
        <v>478</v>
      </c>
      <c r="K8" s="1000">
        <f t="shared" si="0"/>
        <v>686</v>
      </c>
      <c r="L8" s="1000">
        <f t="shared" si="0"/>
        <v>56</v>
      </c>
      <c r="M8" s="1000">
        <f t="shared" si="0"/>
        <v>455</v>
      </c>
      <c r="N8" s="1000">
        <f t="shared" si="0"/>
        <v>8290</v>
      </c>
      <c r="O8" s="1000">
        <f t="shared" si="0"/>
        <v>179</v>
      </c>
      <c r="P8" s="1000">
        <v>1720</v>
      </c>
      <c r="Q8" s="1000">
        <f aca="true" t="shared" si="1" ref="Q8:Y8">SUM(Q12,Q14,Q16,Q18,Q20,Q22,Q24,Q26,Q28,Q30,Q32,Q34)</f>
        <v>402</v>
      </c>
      <c r="R8" s="1000">
        <f t="shared" si="1"/>
        <v>76</v>
      </c>
      <c r="S8" s="1000">
        <f t="shared" si="1"/>
        <v>3</v>
      </c>
      <c r="T8" s="1000">
        <f t="shared" si="1"/>
        <v>5</v>
      </c>
      <c r="U8" s="1000">
        <f t="shared" si="1"/>
        <v>5</v>
      </c>
      <c r="V8" s="1000">
        <f t="shared" si="1"/>
        <v>0</v>
      </c>
      <c r="W8" s="1000">
        <f t="shared" si="1"/>
        <v>23</v>
      </c>
      <c r="X8" s="1000">
        <f t="shared" si="1"/>
        <v>4</v>
      </c>
      <c r="Y8" s="1001">
        <f t="shared" si="1"/>
        <v>1514</v>
      </c>
    </row>
    <row r="9" spans="2:25" s="996" customFormat="1" ht="11.25">
      <c r="B9" s="1580"/>
      <c r="C9" s="997"/>
      <c r="D9" s="998" t="s">
        <v>200</v>
      </c>
      <c r="E9" s="999">
        <f aca="true" t="shared" si="2" ref="E9:O9">SUM(E13,E15,E17,E19,E21,E23,E25,E27,E29,E31,E33,E35)</f>
        <v>10802</v>
      </c>
      <c r="F9" s="1000">
        <f t="shared" si="2"/>
        <v>26</v>
      </c>
      <c r="G9" s="1000">
        <f t="shared" si="2"/>
        <v>27</v>
      </c>
      <c r="H9" s="1000">
        <f t="shared" si="2"/>
        <v>31</v>
      </c>
      <c r="I9" s="1000">
        <f t="shared" si="2"/>
        <v>78</v>
      </c>
      <c r="J9" s="1000">
        <f t="shared" si="2"/>
        <v>471</v>
      </c>
      <c r="K9" s="1000">
        <f t="shared" si="2"/>
        <v>670</v>
      </c>
      <c r="L9" s="1000">
        <f t="shared" si="2"/>
        <v>51</v>
      </c>
      <c r="M9" s="1000">
        <f t="shared" si="2"/>
        <v>448</v>
      </c>
      <c r="N9" s="1000">
        <f t="shared" si="2"/>
        <v>5141</v>
      </c>
      <c r="O9" s="1000">
        <f t="shared" si="2"/>
        <v>179</v>
      </c>
      <c r="P9" s="1000">
        <f>SUM(P13,P15,P17,P19,P21,P23,P25,P27,P29,P31,P33,P35)</f>
        <v>1680</v>
      </c>
      <c r="Q9" s="1000">
        <f aca="true" t="shared" si="3" ref="Q9:Y9">SUM(Q13,Q15,Q17,Q19,Q21,Q23,Q25,Q27,Q29,Q31,Q33,Q35)</f>
        <v>398</v>
      </c>
      <c r="R9" s="1000">
        <f t="shared" si="3"/>
        <v>70</v>
      </c>
      <c r="S9" s="1000">
        <f t="shared" si="3"/>
        <v>3</v>
      </c>
      <c r="T9" s="1000">
        <f t="shared" si="3"/>
        <v>5</v>
      </c>
      <c r="U9" s="1000">
        <f t="shared" si="3"/>
        <v>5</v>
      </c>
      <c r="V9" s="1000">
        <f t="shared" si="3"/>
        <v>0</v>
      </c>
      <c r="W9" s="1000">
        <f t="shared" si="3"/>
        <v>21</v>
      </c>
      <c r="X9" s="1000">
        <f t="shared" si="3"/>
        <v>4</v>
      </c>
      <c r="Y9" s="1001">
        <f t="shared" si="3"/>
        <v>1494</v>
      </c>
    </row>
    <row r="10" spans="2:25" s="996" customFormat="1" ht="11.25">
      <c r="B10" s="1580"/>
      <c r="C10" s="997"/>
      <c r="D10" s="998" t="s">
        <v>201</v>
      </c>
      <c r="E10" s="999">
        <f>SUM(F10:Y10)</f>
        <v>5868</v>
      </c>
      <c r="F10" s="1000">
        <v>32</v>
      </c>
      <c r="G10" s="1000">
        <v>41</v>
      </c>
      <c r="H10" s="1000">
        <v>19</v>
      </c>
      <c r="I10" s="1000">
        <v>94</v>
      </c>
      <c r="J10" s="1000">
        <v>382</v>
      </c>
      <c r="K10" s="1000">
        <v>802</v>
      </c>
      <c r="L10" s="1000">
        <v>25</v>
      </c>
      <c r="M10" s="1000">
        <v>266</v>
      </c>
      <c r="N10" s="1000">
        <v>1930</v>
      </c>
      <c r="O10" s="1000">
        <v>119</v>
      </c>
      <c r="P10" s="1000">
        <v>456</v>
      </c>
      <c r="Q10" s="1000">
        <v>184</v>
      </c>
      <c r="R10" s="1000">
        <v>31</v>
      </c>
      <c r="S10" s="1000">
        <v>9</v>
      </c>
      <c r="T10" s="1000">
        <v>0</v>
      </c>
      <c r="U10" s="1000">
        <v>19</v>
      </c>
      <c r="V10" s="1000">
        <v>0</v>
      </c>
      <c r="W10" s="1000">
        <v>21</v>
      </c>
      <c r="X10" s="1000">
        <v>4</v>
      </c>
      <c r="Y10" s="1001">
        <v>1434</v>
      </c>
    </row>
    <row r="11" spans="2:25" ht="12">
      <c r="B11" s="1002"/>
      <c r="C11" s="1003"/>
      <c r="D11" s="1004"/>
      <c r="E11" s="1005"/>
      <c r="F11" s="1006"/>
      <c r="G11" s="1006"/>
      <c r="H11" s="1006"/>
      <c r="I11" s="1006"/>
      <c r="J11" s="1006"/>
      <c r="K11" s="1006"/>
      <c r="L11" s="1006"/>
      <c r="M11" s="1006"/>
      <c r="N11" s="1006"/>
      <c r="O11" s="1006"/>
      <c r="P11" s="1006"/>
      <c r="Q11" s="1006"/>
      <c r="R11" s="1006"/>
      <c r="S11" s="1006"/>
      <c r="T11" s="1006"/>
      <c r="U11" s="1006"/>
      <c r="V11" s="1006"/>
      <c r="W11" s="1006"/>
      <c r="X11" s="1006"/>
      <c r="Y11" s="1007"/>
    </row>
    <row r="12" spans="2:25" ht="12">
      <c r="B12" s="1579" t="s">
        <v>202</v>
      </c>
      <c r="C12" s="1577"/>
      <c r="D12" s="1008" t="s">
        <v>199</v>
      </c>
      <c r="E12" s="1005">
        <f aca="true" t="shared" si="4" ref="E12:E35">SUM(F12:Y12)</f>
        <v>1205</v>
      </c>
      <c r="F12" s="1006">
        <v>1</v>
      </c>
      <c r="G12" s="1006">
        <v>0</v>
      </c>
      <c r="H12" s="1006">
        <v>2</v>
      </c>
      <c r="I12" s="1006">
        <v>4</v>
      </c>
      <c r="J12" s="1006">
        <v>47</v>
      </c>
      <c r="K12" s="1006">
        <v>70</v>
      </c>
      <c r="L12" s="1006">
        <v>12</v>
      </c>
      <c r="M12" s="1006">
        <v>93</v>
      </c>
      <c r="N12" s="1006">
        <v>690</v>
      </c>
      <c r="O12" s="1006">
        <v>8</v>
      </c>
      <c r="P12" s="1006">
        <v>123</v>
      </c>
      <c r="Q12" s="1006">
        <v>25</v>
      </c>
      <c r="R12" s="1006">
        <v>7</v>
      </c>
      <c r="S12" s="1006">
        <v>0</v>
      </c>
      <c r="T12" s="1006">
        <v>1</v>
      </c>
      <c r="U12" s="1006">
        <v>0</v>
      </c>
      <c r="V12" s="1006">
        <v>0</v>
      </c>
      <c r="W12" s="1006">
        <v>3</v>
      </c>
      <c r="X12" s="1006">
        <v>0</v>
      </c>
      <c r="Y12" s="1007">
        <v>119</v>
      </c>
    </row>
    <row r="13" spans="2:25" ht="12">
      <c r="B13" s="1579"/>
      <c r="C13" s="1577"/>
      <c r="D13" s="1008" t="s">
        <v>200</v>
      </c>
      <c r="E13" s="1005">
        <f t="shared" si="4"/>
        <v>1025</v>
      </c>
      <c r="F13" s="1006">
        <v>1</v>
      </c>
      <c r="G13" s="1006">
        <v>0</v>
      </c>
      <c r="H13" s="1006">
        <v>0</v>
      </c>
      <c r="I13" s="1006">
        <v>4</v>
      </c>
      <c r="J13" s="1006">
        <v>45</v>
      </c>
      <c r="K13" s="1006">
        <v>62</v>
      </c>
      <c r="L13" s="1006">
        <v>11</v>
      </c>
      <c r="M13" s="1006">
        <v>93</v>
      </c>
      <c r="N13" s="1006">
        <v>507</v>
      </c>
      <c r="O13" s="1006">
        <v>8</v>
      </c>
      <c r="P13" s="1006">
        <v>140</v>
      </c>
      <c r="Q13" s="1006">
        <v>27</v>
      </c>
      <c r="R13" s="1006">
        <v>7</v>
      </c>
      <c r="S13" s="1006">
        <v>0</v>
      </c>
      <c r="T13" s="1006">
        <v>1</v>
      </c>
      <c r="U13" s="1006">
        <v>0</v>
      </c>
      <c r="V13" s="1006">
        <v>0</v>
      </c>
      <c r="W13" s="1006">
        <v>2</v>
      </c>
      <c r="X13" s="1006">
        <v>0</v>
      </c>
      <c r="Y13" s="1007">
        <v>117</v>
      </c>
    </row>
    <row r="14" spans="2:25" ht="12">
      <c r="B14" s="1579" t="s">
        <v>166</v>
      </c>
      <c r="C14" s="1577"/>
      <c r="D14" s="1008" t="s">
        <v>199</v>
      </c>
      <c r="E14" s="1005">
        <f t="shared" si="4"/>
        <v>1141</v>
      </c>
      <c r="F14" s="1006">
        <v>3</v>
      </c>
      <c r="G14" s="1006">
        <v>5</v>
      </c>
      <c r="H14" s="1006">
        <v>1</v>
      </c>
      <c r="I14" s="1006">
        <v>10</v>
      </c>
      <c r="J14" s="1006">
        <v>46</v>
      </c>
      <c r="K14" s="1006">
        <v>60</v>
      </c>
      <c r="L14" s="1006">
        <v>3</v>
      </c>
      <c r="M14" s="1006">
        <v>82</v>
      </c>
      <c r="N14" s="1006">
        <v>640</v>
      </c>
      <c r="O14" s="1006">
        <v>11</v>
      </c>
      <c r="P14" s="1006">
        <v>127</v>
      </c>
      <c r="Q14" s="1006">
        <v>45</v>
      </c>
      <c r="R14" s="1006">
        <v>4</v>
      </c>
      <c r="S14" s="1006">
        <v>0</v>
      </c>
      <c r="T14" s="1006">
        <v>0</v>
      </c>
      <c r="U14" s="1006">
        <v>3</v>
      </c>
      <c r="V14" s="1006">
        <v>0</v>
      </c>
      <c r="W14" s="1006">
        <v>0</v>
      </c>
      <c r="X14" s="1006">
        <v>0</v>
      </c>
      <c r="Y14" s="1007">
        <v>101</v>
      </c>
    </row>
    <row r="15" spans="2:25" ht="12">
      <c r="B15" s="1579"/>
      <c r="C15" s="1577"/>
      <c r="D15" s="1008" t="s">
        <v>200</v>
      </c>
      <c r="E15" s="1005">
        <f t="shared" si="4"/>
        <v>982</v>
      </c>
      <c r="F15" s="1006">
        <v>3</v>
      </c>
      <c r="G15" s="1006">
        <v>2</v>
      </c>
      <c r="H15" s="1006">
        <v>1</v>
      </c>
      <c r="I15" s="1006">
        <v>6</v>
      </c>
      <c r="J15" s="1006">
        <v>45</v>
      </c>
      <c r="K15" s="1006">
        <v>59</v>
      </c>
      <c r="L15" s="1006">
        <v>3</v>
      </c>
      <c r="M15" s="1006">
        <v>81</v>
      </c>
      <c r="N15" s="1006">
        <v>477</v>
      </c>
      <c r="O15" s="1006">
        <v>11</v>
      </c>
      <c r="P15" s="1006">
        <v>144</v>
      </c>
      <c r="Q15" s="1006">
        <v>44</v>
      </c>
      <c r="R15" s="1006">
        <v>4</v>
      </c>
      <c r="S15" s="1006">
        <v>0</v>
      </c>
      <c r="T15" s="1006">
        <v>0</v>
      </c>
      <c r="U15" s="1006">
        <v>3</v>
      </c>
      <c r="V15" s="1006">
        <v>0</v>
      </c>
      <c r="W15" s="1006">
        <v>0</v>
      </c>
      <c r="X15" s="1006">
        <v>0</v>
      </c>
      <c r="Y15" s="1007">
        <v>99</v>
      </c>
    </row>
    <row r="16" spans="2:25" ht="12">
      <c r="B16" s="1579" t="s">
        <v>167</v>
      </c>
      <c r="C16" s="1577"/>
      <c r="D16" s="1008" t="s">
        <v>199</v>
      </c>
      <c r="E16" s="1005">
        <f t="shared" si="4"/>
        <v>1045</v>
      </c>
      <c r="F16" s="1006">
        <v>2</v>
      </c>
      <c r="G16" s="1006">
        <v>5</v>
      </c>
      <c r="H16" s="1006">
        <v>6</v>
      </c>
      <c r="I16" s="1006">
        <v>1</v>
      </c>
      <c r="J16" s="1006">
        <v>50</v>
      </c>
      <c r="K16" s="1006">
        <v>46</v>
      </c>
      <c r="L16" s="1006">
        <v>6</v>
      </c>
      <c r="M16" s="1006">
        <v>33</v>
      </c>
      <c r="N16" s="1006">
        <v>586</v>
      </c>
      <c r="O16" s="1006">
        <v>7</v>
      </c>
      <c r="P16" s="1006">
        <v>156</v>
      </c>
      <c r="Q16" s="1006">
        <v>31</v>
      </c>
      <c r="R16" s="1006">
        <v>13</v>
      </c>
      <c r="S16" s="1006">
        <v>1</v>
      </c>
      <c r="T16" s="1006">
        <v>0</v>
      </c>
      <c r="U16" s="1006">
        <v>0</v>
      </c>
      <c r="V16" s="1006">
        <v>0</v>
      </c>
      <c r="W16" s="1006">
        <v>4</v>
      </c>
      <c r="X16" s="1006">
        <v>0</v>
      </c>
      <c r="Y16" s="1007">
        <v>98</v>
      </c>
    </row>
    <row r="17" spans="2:25" ht="12">
      <c r="B17" s="1579"/>
      <c r="C17" s="1577"/>
      <c r="D17" s="1008" t="s">
        <v>200</v>
      </c>
      <c r="E17" s="1005">
        <f t="shared" si="4"/>
        <v>796</v>
      </c>
      <c r="F17" s="1006">
        <v>2</v>
      </c>
      <c r="G17" s="1006">
        <v>5</v>
      </c>
      <c r="H17" s="1006">
        <v>3</v>
      </c>
      <c r="I17" s="1006">
        <v>2</v>
      </c>
      <c r="J17" s="1006">
        <v>51</v>
      </c>
      <c r="K17" s="1006">
        <v>45</v>
      </c>
      <c r="L17" s="1006">
        <v>3</v>
      </c>
      <c r="M17" s="1006">
        <v>33</v>
      </c>
      <c r="N17" s="1006">
        <v>357</v>
      </c>
      <c r="O17" s="1006">
        <v>7</v>
      </c>
      <c r="P17" s="1006">
        <v>147</v>
      </c>
      <c r="Q17" s="1006">
        <v>30</v>
      </c>
      <c r="R17" s="1006">
        <v>11</v>
      </c>
      <c r="S17" s="1006">
        <v>1</v>
      </c>
      <c r="T17" s="1006">
        <v>0</v>
      </c>
      <c r="U17" s="1006">
        <v>0</v>
      </c>
      <c r="V17" s="1006">
        <v>0</v>
      </c>
      <c r="W17" s="1006">
        <v>4</v>
      </c>
      <c r="X17" s="1006">
        <v>0</v>
      </c>
      <c r="Y17" s="1007">
        <v>95</v>
      </c>
    </row>
    <row r="18" spans="2:25" ht="12">
      <c r="B18" s="1579" t="s">
        <v>168</v>
      </c>
      <c r="C18" s="1577"/>
      <c r="D18" s="1008" t="s">
        <v>199</v>
      </c>
      <c r="E18" s="1005">
        <f t="shared" si="4"/>
        <v>1133</v>
      </c>
      <c r="F18" s="1006">
        <v>5</v>
      </c>
      <c r="G18" s="1006">
        <v>3</v>
      </c>
      <c r="H18" s="1006">
        <v>9</v>
      </c>
      <c r="I18" s="1006">
        <v>3</v>
      </c>
      <c r="J18" s="1006">
        <v>19</v>
      </c>
      <c r="K18" s="1006">
        <v>28</v>
      </c>
      <c r="L18" s="1006">
        <v>3</v>
      </c>
      <c r="M18" s="1006">
        <v>20</v>
      </c>
      <c r="N18" s="1006">
        <v>747</v>
      </c>
      <c r="O18" s="1006">
        <v>10</v>
      </c>
      <c r="P18" s="1006">
        <v>146</v>
      </c>
      <c r="Q18" s="1006">
        <v>27</v>
      </c>
      <c r="R18" s="1006">
        <v>7</v>
      </c>
      <c r="S18" s="1006">
        <v>0</v>
      </c>
      <c r="T18" s="1006">
        <v>0</v>
      </c>
      <c r="U18" s="1006">
        <v>0</v>
      </c>
      <c r="V18" s="1006">
        <v>0</v>
      </c>
      <c r="W18" s="1006">
        <v>0</v>
      </c>
      <c r="X18" s="1006">
        <v>0</v>
      </c>
      <c r="Y18" s="1007">
        <v>106</v>
      </c>
    </row>
    <row r="19" spans="2:25" ht="12">
      <c r="B19" s="1579"/>
      <c r="C19" s="1577"/>
      <c r="D19" s="1008" t="s">
        <v>200</v>
      </c>
      <c r="E19" s="1005">
        <f t="shared" si="4"/>
        <v>808</v>
      </c>
      <c r="F19" s="1006">
        <v>2</v>
      </c>
      <c r="G19" s="1006">
        <v>2</v>
      </c>
      <c r="H19" s="1006">
        <v>7</v>
      </c>
      <c r="I19" s="1006">
        <v>3</v>
      </c>
      <c r="J19" s="1006">
        <v>18</v>
      </c>
      <c r="K19" s="1006">
        <v>26</v>
      </c>
      <c r="L19" s="1006">
        <v>4</v>
      </c>
      <c r="M19" s="1006">
        <v>20</v>
      </c>
      <c r="N19" s="1006">
        <v>446</v>
      </c>
      <c r="O19" s="1006">
        <v>9</v>
      </c>
      <c r="P19" s="1006">
        <v>133</v>
      </c>
      <c r="Q19" s="1006">
        <v>26</v>
      </c>
      <c r="R19" s="1006">
        <v>7</v>
      </c>
      <c r="S19" s="1006">
        <v>0</v>
      </c>
      <c r="T19" s="1006">
        <v>0</v>
      </c>
      <c r="U19" s="1006">
        <v>0</v>
      </c>
      <c r="V19" s="1006">
        <v>0</v>
      </c>
      <c r="W19" s="1006">
        <v>0</v>
      </c>
      <c r="X19" s="1006">
        <v>0</v>
      </c>
      <c r="Y19" s="1007">
        <v>105</v>
      </c>
    </row>
    <row r="20" spans="2:25" ht="12">
      <c r="B20" s="1579" t="s">
        <v>169</v>
      </c>
      <c r="C20" s="1577"/>
      <c r="D20" s="1008" t="s">
        <v>199</v>
      </c>
      <c r="E20" s="1005">
        <f t="shared" si="4"/>
        <v>1043</v>
      </c>
      <c r="F20" s="1006">
        <v>2</v>
      </c>
      <c r="G20" s="1006">
        <v>1</v>
      </c>
      <c r="H20" s="1006">
        <v>8</v>
      </c>
      <c r="I20" s="1006">
        <v>8</v>
      </c>
      <c r="J20" s="1006">
        <v>30</v>
      </c>
      <c r="K20" s="1006">
        <v>45</v>
      </c>
      <c r="L20" s="1006">
        <v>2</v>
      </c>
      <c r="M20" s="1006">
        <v>11</v>
      </c>
      <c r="N20" s="1006">
        <v>680</v>
      </c>
      <c r="O20" s="1006">
        <v>18</v>
      </c>
      <c r="P20" s="1006">
        <v>80</v>
      </c>
      <c r="Q20" s="1006">
        <v>26</v>
      </c>
      <c r="R20" s="1006">
        <v>4</v>
      </c>
      <c r="S20" s="1006">
        <v>2</v>
      </c>
      <c r="T20" s="1006">
        <v>0</v>
      </c>
      <c r="U20" s="1006">
        <v>0</v>
      </c>
      <c r="V20" s="1006">
        <v>0</v>
      </c>
      <c r="W20" s="1006">
        <v>2</v>
      </c>
      <c r="X20" s="1006">
        <v>0</v>
      </c>
      <c r="Y20" s="1007">
        <v>124</v>
      </c>
    </row>
    <row r="21" spans="2:25" ht="12">
      <c r="B21" s="1579"/>
      <c r="C21" s="1577"/>
      <c r="D21" s="1008" t="s">
        <v>200</v>
      </c>
      <c r="E21" s="1005">
        <f t="shared" si="4"/>
        <v>687</v>
      </c>
      <c r="F21" s="1006">
        <v>3</v>
      </c>
      <c r="G21" s="1006">
        <v>1</v>
      </c>
      <c r="H21" s="1006">
        <v>3</v>
      </c>
      <c r="I21" s="1006">
        <v>5</v>
      </c>
      <c r="J21" s="1006">
        <v>28</v>
      </c>
      <c r="K21" s="1006">
        <v>43</v>
      </c>
      <c r="L21" s="1006">
        <v>2</v>
      </c>
      <c r="M21" s="1006">
        <v>10</v>
      </c>
      <c r="N21" s="1006">
        <v>351</v>
      </c>
      <c r="O21" s="1006">
        <v>19</v>
      </c>
      <c r="P21" s="1006">
        <v>67</v>
      </c>
      <c r="Q21" s="1006">
        <v>25</v>
      </c>
      <c r="R21" s="1006">
        <v>2</v>
      </c>
      <c r="S21" s="1006">
        <v>2</v>
      </c>
      <c r="T21" s="1006">
        <v>0</v>
      </c>
      <c r="U21" s="1006">
        <v>0</v>
      </c>
      <c r="V21" s="1006">
        <v>0</v>
      </c>
      <c r="W21" s="1006">
        <v>1</v>
      </c>
      <c r="X21" s="1006">
        <v>0</v>
      </c>
      <c r="Y21" s="1007">
        <v>125</v>
      </c>
    </row>
    <row r="22" spans="2:25" ht="12">
      <c r="B22" s="1579" t="s">
        <v>170</v>
      </c>
      <c r="C22" s="1577"/>
      <c r="D22" s="1008" t="s">
        <v>199</v>
      </c>
      <c r="E22" s="1005">
        <f t="shared" si="4"/>
        <v>900</v>
      </c>
      <c r="F22" s="1006">
        <v>0</v>
      </c>
      <c r="G22" s="1006">
        <v>0</v>
      </c>
      <c r="H22" s="1006">
        <v>5</v>
      </c>
      <c r="I22" s="1006">
        <v>3</v>
      </c>
      <c r="J22" s="1006">
        <v>18</v>
      </c>
      <c r="K22" s="1006">
        <v>50</v>
      </c>
      <c r="L22" s="1006">
        <v>5</v>
      </c>
      <c r="M22" s="1006">
        <v>23</v>
      </c>
      <c r="N22" s="1006">
        <v>561</v>
      </c>
      <c r="O22" s="1006">
        <v>5</v>
      </c>
      <c r="P22" s="1006">
        <v>95</v>
      </c>
      <c r="Q22" s="1006">
        <v>18</v>
      </c>
      <c r="R22" s="1006">
        <v>0</v>
      </c>
      <c r="S22" s="1006">
        <v>0</v>
      </c>
      <c r="T22" s="1006">
        <v>0</v>
      </c>
      <c r="U22" s="1006">
        <v>0</v>
      </c>
      <c r="V22" s="1006">
        <v>0</v>
      </c>
      <c r="W22" s="1006">
        <v>2</v>
      </c>
      <c r="X22" s="1006">
        <v>0</v>
      </c>
      <c r="Y22" s="1007">
        <v>115</v>
      </c>
    </row>
    <row r="23" spans="2:25" ht="12">
      <c r="B23" s="1579"/>
      <c r="C23" s="1577"/>
      <c r="D23" s="1008" t="s">
        <v>200</v>
      </c>
      <c r="E23" s="1005">
        <f t="shared" si="4"/>
        <v>601</v>
      </c>
      <c r="F23" s="1006">
        <v>0</v>
      </c>
      <c r="G23" s="1006">
        <v>0</v>
      </c>
      <c r="H23" s="1006">
        <v>5</v>
      </c>
      <c r="I23" s="1006">
        <v>4</v>
      </c>
      <c r="J23" s="1006">
        <v>17</v>
      </c>
      <c r="K23" s="1006">
        <v>48</v>
      </c>
      <c r="L23" s="1006">
        <v>5</v>
      </c>
      <c r="M23" s="1006">
        <v>23</v>
      </c>
      <c r="N23" s="1006">
        <v>273</v>
      </c>
      <c r="O23" s="1006">
        <v>5</v>
      </c>
      <c r="P23" s="1006">
        <v>87</v>
      </c>
      <c r="Q23" s="1006">
        <v>17</v>
      </c>
      <c r="R23" s="1006">
        <v>0</v>
      </c>
      <c r="S23" s="1006">
        <v>0</v>
      </c>
      <c r="T23" s="1006">
        <v>0</v>
      </c>
      <c r="U23" s="1006">
        <v>0</v>
      </c>
      <c r="V23" s="1006">
        <v>0</v>
      </c>
      <c r="W23" s="1006">
        <v>2</v>
      </c>
      <c r="X23" s="1006">
        <v>0</v>
      </c>
      <c r="Y23" s="1007">
        <v>115</v>
      </c>
    </row>
    <row r="24" spans="2:25" ht="12">
      <c r="B24" s="1579" t="s">
        <v>171</v>
      </c>
      <c r="C24" s="1577"/>
      <c r="D24" s="1008" t="s">
        <v>199</v>
      </c>
      <c r="E24" s="1005">
        <f t="shared" si="4"/>
        <v>1134</v>
      </c>
      <c r="F24" s="1006">
        <v>1</v>
      </c>
      <c r="G24" s="1006">
        <v>3</v>
      </c>
      <c r="H24" s="1006">
        <v>8</v>
      </c>
      <c r="I24" s="1006">
        <v>6</v>
      </c>
      <c r="J24" s="1006">
        <v>37</v>
      </c>
      <c r="K24" s="1006">
        <v>45</v>
      </c>
      <c r="L24" s="1006">
        <v>7</v>
      </c>
      <c r="M24" s="1006">
        <v>20</v>
      </c>
      <c r="N24" s="1006">
        <v>682</v>
      </c>
      <c r="O24" s="1006">
        <v>19</v>
      </c>
      <c r="P24" s="1006">
        <v>163</v>
      </c>
      <c r="Q24" s="1006">
        <v>14</v>
      </c>
      <c r="R24" s="1006">
        <v>1</v>
      </c>
      <c r="S24" s="1006">
        <v>0</v>
      </c>
      <c r="T24" s="1006">
        <v>0</v>
      </c>
      <c r="U24" s="1006">
        <v>0</v>
      </c>
      <c r="V24" s="1006">
        <v>0</v>
      </c>
      <c r="W24" s="1006">
        <v>0</v>
      </c>
      <c r="X24" s="1006">
        <v>1</v>
      </c>
      <c r="Y24" s="1007">
        <v>127</v>
      </c>
    </row>
    <row r="25" spans="2:25" ht="12">
      <c r="B25" s="1579"/>
      <c r="C25" s="1577"/>
      <c r="D25" s="1008" t="s">
        <v>200</v>
      </c>
      <c r="E25" s="1005">
        <f t="shared" si="4"/>
        <v>883</v>
      </c>
      <c r="F25" s="1006">
        <v>1</v>
      </c>
      <c r="G25" s="1006">
        <v>2</v>
      </c>
      <c r="H25" s="1006">
        <v>9</v>
      </c>
      <c r="I25" s="1006">
        <v>5</v>
      </c>
      <c r="J25" s="1006">
        <v>38</v>
      </c>
      <c r="K25" s="1006">
        <v>49</v>
      </c>
      <c r="L25" s="1006">
        <v>6</v>
      </c>
      <c r="M25" s="1006">
        <v>17</v>
      </c>
      <c r="N25" s="1006">
        <v>430</v>
      </c>
      <c r="O25" s="1006">
        <v>19</v>
      </c>
      <c r="P25" s="1006">
        <v>167</v>
      </c>
      <c r="Q25" s="1006">
        <v>14</v>
      </c>
      <c r="R25" s="1006">
        <v>1</v>
      </c>
      <c r="S25" s="1006">
        <v>0</v>
      </c>
      <c r="T25" s="1006">
        <v>0</v>
      </c>
      <c r="U25" s="1006">
        <v>0</v>
      </c>
      <c r="V25" s="1006">
        <v>0</v>
      </c>
      <c r="W25" s="1006">
        <v>0</v>
      </c>
      <c r="X25" s="1006">
        <v>1</v>
      </c>
      <c r="Y25" s="1007">
        <v>124</v>
      </c>
    </row>
    <row r="26" spans="2:25" ht="12">
      <c r="B26" s="1579" t="s">
        <v>172</v>
      </c>
      <c r="C26" s="1577"/>
      <c r="D26" s="1008" t="s">
        <v>199</v>
      </c>
      <c r="E26" s="1005">
        <f t="shared" si="4"/>
        <v>1531</v>
      </c>
      <c r="F26" s="1006">
        <v>6</v>
      </c>
      <c r="G26" s="1006">
        <v>7</v>
      </c>
      <c r="H26" s="1006">
        <v>3</v>
      </c>
      <c r="I26" s="1006">
        <v>8</v>
      </c>
      <c r="J26" s="1006">
        <v>65</v>
      </c>
      <c r="K26" s="1006">
        <v>87</v>
      </c>
      <c r="L26" s="1006">
        <v>5</v>
      </c>
      <c r="M26" s="1006">
        <v>32</v>
      </c>
      <c r="N26" s="1006">
        <v>873</v>
      </c>
      <c r="O26" s="1006">
        <v>18</v>
      </c>
      <c r="P26" s="1006">
        <v>242</v>
      </c>
      <c r="Q26" s="1006">
        <v>40</v>
      </c>
      <c r="R26" s="1006">
        <v>3</v>
      </c>
      <c r="S26" s="1006">
        <v>0</v>
      </c>
      <c r="T26" s="1006">
        <v>0</v>
      </c>
      <c r="U26" s="1006">
        <v>1</v>
      </c>
      <c r="V26" s="1006">
        <v>0</v>
      </c>
      <c r="W26" s="1006">
        <v>3</v>
      </c>
      <c r="X26" s="1006">
        <v>0</v>
      </c>
      <c r="Y26" s="1007">
        <v>138</v>
      </c>
    </row>
    <row r="27" spans="2:25" ht="12">
      <c r="B27" s="1579"/>
      <c r="C27" s="1577"/>
      <c r="D27" s="1008" t="s">
        <v>200</v>
      </c>
      <c r="E27" s="1005">
        <f t="shared" si="4"/>
        <v>1204</v>
      </c>
      <c r="F27" s="1006">
        <v>6</v>
      </c>
      <c r="G27" s="1006">
        <v>7</v>
      </c>
      <c r="H27" s="1006">
        <v>1</v>
      </c>
      <c r="I27" s="1006">
        <v>6</v>
      </c>
      <c r="J27" s="1006">
        <v>64</v>
      </c>
      <c r="K27" s="1006">
        <v>82</v>
      </c>
      <c r="L27" s="1006">
        <v>4</v>
      </c>
      <c r="M27" s="1006">
        <v>32</v>
      </c>
      <c r="N27" s="1006">
        <v>575</v>
      </c>
      <c r="O27" s="1006">
        <v>18</v>
      </c>
      <c r="P27" s="1006">
        <v>227</v>
      </c>
      <c r="Q27" s="1006">
        <v>39</v>
      </c>
      <c r="R27" s="1006">
        <v>4</v>
      </c>
      <c r="S27" s="1006">
        <v>0</v>
      </c>
      <c r="T27" s="1006">
        <v>0</v>
      </c>
      <c r="U27" s="1006">
        <v>1</v>
      </c>
      <c r="V27" s="1006">
        <v>0</v>
      </c>
      <c r="W27" s="1006">
        <v>3</v>
      </c>
      <c r="X27" s="1006">
        <v>0</v>
      </c>
      <c r="Y27" s="1007">
        <v>135</v>
      </c>
    </row>
    <row r="28" spans="2:25" ht="12">
      <c r="B28" s="1579" t="s">
        <v>173</v>
      </c>
      <c r="C28" s="1577"/>
      <c r="D28" s="1008" t="s">
        <v>199</v>
      </c>
      <c r="E28" s="1005">
        <f t="shared" si="4"/>
        <v>1172</v>
      </c>
      <c r="F28" s="1006">
        <v>1</v>
      </c>
      <c r="G28" s="1006">
        <v>1</v>
      </c>
      <c r="H28" s="1006">
        <v>1</v>
      </c>
      <c r="I28" s="1006">
        <v>13</v>
      </c>
      <c r="J28" s="1006">
        <v>55</v>
      </c>
      <c r="K28" s="1006">
        <v>78</v>
      </c>
      <c r="L28" s="1006">
        <v>5</v>
      </c>
      <c r="M28" s="1006">
        <v>27</v>
      </c>
      <c r="N28" s="1006">
        <v>599</v>
      </c>
      <c r="O28" s="1006">
        <v>18</v>
      </c>
      <c r="P28" s="1006">
        <v>179</v>
      </c>
      <c r="Q28" s="1006">
        <v>41</v>
      </c>
      <c r="R28" s="1006">
        <v>9</v>
      </c>
      <c r="S28" s="1006">
        <v>0</v>
      </c>
      <c r="T28" s="1006">
        <v>0</v>
      </c>
      <c r="U28" s="1006">
        <v>0</v>
      </c>
      <c r="V28" s="1006">
        <v>0</v>
      </c>
      <c r="W28" s="1006">
        <v>6</v>
      </c>
      <c r="X28" s="1006">
        <v>0</v>
      </c>
      <c r="Y28" s="1007">
        <v>139</v>
      </c>
    </row>
    <row r="29" spans="2:25" ht="12">
      <c r="B29" s="1579"/>
      <c r="C29" s="1577"/>
      <c r="D29" s="1008" t="s">
        <v>200</v>
      </c>
      <c r="E29" s="1005">
        <f t="shared" si="4"/>
        <v>904</v>
      </c>
      <c r="F29" s="1006">
        <v>1</v>
      </c>
      <c r="G29" s="1006">
        <v>1</v>
      </c>
      <c r="H29" s="1006">
        <v>2</v>
      </c>
      <c r="I29" s="1006">
        <v>12</v>
      </c>
      <c r="J29" s="1006">
        <v>55</v>
      </c>
      <c r="K29" s="1006">
        <v>79</v>
      </c>
      <c r="L29" s="1006">
        <v>6</v>
      </c>
      <c r="M29" s="1006">
        <v>25</v>
      </c>
      <c r="N29" s="1006">
        <v>345</v>
      </c>
      <c r="O29" s="1006">
        <v>18</v>
      </c>
      <c r="P29" s="1006">
        <v>167</v>
      </c>
      <c r="Q29" s="1006">
        <v>41</v>
      </c>
      <c r="R29" s="1006">
        <v>8</v>
      </c>
      <c r="S29" s="1006">
        <v>0</v>
      </c>
      <c r="T29" s="1006">
        <v>0</v>
      </c>
      <c r="U29" s="1006">
        <v>0</v>
      </c>
      <c r="V29" s="1006">
        <v>0</v>
      </c>
      <c r="W29" s="1006">
        <v>6</v>
      </c>
      <c r="X29" s="1006">
        <v>0</v>
      </c>
      <c r="Y29" s="1007">
        <v>138</v>
      </c>
    </row>
    <row r="30" spans="2:25" ht="12">
      <c r="B30" s="1579" t="s">
        <v>174</v>
      </c>
      <c r="C30" s="1577"/>
      <c r="D30" s="1008" t="s">
        <v>199</v>
      </c>
      <c r="E30" s="1005">
        <f t="shared" si="4"/>
        <v>1209</v>
      </c>
      <c r="F30" s="1006">
        <v>2</v>
      </c>
      <c r="G30" s="1006">
        <v>2</v>
      </c>
      <c r="H30" s="1006">
        <v>3</v>
      </c>
      <c r="I30" s="1006">
        <v>10</v>
      </c>
      <c r="J30" s="1006">
        <v>48</v>
      </c>
      <c r="K30" s="1006">
        <v>73</v>
      </c>
      <c r="L30" s="1006">
        <v>4</v>
      </c>
      <c r="M30" s="1006">
        <v>34</v>
      </c>
      <c r="N30" s="1006">
        <v>676</v>
      </c>
      <c r="O30" s="1006">
        <v>8</v>
      </c>
      <c r="P30" s="1006">
        <v>163</v>
      </c>
      <c r="Q30" s="1006">
        <v>49</v>
      </c>
      <c r="R30" s="1006">
        <v>9</v>
      </c>
      <c r="S30" s="1006">
        <v>0</v>
      </c>
      <c r="T30" s="1006">
        <v>0</v>
      </c>
      <c r="U30" s="1006">
        <v>0</v>
      </c>
      <c r="V30" s="1006">
        <v>0</v>
      </c>
      <c r="W30" s="1006">
        <v>0</v>
      </c>
      <c r="X30" s="1006">
        <v>0</v>
      </c>
      <c r="Y30" s="1007">
        <v>128</v>
      </c>
    </row>
    <row r="31" spans="2:25" ht="12">
      <c r="B31" s="1579"/>
      <c r="C31" s="1577"/>
      <c r="D31" s="1008" t="s">
        <v>200</v>
      </c>
      <c r="E31" s="1005">
        <f t="shared" si="4"/>
        <v>890</v>
      </c>
      <c r="F31" s="1006">
        <v>2</v>
      </c>
      <c r="G31" s="1006">
        <v>2</v>
      </c>
      <c r="H31" s="1006">
        <v>0</v>
      </c>
      <c r="I31" s="1006">
        <v>10</v>
      </c>
      <c r="J31" s="1006">
        <v>47</v>
      </c>
      <c r="K31" s="1006">
        <v>72</v>
      </c>
      <c r="L31" s="1006">
        <v>3</v>
      </c>
      <c r="M31" s="1006">
        <v>35</v>
      </c>
      <c r="N31" s="1006">
        <v>369</v>
      </c>
      <c r="O31" s="1006">
        <v>8</v>
      </c>
      <c r="P31" s="1006">
        <v>157</v>
      </c>
      <c r="Q31" s="1006">
        <v>50</v>
      </c>
      <c r="R31" s="1006">
        <v>9</v>
      </c>
      <c r="S31" s="1006">
        <v>0</v>
      </c>
      <c r="T31" s="1006">
        <v>0</v>
      </c>
      <c r="U31" s="1006">
        <v>0</v>
      </c>
      <c r="V31" s="1006">
        <v>0</v>
      </c>
      <c r="W31" s="1006">
        <v>0</v>
      </c>
      <c r="X31" s="1006">
        <v>0</v>
      </c>
      <c r="Y31" s="1007">
        <v>126</v>
      </c>
    </row>
    <row r="32" spans="2:25" ht="12">
      <c r="B32" s="1579" t="s">
        <v>175</v>
      </c>
      <c r="C32" s="1577"/>
      <c r="D32" s="1008" t="s">
        <v>199</v>
      </c>
      <c r="E32" s="1005">
        <f t="shared" si="4"/>
        <v>1352</v>
      </c>
      <c r="F32" s="1006">
        <v>1</v>
      </c>
      <c r="G32" s="1006">
        <v>3</v>
      </c>
      <c r="H32" s="1006">
        <v>1</v>
      </c>
      <c r="I32" s="1006">
        <v>7</v>
      </c>
      <c r="J32" s="1006">
        <v>32</v>
      </c>
      <c r="K32" s="1006">
        <v>44</v>
      </c>
      <c r="L32" s="1006">
        <v>2</v>
      </c>
      <c r="M32" s="1006">
        <v>42</v>
      </c>
      <c r="N32" s="1006">
        <v>844</v>
      </c>
      <c r="O32" s="1006">
        <v>30</v>
      </c>
      <c r="P32" s="1006">
        <v>140</v>
      </c>
      <c r="Q32" s="1006">
        <v>46</v>
      </c>
      <c r="R32" s="1006">
        <v>11</v>
      </c>
      <c r="S32" s="1006">
        <v>0</v>
      </c>
      <c r="T32" s="1006">
        <v>4</v>
      </c>
      <c r="U32" s="1006">
        <v>1</v>
      </c>
      <c r="V32" s="1006">
        <v>0</v>
      </c>
      <c r="W32" s="1006">
        <v>0</v>
      </c>
      <c r="X32" s="1006">
        <v>0</v>
      </c>
      <c r="Y32" s="1007">
        <v>144</v>
      </c>
    </row>
    <row r="33" spans="2:25" ht="12">
      <c r="B33" s="1579"/>
      <c r="C33" s="1577"/>
      <c r="D33" s="1008" t="s">
        <v>200</v>
      </c>
      <c r="E33" s="1005">
        <f t="shared" si="4"/>
        <v>1054</v>
      </c>
      <c r="F33" s="1006">
        <v>1</v>
      </c>
      <c r="G33" s="1006">
        <v>2</v>
      </c>
      <c r="H33" s="1006">
        <v>0</v>
      </c>
      <c r="I33" s="1006">
        <v>6</v>
      </c>
      <c r="J33" s="1006">
        <v>32</v>
      </c>
      <c r="K33" s="1006">
        <v>44</v>
      </c>
      <c r="L33" s="1006">
        <v>1</v>
      </c>
      <c r="M33" s="1006">
        <v>41</v>
      </c>
      <c r="N33" s="1006">
        <v>566</v>
      </c>
      <c r="O33" s="1006">
        <v>30</v>
      </c>
      <c r="P33" s="1006">
        <v>132</v>
      </c>
      <c r="Q33" s="1006">
        <v>45</v>
      </c>
      <c r="R33" s="1006">
        <v>9</v>
      </c>
      <c r="S33" s="1006">
        <v>0</v>
      </c>
      <c r="T33" s="1006">
        <v>4</v>
      </c>
      <c r="U33" s="1006">
        <v>1</v>
      </c>
      <c r="V33" s="1006">
        <v>0</v>
      </c>
      <c r="W33" s="1006">
        <v>0</v>
      </c>
      <c r="X33" s="1006">
        <v>0</v>
      </c>
      <c r="Y33" s="1007">
        <v>140</v>
      </c>
    </row>
    <row r="34" spans="2:25" ht="12">
      <c r="B34" s="1579" t="s">
        <v>176</v>
      </c>
      <c r="C34" s="1577"/>
      <c r="D34" s="1008" t="s">
        <v>199</v>
      </c>
      <c r="E34" s="1005">
        <f t="shared" si="4"/>
        <v>1238</v>
      </c>
      <c r="F34" s="1006">
        <v>4</v>
      </c>
      <c r="G34" s="1006">
        <v>4</v>
      </c>
      <c r="H34" s="1006">
        <v>0</v>
      </c>
      <c r="I34" s="1006">
        <v>16</v>
      </c>
      <c r="J34" s="1006">
        <v>31</v>
      </c>
      <c r="K34" s="1006">
        <v>60</v>
      </c>
      <c r="L34" s="1006">
        <v>2</v>
      </c>
      <c r="M34" s="1006">
        <v>38</v>
      </c>
      <c r="N34" s="1006">
        <v>712</v>
      </c>
      <c r="O34" s="1006">
        <v>27</v>
      </c>
      <c r="P34" s="1006">
        <v>115</v>
      </c>
      <c r="Q34" s="1006">
        <v>40</v>
      </c>
      <c r="R34" s="1006">
        <v>8</v>
      </c>
      <c r="S34" s="1006">
        <v>0</v>
      </c>
      <c r="T34" s="1006">
        <v>0</v>
      </c>
      <c r="U34" s="1006">
        <v>0</v>
      </c>
      <c r="V34" s="1006">
        <v>0</v>
      </c>
      <c r="W34" s="1006">
        <v>3</v>
      </c>
      <c r="X34" s="1006">
        <v>3</v>
      </c>
      <c r="Y34" s="1007">
        <v>175</v>
      </c>
    </row>
    <row r="35" spans="2:25" ht="12">
      <c r="B35" s="1579"/>
      <c r="C35" s="1577"/>
      <c r="D35" s="1008" t="s">
        <v>200</v>
      </c>
      <c r="E35" s="1005">
        <f t="shared" si="4"/>
        <v>968</v>
      </c>
      <c r="F35" s="1006">
        <v>4</v>
      </c>
      <c r="G35" s="1006">
        <v>3</v>
      </c>
      <c r="H35" s="1006">
        <v>0</v>
      </c>
      <c r="I35" s="1006">
        <v>15</v>
      </c>
      <c r="J35" s="1006">
        <v>31</v>
      </c>
      <c r="K35" s="1006">
        <v>61</v>
      </c>
      <c r="L35" s="1006">
        <v>3</v>
      </c>
      <c r="M35" s="1006">
        <v>38</v>
      </c>
      <c r="N35" s="1006">
        <v>445</v>
      </c>
      <c r="O35" s="1006">
        <v>27</v>
      </c>
      <c r="P35" s="1006">
        <v>112</v>
      </c>
      <c r="Q35" s="1006">
        <v>40</v>
      </c>
      <c r="R35" s="1006">
        <v>8</v>
      </c>
      <c r="S35" s="1006">
        <v>0</v>
      </c>
      <c r="T35" s="1006">
        <v>0</v>
      </c>
      <c r="U35" s="1006">
        <v>0</v>
      </c>
      <c r="V35" s="1006">
        <v>0</v>
      </c>
      <c r="W35" s="1006">
        <v>3</v>
      </c>
      <c r="X35" s="1006">
        <v>3</v>
      </c>
      <c r="Y35" s="1007">
        <v>175</v>
      </c>
    </row>
    <row r="36" spans="2:25" ht="24" customHeight="1">
      <c r="B36" s="1002"/>
      <c r="C36" s="1003"/>
      <c r="D36" s="1004"/>
      <c r="E36" s="1568" t="s">
        <v>203</v>
      </c>
      <c r="F36" s="1569"/>
      <c r="G36" s="1569"/>
      <c r="H36" s="1569"/>
      <c r="I36" s="1569"/>
      <c r="J36" s="1569"/>
      <c r="K36" s="1569"/>
      <c r="L36" s="1569"/>
      <c r="M36" s="1569"/>
      <c r="N36" s="1569"/>
      <c r="O36" s="1569"/>
      <c r="P36" s="1569"/>
      <c r="Q36" s="1569"/>
      <c r="R36" s="1569"/>
      <c r="S36" s="1569"/>
      <c r="T36" s="1569"/>
      <c r="U36" s="1569"/>
      <c r="V36" s="1569"/>
      <c r="W36" s="1569"/>
      <c r="X36" s="1569"/>
      <c r="Y36" s="1570"/>
    </row>
    <row r="37" spans="2:25" ht="12">
      <c r="B37" s="1578" t="s">
        <v>204</v>
      </c>
      <c r="C37" s="1009"/>
      <c r="D37" s="1008" t="s">
        <v>199</v>
      </c>
      <c r="E37" s="1005">
        <f>SUM(F37:Y37)</f>
        <v>3024</v>
      </c>
      <c r="F37" s="1006">
        <v>6</v>
      </c>
      <c r="G37" s="1006">
        <v>10</v>
      </c>
      <c r="H37" s="1006">
        <v>3</v>
      </c>
      <c r="I37" s="1006">
        <v>5</v>
      </c>
      <c r="J37" s="1006">
        <v>52</v>
      </c>
      <c r="K37" s="1006">
        <v>96</v>
      </c>
      <c r="L37" s="1006">
        <v>3</v>
      </c>
      <c r="M37" s="1006">
        <v>85</v>
      </c>
      <c r="N37" s="1006">
        <v>2040</v>
      </c>
      <c r="O37" s="1006">
        <v>15</v>
      </c>
      <c r="P37" s="1006">
        <v>295</v>
      </c>
      <c r="Q37" s="1006">
        <v>59</v>
      </c>
      <c r="R37" s="1006">
        <v>11</v>
      </c>
      <c r="S37" s="1006">
        <v>0</v>
      </c>
      <c r="T37" s="1006">
        <v>0</v>
      </c>
      <c r="U37" s="1006">
        <v>0</v>
      </c>
      <c r="V37" s="1006">
        <v>0</v>
      </c>
      <c r="W37" s="1006">
        <v>3</v>
      </c>
      <c r="X37" s="1006">
        <v>0</v>
      </c>
      <c r="Y37" s="1007">
        <v>341</v>
      </c>
    </row>
    <row r="38" spans="2:25" ht="12">
      <c r="B38" s="1578"/>
      <c r="C38" s="1009"/>
      <c r="D38" s="1008" t="s">
        <v>200</v>
      </c>
      <c r="E38" s="1005">
        <f>SUM(F38:Y38)</f>
        <v>2041</v>
      </c>
      <c r="F38" s="1006">
        <v>5</v>
      </c>
      <c r="G38" s="1006">
        <v>9</v>
      </c>
      <c r="H38" s="1006">
        <v>0</v>
      </c>
      <c r="I38" s="1006">
        <v>5</v>
      </c>
      <c r="J38" s="1006">
        <v>47</v>
      </c>
      <c r="K38" s="1006">
        <v>90</v>
      </c>
      <c r="L38" s="1006">
        <v>3</v>
      </c>
      <c r="M38" s="1006">
        <v>79</v>
      </c>
      <c r="N38" s="1006">
        <v>1082</v>
      </c>
      <c r="O38" s="1006">
        <v>15</v>
      </c>
      <c r="P38" s="1006">
        <v>296</v>
      </c>
      <c r="Q38" s="1006">
        <v>59</v>
      </c>
      <c r="R38" s="1006">
        <v>9</v>
      </c>
      <c r="S38" s="1006">
        <v>0</v>
      </c>
      <c r="T38" s="1006">
        <v>0</v>
      </c>
      <c r="U38" s="1006">
        <v>0</v>
      </c>
      <c r="V38" s="1006">
        <v>0</v>
      </c>
      <c r="W38" s="1006">
        <v>3</v>
      </c>
      <c r="X38" s="1006">
        <v>0</v>
      </c>
      <c r="Y38" s="1007">
        <v>339</v>
      </c>
    </row>
    <row r="39" spans="2:25" ht="12">
      <c r="B39" s="1578" t="s">
        <v>205</v>
      </c>
      <c r="C39" s="1009"/>
      <c r="D39" s="1008" t="s">
        <v>199</v>
      </c>
      <c r="E39" s="1005">
        <f>SUM(F39:Y39)</f>
        <v>575</v>
      </c>
      <c r="F39" s="1006">
        <v>0</v>
      </c>
      <c r="G39" s="1006">
        <v>3</v>
      </c>
      <c r="H39" s="1006">
        <v>6</v>
      </c>
      <c r="I39" s="1006">
        <v>6</v>
      </c>
      <c r="J39" s="1006">
        <v>20</v>
      </c>
      <c r="K39" s="1006">
        <v>27</v>
      </c>
      <c r="L39" s="1006">
        <v>4</v>
      </c>
      <c r="M39" s="1006">
        <v>15</v>
      </c>
      <c r="N39" s="1006">
        <v>305</v>
      </c>
      <c r="O39" s="1006">
        <v>16</v>
      </c>
      <c r="P39" s="1006">
        <v>95</v>
      </c>
      <c r="Q39" s="1006">
        <v>24</v>
      </c>
      <c r="R39" s="1006">
        <v>2</v>
      </c>
      <c r="S39" s="1006">
        <v>0</v>
      </c>
      <c r="T39" s="1006">
        <v>0</v>
      </c>
      <c r="U39" s="1006">
        <v>0</v>
      </c>
      <c r="V39" s="1006">
        <v>0</v>
      </c>
      <c r="W39" s="1006">
        <v>0</v>
      </c>
      <c r="X39" s="1006">
        <v>0</v>
      </c>
      <c r="Y39" s="1007">
        <v>52</v>
      </c>
    </row>
    <row r="40" spans="2:25" ht="12">
      <c r="B40" s="1578"/>
      <c r="C40" s="1009"/>
      <c r="D40" s="1008" t="s">
        <v>200</v>
      </c>
      <c r="E40" s="1005">
        <f>SUM(F40:Y40)</f>
        <v>472</v>
      </c>
      <c r="F40" s="1006">
        <v>0</v>
      </c>
      <c r="G40" s="1006">
        <v>3</v>
      </c>
      <c r="H40" s="1006">
        <v>6</v>
      </c>
      <c r="I40" s="1006">
        <v>5</v>
      </c>
      <c r="J40" s="1006">
        <v>18</v>
      </c>
      <c r="K40" s="1006">
        <v>26</v>
      </c>
      <c r="L40" s="1006">
        <v>4</v>
      </c>
      <c r="M40" s="1006">
        <v>15</v>
      </c>
      <c r="N40" s="1006">
        <v>217</v>
      </c>
      <c r="O40" s="1006">
        <v>16</v>
      </c>
      <c r="P40" s="1006">
        <v>86</v>
      </c>
      <c r="Q40" s="1006">
        <v>22</v>
      </c>
      <c r="R40" s="1006">
        <v>2</v>
      </c>
      <c r="S40" s="1006">
        <v>0</v>
      </c>
      <c r="T40" s="1006">
        <v>0</v>
      </c>
      <c r="U40" s="1006">
        <v>0</v>
      </c>
      <c r="V40" s="1006">
        <v>0</v>
      </c>
      <c r="W40" s="1006">
        <v>0</v>
      </c>
      <c r="X40" s="1006">
        <v>0</v>
      </c>
      <c r="Y40" s="1007">
        <v>52</v>
      </c>
    </row>
    <row r="41" spans="2:25" ht="12">
      <c r="B41" s="1578" t="s">
        <v>206</v>
      </c>
      <c r="C41" s="1009"/>
      <c r="D41" s="1008" t="s">
        <v>199</v>
      </c>
      <c r="E41" s="1005">
        <f>SUM(F41:Y41)</f>
        <v>368</v>
      </c>
      <c r="F41" s="1006">
        <v>0</v>
      </c>
      <c r="G41" s="1006">
        <v>0</v>
      </c>
      <c r="H41" s="1006">
        <v>1</v>
      </c>
      <c r="I41" s="1006">
        <v>5</v>
      </c>
      <c r="J41" s="1006">
        <v>13</v>
      </c>
      <c r="K41" s="1006">
        <v>26</v>
      </c>
      <c r="L41" s="1006">
        <v>0</v>
      </c>
      <c r="M41" s="1006">
        <v>8</v>
      </c>
      <c r="N41" s="1006">
        <v>175</v>
      </c>
      <c r="O41" s="1006">
        <v>2</v>
      </c>
      <c r="P41" s="1006">
        <v>49</v>
      </c>
      <c r="Q41" s="1006">
        <v>10</v>
      </c>
      <c r="R41" s="1006">
        <v>0</v>
      </c>
      <c r="S41" s="1006">
        <v>0</v>
      </c>
      <c r="T41" s="1006">
        <v>0</v>
      </c>
      <c r="U41" s="1006">
        <v>0</v>
      </c>
      <c r="V41" s="1006">
        <v>0</v>
      </c>
      <c r="W41" s="1006">
        <v>0</v>
      </c>
      <c r="X41" s="1006">
        <v>0</v>
      </c>
      <c r="Y41" s="1007">
        <v>79</v>
      </c>
    </row>
    <row r="42" spans="2:25" ht="12">
      <c r="B42" s="1578"/>
      <c r="C42" s="1009"/>
      <c r="D42" s="1008" t="s">
        <v>200</v>
      </c>
      <c r="E42" s="1005">
        <v>288</v>
      </c>
      <c r="F42" s="1006">
        <v>0</v>
      </c>
      <c r="G42" s="1006">
        <v>0</v>
      </c>
      <c r="H42" s="1006">
        <v>1</v>
      </c>
      <c r="I42" s="1006">
        <v>5</v>
      </c>
      <c r="J42" s="1006">
        <v>13</v>
      </c>
      <c r="K42" s="1006">
        <v>26</v>
      </c>
      <c r="L42" s="1006">
        <v>0</v>
      </c>
      <c r="M42" s="1006">
        <v>8</v>
      </c>
      <c r="N42" s="1006">
        <v>102</v>
      </c>
      <c r="O42" s="1006">
        <v>2</v>
      </c>
      <c r="P42" s="1006">
        <v>48</v>
      </c>
      <c r="Q42" s="1006">
        <v>10</v>
      </c>
      <c r="R42" s="1006">
        <v>0</v>
      </c>
      <c r="S42" s="1006">
        <v>0</v>
      </c>
      <c r="T42" s="1006">
        <v>0</v>
      </c>
      <c r="U42" s="1006">
        <v>0</v>
      </c>
      <c r="V42" s="1006">
        <v>0</v>
      </c>
      <c r="W42" s="1006">
        <v>0</v>
      </c>
      <c r="X42" s="1006">
        <v>0</v>
      </c>
      <c r="Y42" s="1007">
        <v>79</v>
      </c>
    </row>
    <row r="43" spans="2:25" ht="12">
      <c r="B43" s="1578" t="s">
        <v>207</v>
      </c>
      <c r="C43" s="1009"/>
      <c r="D43" s="1008" t="s">
        <v>199</v>
      </c>
      <c r="E43" s="1005">
        <f aca="true" t="shared" si="5" ref="E43:E53">SUM(F43:Y43)</f>
        <v>477</v>
      </c>
      <c r="F43" s="1006">
        <v>1</v>
      </c>
      <c r="G43" s="1006">
        <v>0</v>
      </c>
      <c r="H43" s="1006">
        <v>1</v>
      </c>
      <c r="I43" s="1006">
        <v>1</v>
      </c>
      <c r="J43" s="1006">
        <v>24</v>
      </c>
      <c r="K43" s="1006">
        <v>35</v>
      </c>
      <c r="L43" s="1006">
        <v>2</v>
      </c>
      <c r="M43" s="1006">
        <v>7</v>
      </c>
      <c r="N43" s="1006">
        <v>288</v>
      </c>
      <c r="O43" s="1006">
        <v>5</v>
      </c>
      <c r="P43" s="1006">
        <v>49</v>
      </c>
      <c r="Q43" s="1006">
        <v>10</v>
      </c>
      <c r="R43" s="1006">
        <v>2</v>
      </c>
      <c r="S43" s="1006">
        <v>0</v>
      </c>
      <c r="T43" s="1006">
        <v>0</v>
      </c>
      <c r="U43" s="1006">
        <v>0</v>
      </c>
      <c r="V43" s="1006">
        <v>0</v>
      </c>
      <c r="W43" s="1006">
        <v>2</v>
      </c>
      <c r="X43" s="1006">
        <v>0</v>
      </c>
      <c r="Y43" s="1007">
        <v>50</v>
      </c>
    </row>
    <row r="44" spans="2:25" ht="12">
      <c r="B44" s="1578"/>
      <c r="C44" s="1009"/>
      <c r="D44" s="1008" t="s">
        <v>200</v>
      </c>
      <c r="E44" s="1005">
        <f t="shared" si="5"/>
        <v>403</v>
      </c>
      <c r="F44" s="1006">
        <v>1</v>
      </c>
      <c r="G44" s="1006">
        <v>0</v>
      </c>
      <c r="H44" s="1006">
        <v>1</v>
      </c>
      <c r="I44" s="1006">
        <v>1</v>
      </c>
      <c r="J44" s="1006">
        <v>24</v>
      </c>
      <c r="K44" s="1006">
        <v>35</v>
      </c>
      <c r="L44" s="1006">
        <v>2</v>
      </c>
      <c r="M44" s="1006">
        <v>7</v>
      </c>
      <c r="N44" s="1006">
        <v>216</v>
      </c>
      <c r="O44" s="1006">
        <v>5</v>
      </c>
      <c r="P44" s="1006">
        <v>48</v>
      </c>
      <c r="Q44" s="1006">
        <v>10</v>
      </c>
      <c r="R44" s="1006">
        <v>2</v>
      </c>
      <c r="S44" s="1006">
        <v>0</v>
      </c>
      <c r="T44" s="1006">
        <v>0</v>
      </c>
      <c r="U44" s="1006">
        <v>0</v>
      </c>
      <c r="V44" s="1006">
        <v>0</v>
      </c>
      <c r="W44" s="1006">
        <v>2</v>
      </c>
      <c r="X44" s="1006">
        <v>0</v>
      </c>
      <c r="Y44" s="1007">
        <v>49</v>
      </c>
    </row>
    <row r="45" spans="2:25" ht="12">
      <c r="B45" s="1578" t="s">
        <v>208</v>
      </c>
      <c r="C45" s="1009"/>
      <c r="D45" s="1008" t="s">
        <v>199</v>
      </c>
      <c r="E45" s="1005">
        <f t="shared" si="5"/>
        <v>170</v>
      </c>
      <c r="F45" s="1006">
        <v>0</v>
      </c>
      <c r="G45" s="1006">
        <v>0</v>
      </c>
      <c r="H45" s="1006">
        <v>0</v>
      </c>
      <c r="I45" s="1006">
        <v>1</v>
      </c>
      <c r="J45" s="1006">
        <v>10</v>
      </c>
      <c r="K45" s="1006">
        <v>12</v>
      </c>
      <c r="L45" s="1006">
        <v>0</v>
      </c>
      <c r="M45" s="1006">
        <v>11</v>
      </c>
      <c r="N45" s="1006">
        <v>65</v>
      </c>
      <c r="O45" s="1006">
        <v>5</v>
      </c>
      <c r="P45" s="1006">
        <v>26</v>
      </c>
      <c r="Q45" s="1006">
        <v>5</v>
      </c>
      <c r="R45" s="1006">
        <v>0</v>
      </c>
      <c r="S45" s="1006">
        <v>0</v>
      </c>
      <c r="T45" s="1006">
        <v>0</v>
      </c>
      <c r="U45" s="1006">
        <v>0</v>
      </c>
      <c r="V45" s="1006">
        <v>0</v>
      </c>
      <c r="W45" s="1006">
        <v>0</v>
      </c>
      <c r="X45" s="1006">
        <v>0</v>
      </c>
      <c r="Y45" s="1007">
        <v>35</v>
      </c>
    </row>
    <row r="46" spans="2:25" ht="12">
      <c r="B46" s="1578"/>
      <c r="C46" s="1009"/>
      <c r="D46" s="1008" t="s">
        <v>200</v>
      </c>
      <c r="E46" s="1005">
        <f t="shared" si="5"/>
        <v>161</v>
      </c>
      <c r="F46" s="1006">
        <v>0</v>
      </c>
      <c r="G46" s="1006">
        <v>0</v>
      </c>
      <c r="H46" s="1006">
        <v>0</v>
      </c>
      <c r="I46" s="1006">
        <v>1</v>
      </c>
      <c r="J46" s="1006">
        <v>10</v>
      </c>
      <c r="K46" s="1006">
        <v>12</v>
      </c>
      <c r="L46" s="1006">
        <v>0</v>
      </c>
      <c r="M46" s="1006">
        <v>11</v>
      </c>
      <c r="N46" s="1006">
        <v>56</v>
      </c>
      <c r="O46" s="1006">
        <v>5</v>
      </c>
      <c r="P46" s="1006">
        <v>26</v>
      </c>
      <c r="Q46" s="1006">
        <v>5</v>
      </c>
      <c r="R46" s="1006">
        <v>0</v>
      </c>
      <c r="S46" s="1006">
        <v>0</v>
      </c>
      <c r="T46" s="1006">
        <v>0</v>
      </c>
      <c r="U46" s="1006">
        <v>0</v>
      </c>
      <c r="V46" s="1006">
        <v>0</v>
      </c>
      <c r="W46" s="1006">
        <v>0</v>
      </c>
      <c r="X46" s="1006">
        <v>0</v>
      </c>
      <c r="Y46" s="1007">
        <v>35</v>
      </c>
    </row>
    <row r="47" spans="2:25" ht="12">
      <c r="B47" s="1578" t="s">
        <v>209</v>
      </c>
      <c r="C47" s="1009"/>
      <c r="D47" s="1008" t="s">
        <v>199</v>
      </c>
      <c r="E47" s="1005">
        <f t="shared" si="5"/>
        <v>586</v>
      </c>
      <c r="F47" s="1006">
        <v>0</v>
      </c>
      <c r="G47" s="1006">
        <v>2</v>
      </c>
      <c r="H47" s="1006">
        <v>1</v>
      </c>
      <c r="I47" s="1006">
        <v>5</v>
      </c>
      <c r="J47" s="1006">
        <v>37</v>
      </c>
      <c r="K47" s="1006">
        <v>41</v>
      </c>
      <c r="L47" s="1006">
        <v>4</v>
      </c>
      <c r="M47" s="1006">
        <v>23</v>
      </c>
      <c r="N47" s="1006">
        <v>289</v>
      </c>
      <c r="O47" s="1006">
        <v>2</v>
      </c>
      <c r="P47" s="1006">
        <v>62</v>
      </c>
      <c r="Q47" s="1006">
        <v>13</v>
      </c>
      <c r="R47" s="1006">
        <v>8</v>
      </c>
      <c r="S47" s="1006">
        <v>0</v>
      </c>
      <c r="T47" s="1006">
        <v>0</v>
      </c>
      <c r="U47" s="1006">
        <v>0</v>
      </c>
      <c r="V47" s="1006">
        <v>0</v>
      </c>
      <c r="W47" s="1006">
        <v>2</v>
      </c>
      <c r="X47" s="1006">
        <v>0</v>
      </c>
      <c r="Y47" s="1007">
        <v>97</v>
      </c>
    </row>
    <row r="48" spans="2:25" ht="12">
      <c r="B48" s="1578"/>
      <c r="C48" s="1009"/>
      <c r="D48" s="1008" t="s">
        <v>200</v>
      </c>
      <c r="E48" s="1005">
        <f t="shared" si="5"/>
        <v>508</v>
      </c>
      <c r="F48" s="1006">
        <v>0</v>
      </c>
      <c r="G48" s="1006">
        <v>2</v>
      </c>
      <c r="H48" s="1006">
        <v>0</v>
      </c>
      <c r="I48" s="1006">
        <v>2</v>
      </c>
      <c r="J48" s="1006">
        <v>37</v>
      </c>
      <c r="K48" s="1006">
        <v>40</v>
      </c>
      <c r="L48" s="1006">
        <v>4</v>
      </c>
      <c r="M48" s="1006">
        <v>22</v>
      </c>
      <c r="N48" s="1006">
        <v>219</v>
      </c>
      <c r="O48" s="1006">
        <v>2</v>
      </c>
      <c r="P48" s="1006">
        <v>62</v>
      </c>
      <c r="Q48" s="1006">
        <v>13</v>
      </c>
      <c r="R48" s="1006">
        <v>8</v>
      </c>
      <c r="S48" s="1006">
        <v>0</v>
      </c>
      <c r="T48" s="1006">
        <v>0</v>
      </c>
      <c r="U48" s="1006">
        <v>0</v>
      </c>
      <c r="V48" s="1006">
        <v>0</v>
      </c>
      <c r="W48" s="1006">
        <v>1</v>
      </c>
      <c r="X48" s="1006">
        <v>0</v>
      </c>
      <c r="Y48" s="1007">
        <v>96</v>
      </c>
    </row>
    <row r="49" spans="2:25" ht="12">
      <c r="B49" s="1578" t="s">
        <v>210</v>
      </c>
      <c r="C49" s="1009"/>
      <c r="D49" s="1008" t="s">
        <v>199</v>
      </c>
      <c r="E49" s="1005">
        <f t="shared" si="5"/>
        <v>308</v>
      </c>
      <c r="F49" s="1006">
        <v>0</v>
      </c>
      <c r="G49" s="1006">
        <v>0</v>
      </c>
      <c r="H49" s="1006">
        <v>3</v>
      </c>
      <c r="I49" s="1006">
        <v>0</v>
      </c>
      <c r="J49" s="1006">
        <v>15</v>
      </c>
      <c r="K49" s="1006">
        <v>15</v>
      </c>
      <c r="L49" s="1006">
        <v>2</v>
      </c>
      <c r="M49" s="1006">
        <v>32</v>
      </c>
      <c r="N49" s="1006">
        <v>177</v>
      </c>
      <c r="O49" s="1006">
        <v>0</v>
      </c>
      <c r="P49" s="1006">
        <v>29</v>
      </c>
      <c r="Q49" s="1006">
        <v>5</v>
      </c>
      <c r="R49" s="1006">
        <v>0</v>
      </c>
      <c r="S49" s="1006">
        <v>0</v>
      </c>
      <c r="T49" s="1006">
        <v>0</v>
      </c>
      <c r="U49" s="1006">
        <v>1</v>
      </c>
      <c r="V49" s="1006">
        <v>0</v>
      </c>
      <c r="W49" s="1006">
        <v>0</v>
      </c>
      <c r="X49" s="1006">
        <v>0</v>
      </c>
      <c r="Y49" s="1007">
        <v>29</v>
      </c>
    </row>
    <row r="50" spans="2:25" ht="12">
      <c r="B50" s="1578"/>
      <c r="C50" s="1009"/>
      <c r="D50" s="1008" t="s">
        <v>200</v>
      </c>
      <c r="E50" s="1005">
        <f t="shared" si="5"/>
        <v>254</v>
      </c>
      <c r="F50" s="1006">
        <v>0</v>
      </c>
      <c r="G50" s="1006">
        <v>0</v>
      </c>
      <c r="H50" s="1006">
        <v>3</v>
      </c>
      <c r="I50" s="1006">
        <v>0</v>
      </c>
      <c r="J50" s="1006">
        <v>15</v>
      </c>
      <c r="K50" s="1006">
        <v>14</v>
      </c>
      <c r="L50" s="1006">
        <v>2</v>
      </c>
      <c r="M50" s="1006">
        <v>32</v>
      </c>
      <c r="N50" s="1006">
        <v>128</v>
      </c>
      <c r="O50" s="1006">
        <v>0</v>
      </c>
      <c r="P50" s="1006">
        <v>29</v>
      </c>
      <c r="Q50" s="1006">
        <v>5</v>
      </c>
      <c r="R50" s="1006">
        <v>0</v>
      </c>
      <c r="S50" s="1006">
        <v>0</v>
      </c>
      <c r="T50" s="1006">
        <v>0</v>
      </c>
      <c r="U50" s="1006">
        <v>1</v>
      </c>
      <c r="V50" s="1006">
        <v>0</v>
      </c>
      <c r="W50" s="1006">
        <v>0</v>
      </c>
      <c r="X50" s="1006">
        <v>0</v>
      </c>
      <c r="Y50" s="1007">
        <v>25</v>
      </c>
    </row>
    <row r="51" spans="2:25" ht="12">
      <c r="B51" s="1578" t="s">
        <v>211</v>
      </c>
      <c r="C51" s="1009"/>
      <c r="D51" s="1008" t="s">
        <v>199</v>
      </c>
      <c r="E51" s="1005">
        <f t="shared" si="5"/>
        <v>1107</v>
      </c>
      <c r="F51" s="1006">
        <v>3</v>
      </c>
      <c r="G51" s="1006">
        <v>1</v>
      </c>
      <c r="H51" s="1006">
        <v>0</v>
      </c>
      <c r="I51" s="1006">
        <v>7</v>
      </c>
      <c r="J51" s="1006">
        <v>19</v>
      </c>
      <c r="K51" s="1006">
        <v>54</v>
      </c>
      <c r="L51" s="1006">
        <v>7</v>
      </c>
      <c r="M51" s="1006">
        <v>22</v>
      </c>
      <c r="N51" s="1006">
        <v>608</v>
      </c>
      <c r="O51" s="1006">
        <v>8</v>
      </c>
      <c r="P51" s="1006">
        <v>233</v>
      </c>
      <c r="Q51" s="1006">
        <v>35</v>
      </c>
      <c r="R51" s="1006">
        <v>5</v>
      </c>
      <c r="S51" s="1006">
        <v>1</v>
      </c>
      <c r="T51" s="1006">
        <v>0</v>
      </c>
      <c r="U51" s="1006">
        <v>2</v>
      </c>
      <c r="V51" s="1006">
        <v>0</v>
      </c>
      <c r="W51" s="1006">
        <v>0</v>
      </c>
      <c r="X51" s="1006">
        <v>0</v>
      </c>
      <c r="Y51" s="1007">
        <v>102</v>
      </c>
    </row>
    <row r="52" spans="2:25" ht="12">
      <c r="B52" s="1578"/>
      <c r="C52" s="1009"/>
      <c r="D52" s="1008" t="s">
        <v>200</v>
      </c>
      <c r="E52" s="1005">
        <f t="shared" si="5"/>
        <v>874</v>
      </c>
      <c r="F52" s="1006">
        <v>3</v>
      </c>
      <c r="G52" s="1006">
        <v>0</v>
      </c>
      <c r="H52" s="1006">
        <v>0</v>
      </c>
      <c r="I52" s="1006">
        <v>6</v>
      </c>
      <c r="J52" s="1006">
        <v>19</v>
      </c>
      <c r="K52" s="1006">
        <v>49</v>
      </c>
      <c r="L52" s="1006">
        <v>5</v>
      </c>
      <c r="M52" s="1006">
        <v>22</v>
      </c>
      <c r="N52" s="1006">
        <v>401</v>
      </c>
      <c r="O52" s="1006">
        <v>8</v>
      </c>
      <c r="P52" s="1006">
        <v>217</v>
      </c>
      <c r="Q52" s="1006">
        <v>34</v>
      </c>
      <c r="R52" s="1006">
        <v>5</v>
      </c>
      <c r="S52" s="1006">
        <v>1</v>
      </c>
      <c r="T52" s="1006">
        <v>0</v>
      </c>
      <c r="U52" s="1006">
        <v>2</v>
      </c>
      <c r="V52" s="1006">
        <v>0</v>
      </c>
      <c r="W52" s="1006">
        <v>0</v>
      </c>
      <c r="X52" s="1006">
        <v>0</v>
      </c>
      <c r="Y52" s="1007">
        <v>102</v>
      </c>
    </row>
    <row r="53" spans="2:25" ht="12">
      <c r="B53" s="1578" t="s">
        <v>212</v>
      </c>
      <c r="C53" s="1009"/>
      <c r="D53" s="1008" t="s">
        <v>199</v>
      </c>
      <c r="E53" s="1005">
        <f t="shared" si="5"/>
        <v>374</v>
      </c>
      <c r="F53" s="1006">
        <v>1</v>
      </c>
      <c r="G53" s="1006">
        <v>1</v>
      </c>
      <c r="H53" s="1006">
        <v>1</v>
      </c>
      <c r="I53" s="1006">
        <v>1</v>
      </c>
      <c r="J53" s="1006">
        <v>22</v>
      </c>
      <c r="K53" s="1006">
        <v>22</v>
      </c>
      <c r="L53" s="1006">
        <v>1</v>
      </c>
      <c r="M53" s="1006">
        <v>2</v>
      </c>
      <c r="N53" s="1006">
        <v>203</v>
      </c>
      <c r="O53" s="1006">
        <v>12</v>
      </c>
      <c r="P53" s="1006">
        <v>38</v>
      </c>
      <c r="Q53" s="1006">
        <v>23</v>
      </c>
      <c r="R53" s="1006">
        <v>5</v>
      </c>
      <c r="S53" s="1006">
        <v>0</v>
      </c>
      <c r="T53" s="1006">
        <v>0</v>
      </c>
      <c r="U53" s="1006">
        <v>0</v>
      </c>
      <c r="V53" s="1006">
        <v>0</v>
      </c>
      <c r="W53" s="1006">
        <v>0</v>
      </c>
      <c r="X53" s="1006">
        <v>0</v>
      </c>
      <c r="Y53" s="1007">
        <v>42</v>
      </c>
    </row>
    <row r="54" spans="2:25" ht="12">
      <c r="B54" s="1578"/>
      <c r="C54" s="1009"/>
      <c r="D54" s="1008" t="s">
        <v>200</v>
      </c>
      <c r="E54" s="1005">
        <v>343</v>
      </c>
      <c r="F54" s="1006">
        <v>1</v>
      </c>
      <c r="G54" s="1006">
        <v>0</v>
      </c>
      <c r="H54" s="1006">
        <v>1</v>
      </c>
      <c r="I54" s="1006">
        <v>1</v>
      </c>
      <c r="J54" s="1006">
        <v>22</v>
      </c>
      <c r="K54" s="1006">
        <v>22</v>
      </c>
      <c r="L54" s="1006">
        <v>1</v>
      </c>
      <c r="M54" s="1006">
        <v>2</v>
      </c>
      <c r="N54" s="1006">
        <v>177</v>
      </c>
      <c r="O54" s="1006">
        <v>12</v>
      </c>
      <c r="P54" s="1006">
        <v>36</v>
      </c>
      <c r="Q54" s="1006">
        <v>13</v>
      </c>
      <c r="R54" s="1006">
        <v>4</v>
      </c>
      <c r="S54" s="1006">
        <v>0</v>
      </c>
      <c r="T54" s="1006">
        <v>0</v>
      </c>
      <c r="U54" s="1006">
        <v>0</v>
      </c>
      <c r="V54" s="1006">
        <v>0</v>
      </c>
      <c r="W54" s="1006">
        <v>0</v>
      </c>
      <c r="X54" s="1006">
        <v>0</v>
      </c>
      <c r="Y54" s="1007">
        <v>41</v>
      </c>
    </row>
    <row r="55" spans="2:25" ht="12">
      <c r="B55" s="1578" t="s">
        <v>213</v>
      </c>
      <c r="C55" s="1009"/>
      <c r="D55" s="1008" t="s">
        <v>199</v>
      </c>
      <c r="E55" s="1005">
        <f aca="true" t="shared" si="6" ref="E55:E70">SUM(F55:Y55)</f>
        <v>1486</v>
      </c>
      <c r="F55" s="1006">
        <v>2</v>
      </c>
      <c r="G55" s="1006">
        <v>4</v>
      </c>
      <c r="H55" s="1006">
        <v>4</v>
      </c>
      <c r="I55" s="1006">
        <v>5</v>
      </c>
      <c r="J55" s="1006">
        <v>29</v>
      </c>
      <c r="K55" s="1006">
        <v>52</v>
      </c>
      <c r="L55" s="1006">
        <v>3</v>
      </c>
      <c r="M55" s="1006">
        <v>108</v>
      </c>
      <c r="N55" s="1006">
        <v>886</v>
      </c>
      <c r="O55" s="1006">
        <v>14</v>
      </c>
      <c r="P55" s="1006">
        <v>192</v>
      </c>
      <c r="Q55" s="1006">
        <v>34</v>
      </c>
      <c r="R55" s="1006">
        <v>4</v>
      </c>
      <c r="S55" s="1006">
        <v>0</v>
      </c>
      <c r="T55" s="1006">
        <v>0</v>
      </c>
      <c r="U55" s="1006">
        <v>0</v>
      </c>
      <c r="V55" s="1006">
        <v>0</v>
      </c>
      <c r="W55" s="1006">
        <v>1</v>
      </c>
      <c r="X55" s="1006">
        <v>0</v>
      </c>
      <c r="Y55" s="1007">
        <v>148</v>
      </c>
    </row>
    <row r="56" spans="2:25" ht="12">
      <c r="B56" s="1578"/>
      <c r="C56" s="1009"/>
      <c r="D56" s="1008" t="s">
        <v>200</v>
      </c>
      <c r="E56" s="1005">
        <f t="shared" si="6"/>
        <v>1211</v>
      </c>
      <c r="F56" s="1006">
        <v>2</v>
      </c>
      <c r="G56" s="1006">
        <v>3</v>
      </c>
      <c r="H56" s="1006">
        <v>3</v>
      </c>
      <c r="I56" s="1006">
        <v>5</v>
      </c>
      <c r="J56" s="1006">
        <v>29</v>
      </c>
      <c r="K56" s="1006">
        <v>52</v>
      </c>
      <c r="L56" s="1006">
        <v>3</v>
      </c>
      <c r="M56" s="1006">
        <v>108</v>
      </c>
      <c r="N56" s="1006">
        <v>613</v>
      </c>
      <c r="O56" s="1006">
        <v>14</v>
      </c>
      <c r="P56" s="1006">
        <v>192</v>
      </c>
      <c r="Q56" s="1006">
        <v>34</v>
      </c>
      <c r="R56" s="1006">
        <v>4</v>
      </c>
      <c r="S56" s="1006">
        <v>0</v>
      </c>
      <c r="T56" s="1006">
        <v>0</v>
      </c>
      <c r="U56" s="1006">
        <v>0</v>
      </c>
      <c r="V56" s="1006">
        <v>0</v>
      </c>
      <c r="W56" s="1006">
        <v>1</v>
      </c>
      <c r="X56" s="1006">
        <v>0</v>
      </c>
      <c r="Y56" s="1007">
        <v>148</v>
      </c>
    </row>
    <row r="57" spans="2:25" ht="12">
      <c r="B57" s="1578" t="s">
        <v>214</v>
      </c>
      <c r="C57" s="1009"/>
      <c r="D57" s="1008" t="s">
        <v>199</v>
      </c>
      <c r="E57" s="1005">
        <f t="shared" si="6"/>
        <v>369</v>
      </c>
      <c r="F57" s="1006">
        <v>0</v>
      </c>
      <c r="G57" s="1006">
        <v>2</v>
      </c>
      <c r="H57" s="1006">
        <v>0</v>
      </c>
      <c r="I57" s="1006">
        <v>6</v>
      </c>
      <c r="J57" s="1006">
        <v>25</v>
      </c>
      <c r="K57" s="1006">
        <v>30</v>
      </c>
      <c r="L57" s="1006">
        <v>3</v>
      </c>
      <c r="M57" s="1006">
        <v>12</v>
      </c>
      <c r="N57" s="1006">
        <v>203</v>
      </c>
      <c r="O57" s="1006">
        <v>3</v>
      </c>
      <c r="P57" s="1006">
        <v>41</v>
      </c>
      <c r="Q57" s="1006">
        <v>6</v>
      </c>
      <c r="R57" s="1006">
        <v>2</v>
      </c>
      <c r="S57" s="1006">
        <v>0</v>
      </c>
      <c r="T57" s="1006">
        <v>0</v>
      </c>
      <c r="U57" s="1006">
        <v>0</v>
      </c>
      <c r="V57" s="1006">
        <v>0</v>
      </c>
      <c r="W57" s="1006">
        <v>0</v>
      </c>
      <c r="X57" s="1006">
        <v>0</v>
      </c>
      <c r="Y57" s="1007">
        <v>36</v>
      </c>
    </row>
    <row r="58" spans="2:25" ht="12">
      <c r="B58" s="1578"/>
      <c r="C58" s="1009"/>
      <c r="D58" s="1008" t="s">
        <v>200</v>
      </c>
      <c r="E58" s="1005">
        <f t="shared" si="6"/>
        <v>334</v>
      </c>
      <c r="F58" s="1006">
        <v>0</v>
      </c>
      <c r="G58" s="1006">
        <v>2</v>
      </c>
      <c r="H58" s="1006">
        <v>0</v>
      </c>
      <c r="I58" s="1006">
        <v>2</v>
      </c>
      <c r="J58" s="1006">
        <v>25</v>
      </c>
      <c r="K58" s="1006">
        <v>30</v>
      </c>
      <c r="L58" s="1006">
        <v>3</v>
      </c>
      <c r="M58" s="1006">
        <v>12</v>
      </c>
      <c r="N58" s="1006">
        <v>175</v>
      </c>
      <c r="O58" s="1006">
        <v>3</v>
      </c>
      <c r="P58" s="1006">
        <v>40</v>
      </c>
      <c r="Q58" s="1006">
        <v>6</v>
      </c>
      <c r="R58" s="1006">
        <v>2</v>
      </c>
      <c r="S58" s="1006">
        <v>0</v>
      </c>
      <c r="T58" s="1006">
        <v>0</v>
      </c>
      <c r="U58" s="1006">
        <v>0</v>
      </c>
      <c r="V58" s="1006">
        <v>0</v>
      </c>
      <c r="W58" s="1006">
        <v>0</v>
      </c>
      <c r="X58" s="1006">
        <v>0</v>
      </c>
      <c r="Y58" s="1007">
        <v>34</v>
      </c>
    </row>
    <row r="59" spans="2:25" ht="12">
      <c r="B59" s="1578" t="s">
        <v>215</v>
      </c>
      <c r="C59" s="1009"/>
      <c r="D59" s="1008" t="s">
        <v>199</v>
      </c>
      <c r="E59" s="1005">
        <f t="shared" si="6"/>
        <v>1530</v>
      </c>
      <c r="F59" s="1006">
        <v>10</v>
      </c>
      <c r="G59" s="1006">
        <v>6</v>
      </c>
      <c r="H59" s="1006">
        <v>6</v>
      </c>
      <c r="I59" s="1006">
        <v>20</v>
      </c>
      <c r="J59" s="1006">
        <v>35</v>
      </c>
      <c r="K59" s="1006">
        <v>77</v>
      </c>
      <c r="L59" s="1006">
        <v>4</v>
      </c>
      <c r="M59" s="1006">
        <v>26</v>
      </c>
      <c r="N59" s="1006">
        <v>950</v>
      </c>
      <c r="O59" s="1006">
        <v>11</v>
      </c>
      <c r="P59" s="1006">
        <v>197</v>
      </c>
      <c r="Q59" s="1006">
        <v>41</v>
      </c>
      <c r="R59" s="1006">
        <v>10</v>
      </c>
      <c r="S59" s="1006">
        <v>0</v>
      </c>
      <c r="T59" s="1006">
        <v>0</v>
      </c>
      <c r="U59" s="1006">
        <v>2</v>
      </c>
      <c r="V59" s="1006">
        <v>0</v>
      </c>
      <c r="W59" s="1006">
        <v>4</v>
      </c>
      <c r="X59" s="1006">
        <v>0</v>
      </c>
      <c r="Y59" s="1007">
        <v>131</v>
      </c>
    </row>
    <row r="60" spans="2:25" ht="12">
      <c r="B60" s="1578"/>
      <c r="C60" s="1009"/>
      <c r="D60" s="1008" t="s">
        <v>200</v>
      </c>
      <c r="E60" s="1005">
        <f t="shared" si="6"/>
        <v>1141</v>
      </c>
      <c r="F60" s="1006">
        <v>10</v>
      </c>
      <c r="G60" s="1006">
        <v>5</v>
      </c>
      <c r="H60" s="1006">
        <v>3</v>
      </c>
      <c r="I60" s="1006">
        <v>19</v>
      </c>
      <c r="J60" s="1006">
        <v>35</v>
      </c>
      <c r="K60" s="1006">
        <v>77</v>
      </c>
      <c r="L60" s="1006">
        <v>4</v>
      </c>
      <c r="M60" s="1006">
        <v>26</v>
      </c>
      <c r="N60" s="1006">
        <v>563</v>
      </c>
      <c r="O60" s="1006">
        <v>11</v>
      </c>
      <c r="P60" s="1006">
        <v>200</v>
      </c>
      <c r="Q60" s="1006">
        <v>41</v>
      </c>
      <c r="R60" s="1006">
        <v>10</v>
      </c>
      <c r="S60" s="1006">
        <v>0</v>
      </c>
      <c r="T60" s="1006">
        <v>0</v>
      </c>
      <c r="U60" s="1006">
        <v>2</v>
      </c>
      <c r="V60" s="1006">
        <v>0</v>
      </c>
      <c r="W60" s="1006">
        <v>4</v>
      </c>
      <c r="X60" s="1006">
        <v>0</v>
      </c>
      <c r="Y60" s="1007">
        <v>131</v>
      </c>
    </row>
    <row r="61" spans="2:25" ht="12">
      <c r="B61" s="1578" t="s">
        <v>216</v>
      </c>
      <c r="C61" s="1009"/>
      <c r="D61" s="1008" t="s">
        <v>199</v>
      </c>
      <c r="E61" s="1005">
        <f t="shared" si="6"/>
        <v>197</v>
      </c>
      <c r="F61" s="1006">
        <v>1</v>
      </c>
      <c r="G61" s="1006">
        <v>1</v>
      </c>
      <c r="H61" s="1006">
        <v>0</v>
      </c>
      <c r="I61" s="1006">
        <v>5</v>
      </c>
      <c r="J61" s="1006">
        <v>9</v>
      </c>
      <c r="K61" s="1006">
        <v>18</v>
      </c>
      <c r="L61" s="1006">
        <v>0</v>
      </c>
      <c r="M61" s="1006">
        <v>0</v>
      </c>
      <c r="N61" s="1006">
        <v>57</v>
      </c>
      <c r="O61" s="1006">
        <v>0</v>
      </c>
      <c r="P61" s="1006">
        <v>54</v>
      </c>
      <c r="Q61" s="1006">
        <v>29</v>
      </c>
      <c r="R61" s="1006">
        <v>1</v>
      </c>
      <c r="S61" s="1006">
        <v>0</v>
      </c>
      <c r="T61" s="1006">
        <v>4</v>
      </c>
      <c r="U61" s="1006">
        <v>0</v>
      </c>
      <c r="V61" s="1006">
        <v>0</v>
      </c>
      <c r="W61" s="1006">
        <v>0</v>
      </c>
      <c r="X61" s="1006">
        <v>0</v>
      </c>
      <c r="Y61" s="1007">
        <v>18</v>
      </c>
    </row>
    <row r="62" spans="2:25" ht="12">
      <c r="B62" s="1578"/>
      <c r="C62" s="1009"/>
      <c r="D62" s="1008" t="s">
        <v>200</v>
      </c>
      <c r="E62" s="1005">
        <f t="shared" si="6"/>
        <v>175</v>
      </c>
      <c r="F62" s="1006">
        <v>1</v>
      </c>
      <c r="G62" s="1006">
        <v>0</v>
      </c>
      <c r="H62" s="1006">
        <v>0</v>
      </c>
      <c r="I62" s="1006">
        <v>5</v>
      </c>
      <c r="J62" s="1006">
        <v>9</v>
      </c>
      <c r="K62" s="1006">
        <v>18</v>
      </c>
      <c r="L62" s="1006">
        <v>0</v>
      </c>
      <c r="M62" s="1006">
        <v>0</v>
      </c>
      <c r="N62" s="1006">
        <v>38</v>
      </c>
      <c r="O62" s="1006">
        <v>0</v>
      </c>
      <c r="P62" s="1006">
        <v>52</v>
      </c>
      <c r="Q62" s="1006">
        <v>29</v>
      </c>
      <c r="R62" s="1006">
        <v>1</v>
      </c>
      <c r="S62" s="1006">
        <v>0</v>
      </c>
      <c r="T62" s="1006">
        <v>4</v>
      </c>
      <c r="U62" s="1006">
        <v>0</v>
      </c>
      <c r="V62" s="1006">
        <v>0</v>
      </c>
      <c r="W62" s="1006">
        <v>0</v>
      </c>
      <c r="X62" s="1006">
        <v>0</v>
      </c>
      <c r="Y62" s="1007">
        <v>18</v>
      </c>
    </row>
    <row r="63" spans="2:25" ht="12">
      <c r="B63" s="1578" t="s">
        <v>217</v>
      </c>
      <c r="C63" s="1009"/>
      <c r="D63" s="1008" t="s">
        <v>199</v>
      </c>
      <c r="E63" s="1005">
        <f t="shared" si="6"/>
        <v>723</v>
      </c>
      <c r="F63" s="1006">
        <v>1</v>
      </c>
      <c r="G63" s="1006">
        <v>0</v>
      </c>
      <c r="H63" s="1006">
        <v>0</v>
      </c>
      <c r="I63" s="1006">
        <v>0</v>
      </c>
      <c r="J63" s="1006">
        <v>55</v>
      </c>
      <c r="K63" s="1006">
        <v>48</v>
      </c>
      <c r="L63" s="1006">
        <v>9</v>
      </c>
      <c r="M63" s="1006">
        <v>17</v>
      </c>
      <c r="N63" s="1006">
        <v>371</v>
      </c>
      <c r="O63" s="1006">
        <v>21</v>
      </c>
      <c r="P63" s="1006">
        <v>99</v>
      </c>
      <c r="Q63" s="1006">
        <v>13</v>
      </c>
      <c r="R63" s="1006">
        <v>5</v>
      </c>
      <c r="S63" s="1006">
        <v>2</v>
      </c>
      <c r="T63" s="1006">
        <v>0</v>
      </c>
      <c r="U63" s="1006">
        <v>0</v>
      </c>
      <c r="V63" s="1006">
        <v>0</v>
      </c>
      <c r="W63" s="1006">
        <v>2</v>
      </c>
      <c r="X63" s="1006">
        <v>0</v>
      </c>
      <c r="Y63" s="1007">
        <v>80</v>
      </c>
    </row>
    <row r="64" spans="2:25" ht="12">
      <c r="B64" s="1578"/>
      <c r="C64" s="1009"/>
      <c r="D64" s="1008" t="s">
        <v>200</v>
      </c>
      <c r="E64" s="1005">
        <f t="shared" si="6"/>
        <v>514</v>
      </c>
      <c r="F64" s="1006">
        <v>0</v>
      </c>
      <c r="G64" s="1006">
        <v>0</v>
      </c>
      <c r="H64" s="1006">
        <v>0</v>
      </c>
      <c r="I64" s="1006">
        <v>0</v>
      </c>
      <c r="J64" s="1006">
        <v>55</v>
      </c>
      <c r="K64" s="1006">
        <v>48</v>
      </c>
      <c r="L64" s="1006">
        <v>8</v>
      </c>
      <c r="M64" s="1006">
        <v>17</v>
      </c>
      <c r="N64" s="1006">
        <v>171</v>
      </c>
      <c r="O64" s="1006">
        <v>21</v>
      </c>
      <c r="P64" s="1006">
        <v>98</v>
      </c>
      <c r="Q64" s="1006">
        <v>13</v>
      </c>
      <c r="R64" s="1006">
        <v>5</v>
      </c>
      <c r="S64" s="1006">
        <v>2</v>
      </c>
      <c r="T64" s="1006">
        <v>0</v>
      </c>
      <c r="U64" s="1006">
        <v>0</v>
      </c>
      <c r="V64" s="1006">
        <v>0</v>
      </c>
      <c r="W64" s="1006">
        <v>1</v>
      </c>
      <c r="X64" s="1006">
        <v>0</v>
      </c>
      <c r="Y64" s="1007">
        <v>75</v>
      </c>
    </row>
    <row r="65" spans="2:25" ht="12">
      <c r="B65" s="1578" t="s">
        <v>218</v>
      </c>
      <c r="C65" s="1009"/>
      <c r="D65" s="1008" t="s">
        <v>199</v>
      </c>
      <c r="E65" s="1005">
        <f t="shared" si="6"/>
        <v>296</v>
      </c>
      <c r="F65" s="1006">
        <v>1</v>
      </c>
      <c r="G65" s="1006">
        <v>0</v>
      </c>
      <c r="H65" s="1006">
        <v>1</v>
      </c>
      <c r="I65" s="1006">
        <v>1</v>
      </c>
      <c r="J65" s="1006">
        <v>27</v>
      </c>
      <c r="K65" s="1006">
        <v>14</v>
      </c>
      <c r="L65" s="1006">
        <v>1</v>
      </c>
      <c r="M65" s="1006">
        <v>1</v>
      </c>
      <c r="N65" s="1006">
        <v>181</v>
      </c>
      <c r="O65" s="1006">
        <v>9</v>
      </c>
      <c r="P65" s="1006">
        <v>20</v>
      </c>
      <c r="Q65" s="1006">
        <v>16</v>
      </c>
      <c r="R65" s="1006">
        <v>6</v>
      </c>
      <c r="S65" s="1006">
        <v>0</v>
      </c>
      <c r="T65" s="1006">
        <v>0</v>
      </c>
      <c r="U65" s="1006">
        <v>0</v>
      </c>
      <c r="V65" s="1006">
        <v>0</v>
      </c>
      <c r="W65" s="1006">
        <v>0</v>
      </c>
      <c r="X65" s="1006">
        <v>0</v>
      </c>
      <c r="Y65" s="1007">
        <v>18</v>
      </c>
    </row>
    <row r="66" spans="2:25" ht="12">
      <c r="B66" s="1578"/>
      <c r="C66" s="1009"/>
      <c r="D66" s="1008" t="s">
        <v>200</v>
      </c>
      <c r="E66" s="1005">
        <f t="shared" si="6"/>
        <v>228</v>
      </c>
      <c r="F66" s="1006">
        <v>1</v>
      </c>
      <c r="G66" s="1006">
        <v>0</v>
      </c>
      <c r="H66" s="1006">
        <v>1</v>
      </c>
      <c r="I66" s="1006">
        <v>1</v>
      </c>
      <c r="J66" s="1006">
        <v>27</v>
      </c>
      <c r="K66" s="1006">
        <v>14</v>
      </c>
      <c r="L66" s="1006">
        <v>1</v>
      </c>
      <c r="M66" s="1006">
        <v>2</v>
      </c>
      <c r="N66" s="1006">
        <v>122</v>
      </c>
      <c r="O66" s="1006">
        <v>9</v>
      </c>
      <c r="P66" s="1006">
        <v>15</v>
      </c>
      <c r="Q66" s="1006">
        <v>16</v>
      </c>
      <c r="R66" s="1006">
        <v>3</v>
      </c>
      <c r="S66" s="1006">
        <v>0</v>
      </c>
      <c r="T66" s="1006">
        <v>0</v>
      </c>
      <c r="U66" s="1006">
        <v>0</v>
      </c>
      <c r="V66" s="1006">
        <v>0</v>
      </c>
      <c r="W66" s="1006">
        <v>0</v>
      </c>
      <c r="X66" s="1006">
        <v>0</v>
      </c>
      <c r="Y66" s="1007">
        <v>16</v>
      </c>
    </row>
    <row r="67" spans="2:25" ht="12">
      <c r="B67" s="1578" t="s">
        <v>219</v>
      </c>
      <c r="C67" s="1009"/>
      <c r="D67" s="1008" t="s">
        <v>199</v>
      </c>
      <c r="E67" s="1005">
        <f t="shared" si="6"/>
        <v>799</v>
      </c>
      <c r="F67" s="1006">
        <v>1</v>
      </c>
      <c r="G67" s="1006">
        <v>1</v>
      </c>
      <c r="H67" s="1006">
        <v>3</v>
      </c>
      <c r="I67" s="1006">
        <v>9</v>
      </c>
      <c r="J67" s="1006">
        <v>22</v>
      </c>
      <c r="K67" s="1006">
        <v>33</v>
      </c>
      <c r="L67" s="1006">
        <v>1</v>
      </c>
      <c r="M67" s="1006">
        <v>27</v>
      </c>
      <c r="N67" s="1006">
        <v>500</v>
      </c>
      <c r="O67" s="1006">
        <v>22</v>
      </c>
      <c r="P67" s="1006">
        <v>74</v>
      </c>
      <c r="Q67" s="1006">
        <v>16</v>
      </c>
      <c r="R67" s="1006">
        <v>1</v>
      </c>
      <c r="S67" s="1006">
        <v>0</v>
      </c>
      <c r="T67" s="1006">
        <v>0</v>
      </c>
      <c r="U67" s="1006">
        <v>0</v>
      </c>
      <c r="V67" s="1006">
        <v>0</v>
      </c>
      <c r="W67" s="1006">
        <v>0</v>
      </c>
      <c r="X67" s="1006">
        <v>0</v>
      </c>
      <c r="Y67" s="1007">
        <v>89</v>
      </c>
    </row>
    <row r="68" spans="2:25" ht="12">
      <c r="B68" s="1578"/>
      <c r="C68" s="1009"/>
      <c r="D68" s="1008" t="s">
        <v>200</v>
      </c>
      <c r="E68" s="1005">
        <f t="shared" si="6"/>
        <v>594</v>
      </c>
      <c r="F68" s="1006">
        <v>1</v>
      </c>
      <c r="G68" s="1006">
        <v>0</v>
      </c>
      <c r="H68" s="1006">
        <v>1</v>
      </c>
      <c r="I68" s="1006">
        <v>9</v>
      </c>
      <c r="J68" s="1006">
        <v>22</v>
      </c>
      <c r="K68" s="1006">
        <v>33</v>
      </c>
      <c r="L68" s="1006">
        <v>0</v>
      </c>
      <c r="M68" s="1006">
        <v>27</v>
      </c>
      <c r="N68" s="1006">
        <v>301</v>
      </c>
      <c r="O68" s="1006">
        <v>22</v>
      </c>
      <c r="P68" s="1006">
        <v>72</v>
      </c>
      <c r="Q68" s="1006">
        <v>16</v>
      </c>
      <c r="R68" s="1006">
        <v>1</v>
      </c>
      <c r="S68" s="1006">
        <v>0</v>
      </c>
      <c r="T68" s="1006">
        <v>0</v>
      </c>
      <c r="U68" s="1006">
        <v>0</v>
      </c>
      <c r="V68" s="1006">
        <v>0</v>
      </c>
      <c r="W68" s="1006">
        <v>0</v>
      </c>
      <c r="X68" s="1006">
        <v>0</v>
      </c>
      <c r="Y68" s="1007">
        <v>89</v>
      </c>
    </row>
    <row r="69" spans="2:25" ht="12">
      <c r="B69" s="1578" t="s">
        <v>220</v>
      </c>
      <c r="C69" s="1009"/>
      <c r="D69" s="1008" t="s">
        <v>199</v>
      </c>
      <c r="E69" s="1005">
        <f t="shared" si="6"/>
        <v>1714</v>
      </c>
      <c r="F69" s="1006">
        <v>1</v>
      </c>
      <c r="G69" s="1006">
        <v>3</v>
      </c>
      <c r="H69" s="1006">
        <v>17</v>
      </c>
      <c r="I69" s="1006">
        <v>12</v>
      </c>
      <c r="J69" s="1006">
        <v>64</v>
      </c>
      <c r="K69" s="1006">
        <v>86</v>
      </c>
      <c r="L69" s="1006">
        <v>12</v>
      </c>
      <c r="M69" s="1006">
        <v>59</v>
      </c>
      <c r="N69" s="1006">
        <v>992</v>
      </c>
      <c r="O69" s="1006">
        <v>34</v>
      </c>
      <c r="P69" s="1006">
        <v>176</v>
      </c>
      <c r="Q69" s="1006">
        <v>63</v>
      </c>
      <c r="R69" s="1006">
        <v>14</v>
      </c>
      <c r="S69" s="1006">
        <v>0</v>
      </c>
      <c r="T69" s="1006">
        <v>1</v>
      </c>
      <c r="U69" s="1006">
        <v>0</v>
      </c>
      <c r="V69" s="1006">
        <v>0</v>
      </c>
      <c r="W69" s="1006">
        <v>9</v>
      </c>
      <c r="X69" s="1006">
        <v>4</v>
      </c>
      <c r="Y69" s="1007">
        <v>167</v>
      </c>
    </row>
    <row r="70" spans="2:25" ht="12">
      <c r="B70" s="1578"/>
      <c r="C70" s="1009"/>
      <c r="D70" s="1008" t="s">
        <v>200</v>
      </c>
      <c r="E70" s="1005">
        <f t="shared" si="6"/>
        <v>1261</v>
      </c>
      <c r="F70" s="1006">
        <v>1</v>
      </c>
      <c r="G70" s="1006">
        <v>3</v>
      </c>
      <c r="H70" s="1006">
        <v>11</v>
      </c>
      <c r="I70" s="1006">
        <v>11</v>
      </c>
      <c r="J70" s="1006">
        <v>64</v>
      </c>
      <c r="K70" s="1006">
        <v>84</v>
      </c>
      <c r="L70" s="1006">
        <v>11</v>
      </c>
      <c r="M70" s="1006">
        <v>58</v>
      </c>
      <c r="N70" s="1006">
        <v>560</v>
      </c>
      <c r="O70" s="1006">
        <v>34</v>
      </c>
      <c r="P70" s="1006">
        <v>169</v>
      </c>
      <c r="Q70" s="1006">
        <v>62</v>
      </c>
      <c r="R70" s="1006">
        <v>14</v>
      </c>
      <c r="S70" s="1006">
        <v>0</v>
      </c>
      <c r="T70" s="1006">
        <v>1</v>
      </c>
      <c r="U70" s="1006">
        <v>0</v>
      </c>
      <c r="V70" s="1006">
        <v>0</v>
      </c>
      <c r="W70" s="1006">
        <v>9</v>
      </c>
      <c r="X70" s="1006">
        <v>4</v>
      </c>
      <c r="Y70" s="1007">
        <v>165</v>
      </c>
    </row>
    <row r="71" spans="2:25" ht="12">
      <c r="B71" s="1010"/>
      <c r="C71" s="1011"/>
      <c r="D71" s="1012"/>
      <c r="E71" s="1013"/>
      <c r="F71" s="1014"/>
      <c r="G71" s="1014"/>
      <c r="H71" s="1014"/>
      <c r="I71" s="1014"/>
      <c r="J71" s="1014"/>
      <c r="K71" s="1014"/>
      <c r="L71" s="1014"/>
      <c r="M71" s="1014"/>
      <c r="N71" s="1014"/>
      <c r="O71" s="1014"/>
      <c r="P71" s="1014"/>
      <c r="Q71" s="1014"/>
      <c r="R71" s="1014"/>
      <c r="S71" s="1014"/>
      <c r="T71" s="1014"/>
      <c r="U71" s="1014"/>
      <c r="V71" s="1014"/>
      <c r="W71" s="1014"/>
      <c r="X71" s="1014"/>
      <c r="Y71" s="1015"/>
    </row>
    <row r="72" spans="2:4" ht="12">
      <c r="B72" s="984" t="s">
        <v>221</v>
      </c>
      <c r="C72" s="1016"/>
      <c r="D72" s="1017"/>
    </row>
  </sheetData>
  <mergeCells count="66">
    <mergeCell ref="B8:B10"/>
    <mergeCell ref="B12:B13"/>
    <mergeCell ref="S4:S5"/>
    <mergeCell ref="B28:B29"/>
    <mergeCell ref="B14:B15"/>
    <mergeCell ref="B16:B17"/>
    <mergeCell ref="B18:B19"/>
    <mergeCell ref="B20:B21"/>
    <mergeCell ref="B22:B23"/>
    <mergeCell ref="B24:B25"/>
    <mergeCell ref="B61:B62"/>
    <mergeCell ref="B41:B42"/>
    <mergeCell ref="B43:B44"/>
    <mergeCell ref="B34:B35"/>
    <mergeCell ref="B26:B27"/>
    <mergeCell ref="B65:B66"/>
    <mergeCell ref="B67:B68"/>
    <mergeCell ref="B69:B70"/>
    <mergeCell ref="B53:B54"/>
    <mergeCell ref="B55:B56"/>
    <mergeCell ref="B57:B58"/>
    <mergeCell ref="B59:B60"/>
    <mergeCell ref="B30:B31"/>
    <mergeCell ref="B32:B33"/>
    <mergeCell ref="C24:C25"/>
    <mergeCell ref="C26:C27"/>
    <mergeCell ref="C28:C29"/>
    <mergeCell ref="B63:B64"/>
    <mergeCell ref="B45:B46"/>
    <mergeCell ref="B47:B48"/>
    <mergeCell ref="B49:B50"/>
    <mergeCell ref="B51:B52"/>
    <mergeCell ref="B37:B38"/>
    <mergeCell ref="B39:B40"/>
    <mergeCell ref="C30:C31"/>
    <mergeCell ref="C32:C33"/>
    <mergeCell ref="C34:C35"/>
    <mergeCell ref="B4:D5"/>
    <mergeCell ref="C12:C13"/>
    <mergeCell ref="C14:C15"/>
    <mergeCell ref="C16:C17"/>
    <mergeCell ref="C18:C19"/>
    <mergeCell ref="C20:C21"/>
    <mergeCell ref="C22:C23"/>
    <mergeCell ref="E4:E5"/>
    <mergeCell ref="F4:F5"/>
    <mergeCell ref="G4:G5"/>
    <mergeCell ref="H4:H5"/>
    <mergeCell ref="I4:I5"/>
    <mergeCell ref="J4:J5"/>
    <mergeCell ref="K4:K5"/>
    <mergeCell ref="L4:L5"/>
    <mergeCell ref="M4:M5"/>
    <mergeCell ref="N4:N5"/>
    <mergeCell ref="O4:O5"/>
    <mergeCell ref="P4:P5"/>
    <mergeCell ref="U4:U5"/>
    <mergeCell ref="E7:Y7"/>
    <mergeCell ref="E36:Y36"/>
    <mergeCell ref="V4:V5"/>
    <mergeCell ref="W4:W5"/>
    <mergeCell ref="Y4:Y5"/>
    <mergeCell ref="X4:X5"/>
    <mergeCell ref="Q4:Q5"/>
    <mergeCell ref="R4:R5"/>
    <mergeCell ref="T4:T5"/>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B1:L262"/>
  <sheetViews>
    <sheetView workbookViewId="0" topLeftCell="A1">
      <selection activeCell="A1" sqref="A1"/>
    </sheetView>
  </sheetViews>
  <sheetFormatPr defaultColWidth="9.00390625" defaultRowHeight="13.5"/>
  <cols>
    <col min="1" max="1" width="3.875" style="70" customWidth="1"/>
    <col min="2" max="2" width="10.875" style="70" customWidth="1"/>
    <col min="3" max="3" width="8.625" style="70" customWidth="1"/>
    <col min="4" max="5" width="8.875" style="70" customWidth="1"/>
    <col min="6" max="6" width="10.00390625" style="70" customWidth="1"/>
    <col min="7" max="9" width="8.50390625" style="70" customWidth="1"/>
    <col min="10" max="10" width="9.125" style="70" customWidth="1"/>
    <col min="11" max="11" width="8.50390625" style="70" customWidth="1"/>
    <col min="12" max="12" width="9.125" style="70" customWidth="1"/>
    <col min="13" max="16384" width="9.00390625" style="70" customWidth="1"/>
  </cols>
  <sheetData>
    <row r="1" spans="2:9" ht="14.25">
      <c r="B1" s="1018" t="s">
        <v>244</v>
      </c>
      <c r="I1" s="91"/>
    </row>
    <row r="2" spans="2:9" ht="14.25">
      <c r="B2" s="1018"/>
      <c r="I2" s="91"/>
    </row>
    <row r="3" spans="2:12" ht="14.25" thickBot="1">
      <c r="B3" s="91"/>
      <c r="D3" s="91"/>
      <c r="E3" s="91"/>
      <c r="F3" s="91"/>
      <c r="G3" s="91"/>
      <c r="H3" s="91"/>
      <c r="I3" s="91"/>
      <c r="K3" s="1582"/>
      <c r="L3" s="1583"/>
    </row>
    <row r="4" spans="2:12" ht="13.5" customHeight="1" thickTop="1">
      <c r="B4" s="1584" t="s">
        <v>1326</v>
      </c>
      <c r="C4" s="1587" t="s">
        <v>224</v>
      </c>
      <c r="D4" s="1593"/>
      <c r="E4" s="1587" t="s">
        <v>225</v>
      </c>
      <c r="F4" s="1593"/>
      <c r="G4" s="1587" t="s">
        <v>226</v>
      </c>
      <c r="H4" s="1588"/>
      <c r="I4" s="1589"/>
      <c r="J4" s="1587" t="s">
        <v>227</v>
      </c>
      <c r="K4" s="1588"/>
      <c r="L4" s="1589"/>
    </row>
    <row r="5" spans="2:12" ht="13.5" customHeight="1">
      <c r="B5" s="1585"/>
      <c r="C5" s="1171"/>
      <c r="D5" s="1165"/>
      <c r="E5" s="1171"/>
      <c r="F5" s="1165"/>
      <c r="G5" s="1590"/>
      <c r="H5" s="1591"/>
      <c r="I5" s="1592"/>
      <c r="J5" s="1590"/>
      <c r="K5" s="1591"/>
      <c r="L5" s="1592"/>
    </row>
    <row r="6" spans="2:12" ht="21" customHeight="1">
      <c r="B6" s="1586"/>
      <c r="C6" s="332" t="s">
        <v>228</v>
      </c>
      <c r="D6" s="332" t="s">
        <v>229</v>
      </c>
      <c r="E6" s="332" t="s">
        <v>228</v>
      </c>
      <c r="F6" s="332" t="s">
        <v>229</v>
      </c>
      <c r="G6" s="332" t="s">
        <v>223</v>
      </c>
      <c r="H6" s="332" t="s">
        <v>682</v>
      </c>
      <c r="I6" s="1019" t="s">
        <v>1335</v>
      </c>
      <c r="J6" s="332" t="s">
        <v>223</v>
      </c>
      <c r="K6" s="332" t="s">
        <v>682</v>
      </c>
      <c r="L6" s="1019" t="s">
        <v>1335</v>
      </c>
    </row>
    <row r="7" spans="2:12" ht="13.5" customHeight="1">
      <c r="B7" s="1020"/>
      <c r="C7" s="1021"/>
      <c r="D7" s="1022"/>
      <c r="E7" s="1022"/>
      <c r="F7" s="1022"/>
      <c r="G7" s="1022"/>
      <c r="H7" s="1022"/>
      <c r="I7" s="1022"/>
      <c r="J7" s="1022"/>
      <c r="K7" s="1022"/>
      <c r="L7" s="1023"/>
    </row>
    <row r="8" spans="2:12" ht="12.75" customHeight="1">
      <c r="B8" s="53" t="s">
        <v>230</v>
      </c>
      <c r="C8" s="86">
        <v>358</v>
      </c>
      <c r="D8" s="49">
        <v>202</v>
      </c>
      <c r="E8" s="49">
        <v>4397</v>
      </c>
      <c r="F8" s="49">
        <v>443</v>
      </c>
      <c r="G8" s="49">
        <v>2830</v>
      </c>
      <c r="H8" s="49">
        <v>3167</v>
      </c>
      <c r="I8" s="49">
        <f>SUM(G8:H8)</f>
        <v>5997</v>
      </c>
      <c r="J8" s="49">
        <v>104072</v>
      </c>
      <c r="K8" s="49">
        <v>99094</v>
      </c>
      <c r="L8" s="87">
        <f>SUM(J8:K8)</f>
        <v>203166</v>
      </c>
    </row>
    <row r="9" spans="2:12" s="81" customFormat="1" ht="12.75" customHeight="1">
      <c r="B9" s="512" t="s">
        <v>520</v>
      </c>
      <c r="C9" s="83">
        <f aca="true" t="shared" si="0" ref="C9:I9">SUM(C11,C26,C41,C51,C61)</f>
        <v>357</v>
      </c>
      <c r="D9" s="44">
        <f t="shared" si="0"/>
        <v>203</v>
      </c>
      <c r="E9" s="44">
        <f t="shared" si="0"/>
        <v>4440</v>
      </c>
      <c r="F9" s="44">
        <f t="shared" si="0"/>
        <v>455</v>
      </c>
      <c r="G9" s="44">
        <f t="shared" si="0"/>
        <v>2884</v>
      </c>
      <c r="H9" s="44">
        <f t="shared" si="0"/>
        <v>3145</v>
      </c>
      <c r="I9" s="44">
        <f t="shared" si="0"/>
        <v>6029</v>
      </c>
      <c r="J9" s="44">
        <v>103938</v>
      </c>
      <c r="K9" s="44">
        <f>SUM(K11,K26,K41,K51,K61)</f>
        <v>98887</v>
      </c>
      <c r="L9" s="84">
        <f>SUM(L11,L26,L41,L51,L61)</f>
        <v>202825</v>
      </c>
    </row>
    <row r="10" spans="2:12" ht="12.75" customHeight="1">
      <c r="B10" s="77"/>
      <c r="C10" s="86"/>
      <c r="D10" s="49"/>
      <c r="E10" s="49"/>
      <c r="F10" s="49"/>
      <c r="G10" s="49"/>
      <c r="H10" s="49"/>
      <c r="I10" s="49"/>
      <c r="J10" s="49"/>
      <c r="K10" s="49"/>
      <c r="L10" s="87"/>
    </row>
    <row r="11" spans="2:12" s="81" customFormat="1" ht="12.75" customHeight="1">
      <c r="B11" s="512" t="s">
        <v>231</v>
      </c>
      <c r="C11" s="83">
        <f aca="true" t="shared" si="1" ref="C11:L11">SUM(C13:C24)</f>
        <v>162</v>
      </c>
      <c r="D11" s="44">
        <f t="shared" si="1"/>
        <v>63</v>
      </c>
      <c r="E11" s="44">
        <f t="shared" si="1"/>
        <v>2394</v>
      </c>
      <c r="F11" s="44">
        <f t="shared" si="1"/>
        <v>127</v>
      </c>
      <c r="G11" s="44">
        <f t="shared" si="1"/>
        <v>1366</v>
      </c>
      <c r="H11" s="44">
        <f t="shared" si="1"/>
        <v>1706</v>
      </c>
      <c r="I11" s="44">
        <f t="shared" si="1"/>
        <v>3072</v>
      </c>
      <c r="J11" s="44">
        <f t="shared" si="1"/>
        <v>57012</v>
      </c>
      <c r="K11" s="44">
        <f t="shared" si="1"/>
        <v>54194</v>
      </c>
      <c r="L11" s="84">
        <f t="shared" si="1"/>
        <v>111206</v>
      </c>
    </row>
    <row r="12" spans="2:12" s="81" customFormat="1" ht="12.75" customHeight="1">
      <c r="B12" s="82"/>
      <c r="C12" s="83"/>
      <c r="D12" s="44"/>
      <c r="E12" s="44"/>
      <c r="F12" s="44"/>
      <c r="G12" s="44"/>
      <c r="H12" s="44"/>
      <c r="I12" s="44"/>
      <c r="J12" s="44"/>
      <c r="K12" s="44"/>
      <c r="L12" s="84"/>
    </row>
    <row r="13" spans="2:12" ht="12.75" customHeight="1">
      <c r="B13" s="77" t="s">
        <v>1269</v>
      </c>
      <c r="C13" s="86">
        <v>32</v>
      </c>
      <c r="D13" s="49">
        <v>6</v>
      </c>
      <c r="E13" s="49">
        <v>528</v>
      </c>
      <c r="F13" s="49">
        <v>11</v>
      </c>
      <c r="G13" s="49">
        <v>269</v>
      </c>
      <c r="H13" s="49">
        <v>387</v>
      </c>
      <c r="I13" s="49">
        <f aca="true" t="shared" si="2" ref="I13:I24">SUM(G13:H13)</f>
        <v>656</v>
      </c>
      <c r="J13" s="49">
        <v>12660</v>
      </c>
      <c r="K13" s="49">
        <v>11822</v>
      </c>
      <c r="L13" s="87">
        <f aca="true" t="shared" si="3" ref="L13:L24">SUM(J13:K13)</f>
        <v>24482</v>
      </c>
    </row>
    <row r="14" spans="2:12" ht="12.75" customHeight="1">
      <c r="B14" s="77" t="s">
        <v>1336</v>
      </c>
      <c r="C14" s="86">
        <v>19</v>
      </c>
      <c r="D14" s="49">
        <v>14</v>
      </c>
      <c r="E14" s="49">
        <v>286</v>
      </c>
      <c r="F14" s="49">
        <v>23</v>
      </c>
      <c r="G14" s="49">
        <v>160</v>
      </c>
      <c r="H14" s="49">
        <v>211</v>
      </c>
      <c r="I14" s="49">
        <f t="shared" si="2"/>
        <v>371</v>
      </c>
      <c r="J14" s="49">
        <v>6896</v>
      </c>
      <c r="K14" s="49">
        <v>6657</v>
      </c>
      <c r="L14" s="87">
        <f t="shared" si="3"/>
        <v>13553</v>
      </c>
    </row>
    <row r="15" spans="2:12" ht="12.75" customHeight="1">
      <c r="B15" s="77" t="s">
        <v>1271</v>
      </c>
      <c r="C15" s="86">
        <v>18</v>
      </c>
      <c r="D15" s="49">
        <v>8</v>
      </c>
      <c r="E15" s="49">
        <v>246</v>
      </c>
      <c r="F15" s="49">
        <v>26</v>
      </c>
      <c r="G15" s="49">
        <v>164</v>
      </c>
      <c r="H15" s="49">
        <v>168</v>
      </c>
      <c r="I15" s="49">
        <f t="shared" si="2"/>
        <v>332</v>
      </c>
      <c r="J15" s="49">
        <v>6055</v>
      </c>
      <c r="K15" s="49">
        <v>5855</v>
      </c>
      <c r="L15" s="87">
        <f t="shared" si="3"/>
        <v>11910</v>
      </c>
    </row>
    <row r="16" spans="2:12" ht="12.75" customHeight="1">
      <c r="B16" s="77" t="s">
        <v>1272</v>
      </c>
      <c r="C16" s="86">
        <v>20</v>
      </c>
      <c r="D16" s="49">
        <v>3</v>
      </c>
      <c r="E16" s="49">
        <v>319</v>
      </c>
      <c r="F16" s="49">
        <v>4</v>
      </c>
      <c r="G16" s="49">
        <v>166</v>
      </c>
      <c r="H16" s="49">
        <v>225</v>
      </c>
      <c r="I16" s="49">
        <f t="shared" si="2"/>
        <v>391</v>
      </c>
      <c r="J16" s="49">
        <v>7591</v>
      </c>
      <c r="K16" s="49">
        <v>7059</v>
      </c>
      <c r="L16" s="87">
        <f t="shared" si="3"/>
        <v>14650</v>
      </c>
    </row>
    <row r="17" spans="2:12" ht="12.75" customHeight="1">
      <c r="B17" s="77" t="s">
        <v>1273</v>
      </c>
      <c r="C17" s="86">
        <v>11</v>
      </c>
      <c r="D17" s="49">
        <v>7</v>
      </c>
      <c r="E17" s="49">
        <v>145</v>
      </c>
      <c r="F17" s="49">
        <v>9</v>
      </c>
      <c r="G17" s="49">
        <v>91</v>
      </c>
      <c r="H17" s="49">
        <v>98</v>
      </c>
      <c r="I17" s="49">
        <f t="shared" si="2"/>
        <v>189</v>
      </c>
      <c r="J17" s="49">
        <v>3324</v>
      </c>
      <c r="K17" s="49">
        <v>3239</v>
      </c>
      <c r="L17" s="87">
        <f t="shared" si="3"/>
        <v>6563</v>
      </c>
    </row>
    <row r="18" spans="2:12" ht="12.75" customHeight="1">
      <c r="B18" s="77" t="s">
        <v>1274</v>
      </c>
      <c r="C18" s="86">
        <v>10</v>
      </c>
      <c r="D18" s="49">
        <v>2</v>
      </c>
      <c r="E18" s="49">
        <v>137</v>
      </c>
      <c r="F18" s="49">
        <v>4</v>
      </c>
      <c r="G18" s="49">
        <v>82</v>
      </c>
      <c r="H18" s="49">
        <v>94</v>
      </c>
      <c r="I18" s="49">
        <f t="shared" si="2"/>
        <v>176</v>
      </c>
      <c r="J18" s="49">
        <v>3084</v>
      </c>
      <c r="K18" s="49">
        <v>2910</v>
      </c>
      <c r="L18" s="87">
        <f t="shared" si="3"/>
        <v>5994</v>
      </c>
    </row>
    <row r="19" spans="2:12" ht="12.75" customHeight="1">
      <c r="B19" s="77" t="s">
        <v>1340</v>
      </c>
      <c r="C19" s="86">
        <v>10</v>
      </c>
      <c r="D19" s="49">
        <v>7</v>
      </c>
      <c r="E19" s="49">
        <v>129</v>
      </c>
      <c r="F19" s="49">
        <v>11</v>
      </c>
      <c r="G19" s="49">
        <v>76</v>
      </c>
      <c r="H19" s="49">
        <v>94</v>
      </c>
      <c r="I19" s="49">
        <f t="shared" si="2"/>
        <v>170</v>
      </c>
      <c r="J19" s="49">
        <v>3058</v>
      </c>
      <c r="K19" s="49">
        <v>2963</v>
      </c>
      <c r="L19" s="87">
        <f t="shared" si="3"/>
        <v>6021</v>
      </c>
    </row>
    <row r="20" spans="2:12" ht="12.75" customHeight="1">
      <c r="B20" s="77" t="s">
        <v>1276</v>
      </c>
      <c r="C20" s="86">
        <v>9</v>
      </c>
      <c r="D20" s="49">
        <v>0</v>
      </c>
      <c r="E20" s="49">
        <v>136</v>
      </c>
      <c r="F20" s="49">
        <v>0</v>
      </c>
      <c r="G20" s="49">
        <v>76</v>
      </c>
      <c r="H20" s="49">
        <v>96</v>
      </c>
      <c r="I20" s="49">
        <f t="shared" si="2"/>
        <v>172</v>
      </c>
      <c r="J20" s="49">
        <v>3229</v>
      </c>
      <c r="K20" s="49">
        <v>3029</v>
      </c>
      <c r="L20" s="87">
        <f t="shared" si="3"/>
        <v>6258</v>
      </c>
    </row>
    <row r="21" spans="2:12" ht="12.75" customHeight="1">
      <c r="B21" s="77" t="s">
        <v>1278</v>
      </c>
      <c r="C21" s="86">
        <v>7</v>
      </c>
      <c r="D21" s="49">
        <v>2</v>
      </c>
      <c r="E21" s="49">
        <v>116</v>
      </c>
      <c r="F21" s="49">
        <v>3</v>
      </c>
      <c r="G21" s="49">
        <v>62</v>
      </c>
      <c r="H21" s="49">
        <v>77</v>
      </c>
      <c r="I21" s="49">
        <f t="shared" si="2"/>
        <v>139</v>
      </c>
      <c r="J21" s="49">
        <v>2667</v>
      </c>
      <c r="K21" s="49">
        <v>2552</v>
      </c>
      <c r="L21" s="87">
        <f t="shared" si="3"/>
        <v>5219</v>
      </c>
    </row>
    <row r="22" spans="2:12" ht="12.75" customHeight="1">
      <c r="B22" s="77" t="s">
        <v>1277</v>
      </c>
      <c r="C22" s="86">
        <v>6</v>
      </c>
      <c r="D22" s="49">
        <v>5</v>
      </c>
      <c r="E22" s="49">
        <v>104</v>
      </c>
      <c r="F22" s="49">
        <v>13</v>
      </c>
      <c r="G22" s="49">
        <v>62</v>
      </c>
      <c r="H22" s="49">
        <v>82</v>
      </c>
      <c r="I22" s="49">
        <f t="shared" si="2"/>
        <v>144</v>
      </c>
      <c r="J22" s="49">
        <v>2645</v>
      </c>
      <c r="K22" s="49">
        <v>2607</v>
      </c>
      <c r="L22" s="87">
        <f t="shared" si="3"/>
        <v>5252</v>
      </c>
    </row>
    <row r="23" spans="2:12" ht="12.75" customHeight="1">
      <c r="B23" s="77" t="s">
        <v>232</v>
      </c>
      <c r="C23" s="86">
        <v>7</v>
      </c>
      <c r="D23" s="49">
        <v>3</v>
      </c>
      <c r="E23" s="49">
        <v>119</v>
      </c>
      <c r="F23" s="49">
        <v>9</v>
      </c>
      <c r="G23" s="49">
        <v>57</v>
      </c>
      <c r="H23" s="49">
        <v>97</v>
      </c>
      <c r="I23" s="49">
        <f t="shared" si="2"/>
        <v>154</v>
      </c>
      <c r="J23" s="49">
        <v>2967</v>
      </c>
      <c r="K23" s="49">
        <v>2854</v>
      </c>
      <c r="L23" s="87">
        <f t="shared" si="3"/>
        <v>5821</v>
      </c>
    </row>
    <row r="24" spans="2:12" ht="12.75" customHeight="1">
      <c r="B24" s="77" t="s">
        <v>1280</v>
      </c>
      <c r="C24" s="86">
        <v>13</v>
      </c>
      <c r="D24" s="49">
        <v>6</v>
      </c>
      <c r="E24" s="49">
        <v>129</v>
      </c>
      <c r="F24" s="49">
        <v>14</v>
      </c>
      <c r="G24" s="49">
        <v>101</v>
      </c>
      <c r="H24" s="49">
        <v>77</v>
      </c>
      <c r="I24" s="49">
        <f t="shared" si="2"/>
        <v>178</v>
      </c>
      <c r="J24" s="49">
        <v>2836</v>
      </c>
      <c r="K24" s="49">
        <v>2647</v>
      </c>
      <c r="L24" s="87">
        <f t="shared" si="3"/>
        <v>5483</v>
      </c>
    </row>
    <row r="25" spans="2:12" ht="12.75" customHeight="1">
      <c r="B25" s="77"/>
      <c r="C25" s="86"/>
      <c r="D25" s="49"/>
      <c r="E25" s="49"/>
      <c r="F25" s="49"/>
      <c r="G25" s="49"/>
      <c r="H25" s="49"/>
      <c r="I25" s="49"/>
      <c r="J25" s="49"/>
      <c r="K25" s="49"/>
      <c r="L25" s="87"/>
    </row>
    <row r="26" spans="2:12" s="81" customFormat="1" ht="12.75" customHeight="1">
      <c r="B26" s="82" t="s">
        <v>356</v>
      </c>
      <c r="C26" s="83">
        <f aca="true" t="shared" si="4" ref="C26:I26">SUM(C27:C39)</f>
        <v>66</v>
      </c>
      <c r="D26" s="44">
        <f t="shared" si="4"/>
        <v>41</v>
      </c>
      <c r="E26" s="44">
        <f t="shared" si="4"/>
        <v>701</v>
      </c>
      <c r="F26" s="44">
        <f t="shared" si="4"/>
        <v>95</v>
      </c>
      <c r="G26" s="44">
        <f t="shared" si="4"/>
        <v>546</v>
      </c>
      <c r="H26" s="44">
        <f t="shared" si="4"/>
        <v>451</v>
      </c>
      <c r="I26" s="44">
        <f t="shared" si="4"/>
        <v>997</v>
      </c>
      <c r="J26" s="44">
        <v>15415</v>
      </c>
      <c r="K26" s="44">
        <f>SUM(K27:K39)</f>
        <v>15002</v>
      </c>
      <c r="L26" s="84">
        <f>SUM(L27:L39)</f>
        <v>30517</v>
      </c>
    </row>
    <row r="27" spans="2:12" ht="12.75" customHeight="1">
      <c r="B27" s="77" t="s">
        <v>357</v>
      </c>
      <c r="C27" s="86">
        <v>5</v>
      </c>
      <c r="D27" s="49">
        <v>8</v>
      </c>
      <c r="E27" s="49">
        <v>36</v>
      </c>
      <c r="F27" s="49">
        <v>26</v>
      </c>
      <c r="G27" s="49">
        <v>48</v>
      </c>
      <c r="H27" s="49">
        <v>30</v>
      </c>
      <c r="I27" s="49">
        <f aca="true" t="shared" si="5" ref="I27:I39">SUM(G27:H27)</f>
        <v>78</v>
      </c>
      <c r="J27" s="49">
        <v>955</v>
      </c>
      <c r="K27" s="49">
        <v>950</v>
      </c>
      <c r="L27" s="87">
        <f aca="true" t="shared" si="6" ref="L27:L39">SUM(J27:K27)</f>
        <v>1905</v>
      </c>
    </row>
    <row r="28" spans="2:12" ht="12.75" customHeight="1">
      <c r="B28" s="77" t="s">
        <v>1284</v>
      </c>
      <c r="C28" s="86">
        <v>2</v>
      </c>
      <c r="D28" s="49">
        <v>4</v>
      </c>
      <c r="E28" s="49">
        <v>28</v>
      </c>
      <c r="F28" s="49">
        <v>14</v>
      </c>
      <c r="G28" s="49">
        <v>28</v>
      </c>
      <c r="H28" s="49">
        <v>23</v>
      </c>
      <c r="I28" s="49">
        <f t="shared" si="5"/>
        <v>51</v>
      </c>
      <c r="J28" s="49">
        <v>792</v>
      </c>
      <c r="K28" s="49">
        <v>835</v>
      </c>
      <c r="L28" s="87">
        <f t="shared" si="6"/>
        <v>1627</v>
      </c>
    </row>
    <row r="29" spans="2:12" ht="12.75" customHeight="1">
      <c r="B29" s="77" t="s">
        <v>1372</v>
      </c>
      <c r="C29" s="346">
        <v>3</v>
      </c>
      <c r="D29" s="56">
        <v>5</v>
      </c>
      <c r="E29" s="56">
        <v>44</v>
      </c>
      <c r="F29" s="56">
        <v>10</v>
      </c>
      <c r="G29" s="56">
        <v>37</v>
      </c>
      <c r="H29" s="56">
        <v>29</v>
      </c>
      <c r="I29" s="49">
        <f t="shared" si="5"/>
        <v>66</v>
      </c>
      <c r="J29" s="56">
        <v>1069</v>
      </c>
      <c r="K29" s="56">
        <v>1099</v>
      </c>
      <c r="L29" s="87">
        <f t="shared" si="6"/>
        <v>2168</v>
      </c>
    </row>
    <row r="30" spans="2:12" ht="12.75" customHeight="1">
      <c r="B30" s="77" t="s">
        <v>1286</v>
      </c>
      <c r="C30" s="346">
        <v>4</v>
      </c>
      <c r="D30" s="56">
        <v>2</v>
      </c>
      <c r="E30" s="56">
        <v>42</v>
      </c>
      <c r="F30" s="56">
        <v>3</v>
      </c>
      <c r="G30" s="56">
        <v>30</v>
      </c>
      <c r="H30" s="56">
        <v>29</v>
      </c>
      <c r="I30" s="49">
        <f t="shared" si="5"/>
        <v>59</v>
      </c>
      <c r="J30" s="56">
        <v>857</v>
      </c>
      <c r="K30" s="56">
        <v>846</v>
      </c>
      <c r="L30" s="87">
        <f t="shared" si="6"/>
        <v>1703</v>
      </c>
    </row>
    <row r="31" spans="2:12" ht="12.75" customHeight="1">
      <c r="B31" s="53" t="s">
        <v>1374</v>
      </c>
      <c r="C31" s="346">
        <v>6</v>
      </c>
      <c r="D31" s="56">
        <v>3</v>
      </c>
      <c r="E31" s="56">
        <v>65</v>
      </c>
      <c r="F31" s="56">
        <v>5</v>
      </c>
      <c r="G31" s="56">
        <v>55</v>
      </c>
      <c r="H31" s="56">
        <v>35</v>
      </c>
      <c r="I31" s="49">
        <f t="shared" si="5"/>
        <v>90</v>
      </c>
      <c r="J31" s="56">
        <v>1389</v>
      </c>
      <c r="K31" s="56">
        <v>1298</v>
      </c>
      <c r="L31" s="87">
        <f t="shared" si="6"/>
        <v>2687</v>
      </c>
    </row>
    <row r="32" spans="2:12" ht="12.75" customHeight="1">
      <c r="B32" s="77" t="s">
        <v>1375</v>
      </c>
      <c r="C32" s="346">
        <v>4</v>
      </c>
      <c r="D32" s="56">
        <v>5</v>
      </c>
      <c r="E32" s="56">
        <v>36</v>
      </c>
      <c r="F32" s="56">
        <v>13</v>
      </c>
      <c r="G32" s="56">
        <v>35</v>
      </c>
      <c r="H32" s="56">
        <v>25</v>
      </c>
      <c r="I32" s="49">
        <f t="shared" si="5"/>
        <v>60</v>
      </c>
      <c r="J32" s="56">
        <v>923</v>
      </c>
      <c r="K32" s="56">
        <v>883</v>
      </c>
      <c r="L32" s="87">
        <f t="shared" si="6"/>
        <v>1806</v>
      </c>
    </row>
    <row r="33" spans="2:12" ht="12.75" customHeight="1">
      <c r="B33" s="77" t="s">
        <v>233</v>
      </c>
      <c r="C33" s="346">
        <v>6</v>
      </c>
      <c r="D33" s="49">
        <v>1</v>
      </c>
      <c r="E33" s="49">
        <v>83</v>
      </c>
      <c r="F33" s="56">
        <v>2</v>
      </c>
      <c r="G33" s="56">
        <v>59</v>
      </c>
      <c r="H33" s="56">
        <v>49</v>
      </c>
      <c r="I33" s="49">
        <f t="shared" si="5"/>
        <v>108</v>
      </c>
      <c r="J33" s="56">
        <v>1873</v>
      </c>
      <c r="K33" s="56">
        <v>1736</v>
      </c>
      <c r="L33" s="87">
        <f t="shared" si="6"/>
        <v>3609</v>
      </c>
    </row>
    <row r="34" spans="2:12" ht="12.75" customHeight="1">
      <c r="B34" s="77" t="s">
        <v>1378</v>
      </c>
      <c r="C34" s="346">
        <v>11</v>
      </c>
      <c r="D34" s="56">
        <v>8</v>
      </c>
      <c r="E34" s="56">
        <v>99</v>
      </c>
      <c r="F34" s="1024">
        <v>10</v>
      </c>
      <c r="G34" s="56">
        <v>78</v>
      </c>
      <c r="H34" s="56">
        <v>57</v>
      </c>
      <c r="I34" s="49">
        <f t="shared" si="5"/>
        <v>135</v>
      </c>
      <c r="J34" s="56">
        <v>1994</v>
      </c>
      <c r="K34" s="56">
        <v>1876</v>
      </c>
      <c r="L34" s="87">
        <f t="shared" si="6"/>
        <v>3870</v>
      </c>
    </row>
    <row r="35" spans="2:12" ht="12.75" customHeight="1">
      <c r="B35" s="77" t="s">
        <v>234</v>
      </c>
      <c r="C35" s="346">
        <v>2</v>
      </c>
      <c r="D35" s="56">
        <v>1</v>
      </c>
      <c r="E35" s="56">
        <v>42</v>
      </c>
      <c r="F35" s="56">
        <v>2</v>
      </c>
      <c r="G35" s="56">
        <v>24</v>
      </c>
      <c r="H35" s="56">
        <v>27</v>
      </c>
      <c r="I35" s="49">
        <f t="shared" si="5"/>
        <v>51</v>
      </c>
      <c r="J35" s="56">
        <v>1124</v>
      </c>
      <c r="K35" s="56">
        <v>1005</v>
      </c>
      <c r="L35" s="87">
        <f t="shared" si="6"/>
        <v>2129</v>
      </c>
    </row>
    <row r="36" spans="2:12" ht="12.75" customHeight="1">
      <c r="B36" s="77" t="s">
        <v>1381</v>
      </c>
      <c r="C36" s="346">
        <v>4</v>
      </c>
      <c r="D36" s="56">
        <v>0</v>
      </c>
      <c r="E36" s="56">
        <v>35</v>
      </c>
      <c r="F36" s="56">
        <v>0</v>
      </c>
      <c r="G36" s="56">
        <v>22</v>
      </c>
      <c r="H36" s="56">
        <v>25</v>
      </c>
      <c r="I36" s="49">
        <f t="shared" si="5"/>
        <v>47</v>
      </c>
      <c r="J36" s="56">
        <v>661</v>
      </c>
      <c r="K36" s="56">
        <v>611</v>
      </c>
      <c r="L36" s="87">
        <f t="shared" si="6"/>
        <v>1272</v>
      </c>
    </row>
    <row r="37" spans="2:12" ht="12.75" customHeight="1">
      <c r="B37" s="77" t="s">
        <v>559</v>
      </c>
      <c r="C37" s="346">
        <v>5</v>
      </c>
      <c r="D37" s="56">
        <v>1</v>
      </c>
      <c r="E37" s="56">
        <v>43</v>
      </c>
      <c r="F37" s="56">
        <v>4</v>
      </c>
      <c r="G37" s="56">
        <v>33</v>
      </c>
      <c r="H37" s="56">
        <v>26</v>
      </c>
      <c r="I37" s="49">
        <f t="shared" si="5"/>
        <v>59</v>
      </c>
      <c r="J37" s="56">
        <v>861</v>
      </c>
      <c r="K37" s="56">
        <v>911</v>
      </c>
      <c r="L37" s="87">
        <f t="shared" si="6"/>
        <v>1772</v>
      </c>
    </row>
    <row r="38" spans="2:12" ht="12.75" customHeight="1">
      <c r="B38" s="77" t="s">
        <v>1382</v>
      </c>
      <c r="C38" s="346">
        <v>6</v>
      </c>
      <c r="D38" s="56">
        <v>0</v>
      </c>
      <c r="E38" s="56">
        <v>55</v>
      </c>
      <c r="F38" s="56">
        <v>0</v>
      </c>
      <c r="G38" s="56">
        <v>40</v>
      </c>
      <c r="H38" s="56">
        <v>31</v>
      </c>
      <c r="I38" s="49">
        <f t="shared" si="5"/>
        <v>71</v>
      </c>
      <c r="J38" s="56">
        <v>969</v>
      </c>
      <c r="K38" s="56">
        <v>950</v>
      </c>
      <c r="L38" s="87">
        <f t="shared" si="6"/>
        <v>1919</v>
      </c>
    </row>
    <row r="39" spans="2:12" ht="12.75" customHeight="1">
      <c r="B39" s="77" t="s">
        <v>1383</v>
      </c>
      <c r="C39" s="346">
        <v>8</v>
      </c>
      <c r="D39" s="56">
        <v>3</v>
      </c>
      <c r="E39" s="56">
        <v>93</v>
      </c>
      <c r="F39" s="56">
        <v>6</v>
      </c>
      <c r="G39" s="56">
        <v>57</v>
      </c>
      <c r="H39" s="56">
        <v>65</v>
      </c>
      <c r="I39" s="49">
        <f t="shared" si="5"/>
        <v>122</v>
      </c>
      <c r="J39" s="56">
        <v>2048</v>
      </c>
      <c r="K39" s="56">
        <v>2002</v>
      </c>
      <c r="L39" s="87">
        <f t="shared" si="6"/>
        <v>4050</v>
      </c>
    </row>
    <row r="40" spans="2:12" ht="12.75" customHeight="1">
      <c r="B40" s="77"/>
      <c r="C40" s="346"/>
      <c r="D40" s="56"/>
      <c r="E40" s="56"/>
      <c r="F40" s="56"/>
      <c r="G40" s="56"/>
      <c r="H40" s="56"/>
      <c r="I40" s="49"/>
      <c r="J40" s="56"/>
      <c r="K40" s="56"/>
      <c r="L40" s="87"/>
    </row>
    <row r="41" spans="2:12" s="81" customFormat="1" ht="12.75" customHeight="1">
      <c r="B41" s="82" t="s">
        <v>1296</v>
      </c>
      <c r="C41" s="339">
        <f aca="true" t="shared" si="7" ref="C41:L41">SUM(C42:C49)</f>
        <v>40</v>
      </c>
      <c r="D41" s="340">
        <f t="shared" si="7"/>
        <v>44</v>
      </c>
      <c r="E41" s="340">
        <f t="shared" si="7"/>
        <v>367</v>
      </c>
      <c r="F41" s="340">
        <f t="shared" si="7"/>
        <v>105</v>
      </c>
      <c r="G41" s="340">
        <f t="shared" si="7"/>
        <v>317</v>
      </c>
      <c r="H41" s="340">
        <f t="shared" si="7"/>
        <v>270</v>
      </c>
      <c r="I41" s="340">
        <f t="shared" si="7"/>
        <v>587</v>
      </c>
      <c r="J41" s="340">
        <f t="shared" si="7"/>
        <v>8769</v>
      </c>
      <c r="K41" s="340">
        <f t="shared" si="7"/>
        <v>8345</v>
      </c>
      <c r="L41" s="341">
        <f t="shared" si="7"/>
        <v>17114</v>
      </c>
    </row>
    <row r="42" spans="2:12" ht="12.75" customHeight="1">
      <c r="B42" s="77" t="s">
        <v>569</v>
      </c>
      <c r="C42" s="346">
        <v>7</v>
      </c>
      <c r="D42" s="56">
        <v>6</v>
      </c>
      <c r="E42" s="56">
        <v>57</v>
      </c>
      <c r="F42" s="56">
        <v>10</v>
      </c>
      <c r="G42" s="56">
        <v>47</v>
      </c>
      <c r="H42" s="56">
        <v>38</v>
      </c>
      <c r="I42" s="49">
        <f aca="true" t="shared" si="8" ref="I42:I49">SUM(G42:H42)</f>
        <v>85</v>
      </c>
      <c r="J42" s="56">
        <v>1284</v>
      </c>
      <c r="K42" s="56">
        <v>1190</v>
      </c>
      <c r="L42" s="87">
        <f aca="true" t="shared" si="9" ref="L42:L49">SUM(J42:K42)</f>
        <v>2474</v>
      </c>
    </row>
    <row r="43" spans="2:12" ht="12.75" customHeight="1">
      <c r="B43" s="77" t="s">
        <v>235</v>
      </c>
      <c r="C43" s="346">
        <v>4</v>
      </c>
      <c r="D43" s="56">
        <v>6</v>
      </c>
      <c r="E43" s="56">
        <v>40</v>
      </c>
      <c r="F43" s="56">
        <v>12</v>
      </c>
      <c r="G43" s="56">
        <v>32</v>
      </c>
      <c r="H43" s="56">
        <v>36</v>
      </c>
      <c r="I43" s="49">
        <f t="shared" si="8"/>
        <v>68</v>
      </c>
      <c r="J43" s="56">
        <v>1031</v>
      </c>
      <c r="K43" s="56">
        <v>938</v>
      </c>
      <c r="L43" s="87">
        <f t="shared" si="9"/>
        <v>1969</v>
      </c>
    </row>
    <row r="44" spans="2:12" ht="12.75" customHeight="1">
      <c r="B44" s="77" t="s">
        <v>1299</v>
      </c>
      <c r="C44" s="346">
        <v>6</v>
      </c>
      <c r="D44" s="56">
        <v>2</v>
      </c>
      <c r="E44" s="56">
        <v>41</v>
      </c>
      <c r="F44" s="56">
        <v>2</v>
      </c>
      <c r="G44" s="56">
        <v>35</v>
      </c>
      <c r="H44" s="56">
        <v>21</v>
      </c>
      <c r="I44" s="49">
        <f t="shared" si="8"/>
        <v>56</v>
      </c>
      <c r="J44" s="56">
        <v>785</v>
      </c>
      <c r="K44" s="56">
        <v>788</v>
      </c>
      <c r="L44" s="87">
        <f t="shared" si="9"/>
        <v>1573</v>
      </c>
    </row>
    <row r="45" spans="2:12" s="1025" customFormat="1" ht="12.75" customHeight="1">
      <c r="B45" s="1026" t="s">
        <v>236</v>
      </c>
      <c r="C45" s="343">
        <v>4</v>
      </c>
      <c r="D45" s="344">
        <v>7</v>
      </c>
      <c r="E45" s="344">
        <v>43</v>
      </c>
      <c r="F45" s="344">
        <v>12</v>
      </c>
      <c r="G45" s="344">
        <v>32</v>
      </c>
      <c r="H45" s="344">
        <v>36</v>
      </c>
      <c r="I45" s="49">
        <f t="shared" si="8"/>
        <v>68</v>
      </c>
      <c r="J45" s="344">
        <v>1010</v>
      </c>
      <c r="K45" s="344">
        <v>974</v>
      </c>
      <c r="L45" s="87">
        <f t="shared" si="9"/>
        <v>1984</v>
      </c>
    </row>
    <row r="46" spans="2:12" ht="12.75" customHeight="1">
      <c r="B46" s="77" t="s">
        <v>1356</v>
      </c>
      <c r="C46" s="346">
        <v>3</v>
      </c>
      <c r="D46" s="56">
        <v>8</v>
      </c>
      <c r="E46" s="56">
        <v>23</v>
      </c>
      <c r="F46" s="56">
        <v>25</v>
      </c>
      <c r="G46" s="56">
        <v>35</v>
      </c>
      <c r="H46" s="56">
        <v>25</v>
      </c>
      <c r="I46" s="49">
        <f t="shared" si="8"/>
        <v>60</v>
      </c>
      <c r="J46" s="56">
        <v>686</v>
      </c>
      <c r="K46" s="56">
        <v>749</v>
      </c>
      <c r="L46" s="87">
        <f t="shared" si="9"/>
        <v>1435</v>
      </c>
    </row>
    <row r="47" spans="2:12" ht="12.75" customHeight="1">
      <c r="B47" s="77" t="s">
        <v>237</v>
      </c>
      <c r="C47" s="346">
        <v>5</v>
      </c>
      <c r="D47" s="56">
        <v>5</v>
      </c>
      <c r="E47" s="56">
        <v>58</v>
      </c>
      <c r="F47" s="56">
        <v>18</v>
      </c>
      <c r="G47" s="56">
        <v>47</v>
      </c>
      <c r="H47" s="56">
        <v>44</v>
      </c>
      <c r="I47" s="49">
        <f t="shared" si="8"/>
        <v>91</v>
      </c>
      <c r="J47" s="56">
        <v>1514</v>
      </c>
      <c r="K47" s="56">
        <v>1321</v>
      </c>
      <c r="L47" s="87">
        <f t="shared" si="9"/>
        <v>2835</v>
      </c>
    </row>
    <row r="48" spans="2:12" ht="12.75" customHeight="1">
      <c r="B48" s="77" t="s">
        <v>1303</v>
      </c>
      <c r="C48" s="346">
        <v>4</v>
      </c>
      <c r="D48" s="56">
        <v>5</v>
      </c>
      <c r="E48" s="56">
        <v>34</v>
      </c>
      <c r="F48" s="56">
        <v>12</v>
      </c>
      <c r="G48" s="56">
        <v>35</v>
      </c>
      <c r="H48" s="56">
        <v>22</v>
      </c>
      <c r="I48" s="49">
        <f t="shared" si="8"/>
        <v>57</v>
      </c>
      <c r="J48" s="56">
        <v>865</v>
      </c>
      <c r="K48" s="56">
        <v>838</v>
      </c>
      <c r="L48" s="87">
        <f t="shared" si="9"/>
        <v>1703</v>
      </c>
    </row>
    <row r="49" spans="2:12" ht="12.75" customHeight="1">
      <c r="B49" s="77" t="s">
        <v>1304</v>
      </c>
      <c r="C49" s="346">
        <v>7</v>
      </c>
      <c r="D49" s="56">
        <v>5</v>
      </c>
      <c r="E49" s="56">
        <v>71</v>
      </c>
      <c r="F49" s="56">
        <v>14</v>
      </c>
      <c r="G49" s="56">
        <v>54</v>
      </c>
      <c r="H49" s="56">
        <v>48</v>
      </c>
      <c r="I49" s="49">
        <f t="shared" si="8"/>
        <v>102</v>
      </c>
      <c r="J49" s="56">
        <v>1594</v>
      </c>
      <c r="K49" s="56">
        <v>1547</v>
      </c>
      <c r="L49" s="87">
        <f t="shared" si="9"/>
        <v>3141</v>
      </c>
    </row>
    <row r="50" spans="2:12" ht="12.75" customHeight="1">
      <c r="B50" s="77"/>
      <c r="C50" s="346"/>
      <c r="D50" s="56"/>
      <c r="E50" s="56"/>
      <c r="F50" s="56"/>
      <c r="G50" s="56"/>
      <c r="H50" s="56"/>
      <c r="I50" s="49"/>
      <c r="J50" s="56"/>
      <c r="K50" s="56"/>
      <c r="L50" s="87"/>
    </row>
    <row r="51" spans="2:12" s="81" customFormat="1" ht="12.75" customHeight="1">
      <c r="B51" s="82" t="s">
        <v>1305</v>
      </c>
      <c r="C51" s="339">
        <f>SUM(C52:C59)</f>
        <v>44</v>
      </c>
      <c r="D51" s="340">
        <f>SUM(D52:D59)</f>
        <v>16</v>
      </c>
      <c r="E51" s="340">
        <f>SUM(E52:E59)</f>
        <v>425</v>
      </c>
      <c r="F51" s="340">
        <v>30</v>
      </c>
      <c r="G51" s="340">
        <f aca="true" t="shared" si="10" ref="G51:L51">SUM(G52:G59)</f>
        <v>290</v>
      </c>
      <c r="H51" s="340">
        <f t="shared" si="10"/>
        <v>283</v>
      </c>
      <c r="I51" s="340">
        <f t="shared" si="10"/>
        <v>573</v>
      </c>
      <c r="J51" s="340">
        <f t="shared" si="10"/>
        <v>9451</v>
      </c>
      <c r="K51" s="340">
        <f t="shared" si="10"/>
        <v>8822</v>
      </c>
      <c r="L51" s="341">
        <f t="shared" si="10"/>
        <v>18273</v>
      </c>
    </row>
    <row r="52" spans="2:12" ht="12.75" customHeight="1">
      <c r="B52" s="77" t="s">
        <v>238</v>
      </c>
      <c r="C52" s="346">
        <v>3</v>
      </c>
      <c r="D52" s="56">
        <v>0</v>
      </c>
      <c r="E52" s="56">
        <v>36</v>
      </c>
      <c r="F52" s="56">
        <v>0</v>
      </c>
      <c r="G52" s="56">
        <v>23</v>
      </c>
      <c r="H52" s="56">
        <v>22</v>
      </c>
      <c r="I52" s="49">
        <f aca="true" t="shared" si="11" ref="I52:I59">SUM(G52:H52)</f>
        <v>45</v>
      </c>
      <c r="J52" s="56">
        <v>894</v>
      </c>
      <c r="K52" s="56">
        <v>866</v>
      </c>
      <c r="L52" s="87">
        <f aca="true" t="shared" si="12" ref="L52:L59">SUM(J52:K52)</f>
        <v>1760</v>
      </c>
    </row>
    <row r="53" spans="2:12" ht="12.75" customHeight="1">
      <c r="B53" s="77" t="s">
        <v>1344</v>
      </c>
      <c r="C53" s="346">
        <v>2</v>
      </c>
      <c r="D53" s="56">
        <v>0</v>
      </c>
      <c r="E53" s="56">
        <v>39</v>
      </c>
      <c r="F53" s="56">
        <v>0</v>
      </c>
      <c r="G53" s="56">
        <v>23</v>
      </c>
      <c r="H53" s="56">
        <v>23</v>
      </c>
      <c r="I53" s="49">
        <f t="shared" si="11"/>
        <v>46</v>
      </c>
      <c r="J53" s="56">
        <v>1001</v>
      </c>
      <c r="K53" s="56">
        <v>889</v>
      </c>
      <c r="L53" s="87">
        <f t="shared" si="12"/>
        <v>1890</v>
      </c>
    </row>
    <row r="54" spans="2:12" ht="12.75" customHeight="1">
      <c r="B54" s="77" t="s">
        <v>1345</v>
      </c>
      <c r="C54" s="346">
        <v>6</v>
      </c>
      <c r="D54" s="56">
        <v>0</v>
      </c>
      <c r="E54" s="56">
        <v>60</v>
      </c>
      <c r="F54" s="56">
        <v>0</v>
      </c>
      <c r="G54" s="56">
        <v>36</v>
      </c>
      <c r="H54" s="56">
        <v>39</v>
      </c>
      <c r="I54" s="49">
        <f t="shared" si="11"/>
        <v>75</v>
      </c>
      <c r="J54" s="56">
        <v>1267</v>
      </c>
      <c r="K54" s="56">
        <v>1168</v>
      </c>
      <c r="L54" s="87">
        <f t="shared" si="12"/>
        <v>2435</v>
      </c>
    </row>
    <row r="55" spans="2:12" ht="12.75" customHeight="1">
      <c r="B55" s="77" t="s">
        <v>239</v>
      </c>
      <c r="C55" s="346">
        <v>2</v>
      </c>
      <c r="D55" s="56">
        <v>1</v>
      </c>
      <c r="E55" s="56">
        <v>27</v>
      </c>
      <c r="F55" s="56">
        <v>1</v>
      </c>
      <c r="G55" s="56">
        <v>13</v>
      </c>
      <c r="H55" s="56">
        <v>20</v>
      </c>
      <c r="I55" s="49">
        <f t="shared" si="11"/>
        <v>33</v>
      </c>
      <c r="J55" s="56">
        <v>599</v>
      </c>
      <c r="K55" s="56">
        <v>522</v>
      </c>
      <c r="L55" s="87">
        <f t="shared" si="12"/>
        <v>1121</v>
      </c>
    </row>
    <row r="56" spans="2:12" ht="12.75" customHeight="1">
      <c r="B56" s="77" t="s">
        <v>240</v>
      </c>
      <c r="C56" s="346">
        <v>5</v>
      </c>
      <c r="D56" s="56">
        <v>3</v>
      </c>
      <c r="E56" s="56">
        <v>37</v>
      </c>
      <c r="F56" s="56">
        <v>56</v>
      </c>
      <c r="G56" s="56">
        <v>31</v>
      </c>
      <c r="H56" s="56">
        <v>26</v>
      </c>
      <c r="I56" s="49">
        <f t="shared" si="11"/>
        <v>57</v>
      </c>
      <c r="J56" s="56">
        <v>781</v>
      </c>
      <c r="K56" s="56">
        <v>702</v>
      </c>
      <c r="L56" s="87">
        <f t="shared" si="12"/>
        <v>1483</v>
      </c>
    </row>
    <row r="57" spans="2:12" ht="12.75" customHeight="1">
      <c r="B57" s="77" t="s">
        <v>1347</v>
      </c>
      <c r="C57" s="346">
        <v>8</v>
      </c>
      <c r="D57" s="56">
        <v>8</v>
      </c>
      <c r="E57" s="56">
        <v>64</v>
      </c>
      <c r="F57" s="56">
        <v>17</v>
      </c>
      <c r="G57" s="56">
        <v>57</v>
      </c>
      <c r="H57" s="56">
        <v>45</v>
      </c>
      <c r="I57" s="49">
        <f t="shared" si="11"/>
        <v>102</v>
      </c>
      <c r="J57" s="56">
        <v>1399</v>
      </c>
      <c r="K57" s="56">
        <v>1356</v>
      </c>
      <c r="L57" s="87">
        <f t="shared" si="12"/>
        <v>2755</v>
      </c>
    </row>
    <row r="58" spans="2:12" ht="12.75" customHeight="1">
      <c r="B58" s="77" t="s">
        <v>1348</v>
      </c>
      <c r="C58" s="346">
        <v>12</v>
      </c>
      <c r="D58" s="56">
        <v>3</v>
      </c>
      <c r="E58" s="56">
        <v>71</v>
      </c>
      <c r="F58" s="56">
        <v>5</v>
      </c>
      <c r="G58" s="56">
        <v>61</v>
      </c>
      <c r="H58" s="56">
        <v>37</v>
      </c>
      <c r="I58" s="49">
        <f t="shared" si="11"/>
        <v>98</v>
      </c>
      <c r="J58" s="56">
        <v>1300</v>
      </c>
      <c r="K58" s="56">
        <v>1232</v>
      </c>
      <c r="L58" s="87">
        <f t="shared" si="12"/>
        <v>2532</v>
      </c>
    </row>
    <row r="59" spans="2:12" ht="12.75" customHeight="1">
      <c r="B59" s="77" t="s">
        <v>1312</v>
      </c>
      <c r="C59" s="346">
        <v>6</v>
      </c>
      <c r="D59" s="56">
        <v>1</v>
      </c>
      <c r="E59" s="56">
        <v>91</v>
      </c>
      <c r="F59" s="56">
        <v>2</v>
      </c>
      <c r="G59" s="56">
        <v>46</v>
      </c>
      <c r="H59" s="56">
        <v>71</v>
      </c>
      <c r="I59" s="49">
        <f t="shared" si="11"/>
        <v>117</v>
      </c>
      <c r="J59" s="56">
        <v>2210</v>
      </c>
      <c r="K59" s="56">
        <v>2087</v>
      </c>
      <c r="L59" s="87">
        <f t="shared" si="12"/>
        <v>4297</v>
      </c>
    </row>
    <row r="60" spans="2:12" ht="12.75" customHeight="1">
      <c r="B60" s="77"/>
      <c r="C60" s="346"/>
      <c r="D60" s="56"/>
      <c r="E60" s="56"/>
      <c r="F60" s="56"/>
      <c r="G60" s="56"/>
      <c r="H60" s="56"/>
      <c r="I60" s="49"/>
      <c r="J60" s="56"/>
      <c r="K60" s="56"/>
      <c r="L60" s="87"/>
    </row>
    <row r="61" spans="2:12" s="81" customFormat="1" ht="12.75" customHeight="1">
      <c r="B61" s="512" t="s">
        <v>370</v>
      </c>
      <c r="C61" s="339">
        <f aca="true" t="shared" si="13" ref="C61:L61">SUM(C62:C70)</f>
        <v>45</v>
      </c>
      <c r="D61" s="340">
        <f t="shared" si="13"/>
        <v>39</v>
      </c>
      <c r="E61" s="340">
        <f t="shared" si="13"/>
        <v>553</v>
      </c>
      <c r="F61" s="340">
        <f t="shared" si="13"/>
        <v>98</v>
      </c>
      <c r="G61" s="340">
        <f t="shared" si="13"/>
        <v>365</v>
      </c>
      <c r="H61" s="340">
        <f t="shared" si="13"/>
        <v>435</v>
      </c>
      <c r="I61" s="340">
        <f t="shared" si="13"/>
        <v>800</v>
      </c>
      <c r="J61" s="340">
        <f t="shared" si="13"/>
        <v>13191</v>
      </c>
      <c r="K61" s="340">
        <f t="shared" si="13"/>
        <v>12524</v>
      </c>
      <c r="L61" s="341">
        <f t="shared" si="13"/>
        <v>25715</v>
      </c>
    </row>
    <row r="62" spans="2:12" ht="12.75" customHeight="1">
      <c r="B62" s="77" t="s">
        <v>1361</v>
      </c>
      <c r="C62" s="346">
        <v>6</v>
      </c>
      <c r="D62" s="56">
        <v>3</v>
      </c>
      <c r="E62" s="56">
        <v>110</v>
      </c>
      <c r="F62" s="56">
        <v>9</v>
      </c>
      <c r="G62" s="56">
        <v>52</v>
      </c>
      <c r="H62" s="56">
        <v>88</v>
      </c>
      <c r="I62" s="49">
        <f aca="true" t="shared" si="14" ref="I62:I70">SUM(G62:H62)</f>
        <v>140</v>
      </c>
      <c r="J62" s="56">
        <v>2670</v>
      </c>
      <c r="K62" s="56">
        <v>2557</v>
      </c>
      <c r="L62" s="87">
        <f aca="true" t="shared" si="15" ref="L62:L70">SUM(J62:K62)</f>
        <v>5227</v>
      </c>
    </row>
    <row r="63" spans="2:12" ht="12.75" customHeight="1">
      <c r="B63" s="77" t="s">
        <v>1315</v>
      </c>
      <c r="C63" s="346">
        <v>2</v>
      </c>
      <c r="D63" s="56">
        <v>0</v>
      </c>
      <c r="E63" s="56">
        <v>42</v>
      </c>
      <c r="F63" s="56">
        <v>0</v>
      </c>
      <c r="G63" s="56">
        <v>19</v>
      </c>
      <c r="H63" s="56">
        <v>31</v>
      </c>
      <c r="I63" s="49">
        <f t="shared" si="14"/>
        <v>50</v>
      </c>
      <c r="J63" s="56">
        <v>1007</v>
      </c>
      <c r="K63" s="56">
        <v>983</v>
      </c>
      <c r="L63" s="87">
        <f t="shared" si="15"/>
        <v>1990</v>
      </c>
    </row>
    <row r="64" spans="2:12" ht="12.75" customHeight="1">
      <c r="B64" s="77" t="s">
        <v>1363</v>
      </c>
      <c r="C64" s="346">
        <v>5</v>
      </c>
      <c r="D64" s="56">
        <v>2</v>
      </c>
      <c r="E64" s="56">
        <v>66</v>
      </c>
      <c r="F64" s="56">
        <v>3</v>
      </c>
      <c r="G64" s="56">
        <v>42</v>
      </c>
      <c r="H64" s="56">
        <v>46</v>
      </c>
      <c r="I64" s="49">
        <f t="shared" si="14"/>
        <v>88</v>
      </c>
      <c r="J64" s="56">
        <v>1477</v>
      </c>
      <c r="K64" s="56">
        <v>1414</v>
      </c>
      <c r="L64" s="87">
        <f t="shared" si="15"/>
        <v>2891</v>
      </c>
    </row>
    <row r="65" spans="2:12" ht="12.75" customHeight="1">
      <c r="B65" s="77" t="s">
        <v>241</v>
      </c>
      <c r="C65" s="346">
        <v>2</v>
      </c>
      <c r="D65" s="56">
        <v>1</v>
      </c>
      <c r="E65" s="56">
        <v>31</v>
      </c>
      <c r="F65" s="56">
        <v>1</v>
      </c>
      <c r="G65" s="56">
        <v>12</v>
      </c>
      <c r="H65" s="56">
        <v>26</v>
      </c>
      <c r="I65" s="49">
        <f t="shared" si="14"/>
        <v>38</v>
      </c>
      <c r="J65" s="56">
        <v>710</v>
      </c>
      <c r="K65" s="56">
        <v>651</v>
      </c>
      <c r="L65" s="87">
        <f t="shared" si="15"/>
        <v>1361</v>
      </c>
    </row>
    <row r="66" spans="2:12" ht="12.75" customHeight="1">
      <c r="B66" s="77" t="s">
        <v>1364</v>
      </c>
      <c r="C66" s="346">
        <v>8</v>
      </c>
      <c r="D66" s="56">
        <v>6</v>
      </c>
      <c r="E66" s="56">
        <v>98</v>
      </c>
      <c r="F66" s="56">
        <v>15</v>
      </c>
      <c r="G66" s="56">
        <v>65</v>
      </c>
      <c r="H66" s="56">
        <v>72</v>
      </c>
      <c r="I66" s="49">
        <f t="shared" si="14"/>
        <v>137</v>
      </c>
      <c r="J66" s="56">
        <v>2356</v>
      </c>
      <c r="K66" s="56">
        <v>2217</v>
      </c>
      <c r="L66" s="87">
        <f t="shared" si="15"/>
        <v>4573</v>
      </c>
    </row>
    <row r="67" spans="2:12" ht="12.75" customHeight="1">
      <c r="B67" s="77" t="s">
        <v>1366</v>
      </c>
      <c r="C67" s="346">
        <v>8</v>
      </c>
      <c r="D67" s="56">
        <v>5</v>
      </c>
      <c r="E67" s="56">
        <v>90</v>
      </c>
      <c r="F67" s="56">
        <v>10</v>
      </c>
      <c r="G67" s="56">
        <v>51</v>
      </c>
      <c r="H67" s="56">
        <v>71</v>
      </c>
      <c r="I67" s="49">
        <f t="shared" si="14"/>
        <v>122</v>
      </c>
      <c r="J67" s="56">
        <v>2082</v>
      </c>
      <c r="K67" s="56">
        <v>1934</v>
      </c>
      <c r="L67" s="87">
        <f t="shared" si="15"/>
        <v>4016</v>
      </c>
    </row>
    <row r="68" spans="2:12" ht="12.75" customHeight="1">
      <c r="B68" s="77" t="s">
        <v>242</v>
      </c>
      <c r="C68" s="346">
        <v>7</v>
      </c>
      <c r="D68" s="56">
        <v>11</v>
      </c>
      <c r="E68" s="56">
        <v>50</v>
      </c>
      <c r="F68" s="56">
        <v>27</v>
      </c>
      <c r="G68" s="56">
        <v>57</v>
      </c>
      <c r="H68" s="56">
        <v>46</v>
      </c>
      <c r="I68" s="49">
        <f t="shared" si="14"/>
        <v>103</v>
      </c>
      <c r="J68" s="56">
        <v>1269</v>
      </c>
      <c r="K68" s="56">
        <v>1261</v>
      </c>
      <c r="L68" s="87">
        <f t="shared" si="15"/>
        <v>2530</v>
      </c>
    </row>
    <row r="69" spans="2:12" ht="12.75" customHeight="1">
      <c r="B69" s="77" t="s">
        <v>521</v>
      </c>
      <c r="C69" s="346">
        <v>2</v>
      </c>
      <c r="D69" s="56">
        <v>4</v>
      </c>
      <c r="E69" s="56">
        <v>12</v>
      </c>
      <c r="F69" s="56">
        <v>7</v>
      </c>
      <c r="G69" s="56">
        <v>17</v>
      </c>
      <c r="H69" s="56">
        <v>10</v>
      </c>
      <c r="I69" s="49">
        <f t="shared" si="14"/>
        <v>27</v>
      </c>
      <c r="J69" s="56">
        <v>247</v>
      </c>
      <c r="K69" s="56">
        <v>235</v>
      </c>
      <c r="L69" s="87">
        <f t="shared" si="15"/>
        <v>482</v>
      </c>
    </row>
    <row r="70" spans="2:12" ht="12.75" customHeight="1">
      <c r="B70" s="77" t="s">
        <v>1369</v>
      </c>
      <c r="C70" s="346">
        <v>5</v>
      </c>
      <c r="D70" s="56">
        <v>7</v>
      </c>
      <c r="E70" s="56">
        <v>54</v>
      </c>
      <c r="F70" s="56">
        <v>26</v>
      </c>
      <c r="G70" s="56">
        <v>50</v>
      </c>
      <c r="H70" s="56">
        <v>45</v>
      </c>
      <c r="I70" s="49">
        <f t="shared" si="14"/>
        <v>95</v>
      </c>
      <c r="J70" s="56">
        <v>1373</v>
      </c>
      <c r="K70" s="56">
        <v>1272</v>
      </c>
      <c r="L70" s="87">
        <f t="shared" si="15"/>
        <v>2645</v>
      </c>
    </row>
    <row r="71" spans="2:12" ht="7.5" customHeight="1">
      <c r="B71" s="334"/>
      <c r="C71" s="350"/>
      <c r="D71" s="351"/>
      <c r="E71" s="351"/>
      <c r="F71" s="351"/>
      <c r="G71" s="351"/>
      <c r="H71" s="351"/>
      <c r="I71" s="351"/>
      <c r="J71" s="351"/>
      <c r="K71" s="351"/>
      <c r="L71" s="353"/>
    </row>
    <row r="72" spans="2:12" ht="12">
      <c r="B72" s="70" t="s">
        <v>243</v>
      </c>
      <c r="C72" s="843"/>
      <c r="D72" s="843"/>
      <c r="E72" s="843"/>
      <c r="F72" s="843"/>
      <c r="G72" s="843"/>
      <c r="H72" s="843"/>
      <c r="I72" s="843"/>
      <c r="J72" s="843"/>
      <c r="K72" s="843"/>
      <c r="L72" s="843"/>
    </row>
    <row r="73" spans="3:12" ht="12">
      <c r="C73" s="843"/>
      <c r="D73" s="843"/>
      <c r="E73" s="843"/>
      <c r="F73" s="843"/>
      <c r="G73" s="843"/>
      <c r="H73" s="843"/>
      <c r="I73" s="843"/>
      <c r="J73" s="843"/>
      <c r="K73" s="843"/>
      <c r="L73" s="843"/>
    </row>
    <row r="74" spans="3:12" ht="12">
      <c r="C74" s="843"/>
      <c r="D74" s="843"/>
      <c r="E74" s="843"/>
      <c r="F74" s="843"/>
      <c r="G74" s="843"/>
      <c r="H74" s="843"/>
      <c r="I74" s="843"/>
      <c r="J74" s="843"/>
      <c r="K74" s="843"/>
      <c r="L74" s="843"/>
    </row>
    <row r="75" spans="3:12" ht="12">
      <c r="C75" s="843"/>
      <c r="D75" s="843"/>
      <c r="E75" s="843"/>
      <c r="F75" s="843"/>
      <c r="G75" s="843"/>
      <c r="H75" s="843"/>
      <c r="I75" s="843"/>
      <c r="J75" s="843"/>
      <c r="K75" s="843"/>
      <c r="L75" s="843"/>
    </row>
    <row r="76" spans="3:12" ht="12">
      <c r="C76" s="843"/>
      <c r="D76" s="843"/>
      <c r="E76" s="843"/>
      <c r="F76" s="843"/>
      <c r="G76" s="843"/>
      <c r="H76" s="843"/>
      <c r="I76" s="843"/>
      <c r="J76" s="843"/>
      <c r="K76" s="843"/>
      <c r="L76" s="843"/>
    </row>
    <row r="77" spans="3:12" ht="12">
      <c r="C77" s="843"/>
      <c r="D77" s="843"/>
      <c r="E77" s="843"/>
      <c r="F77" s="843"/>
      <c r="G77" s="843"/>
      <c r="H77" s="843"/>
      <c r="I77" s="843"/>
      <c r="J77" s="843"/>
      <c r="K77" s="843"/>
      <c r="L77" s="843"/>
    </row>
    <row r="78" spans="3:12" ht="12">
      <c r="C78" s="843"/>
      <c r="D78" s="843"/>
      <c r="E78" s="843"/>
      <c r="F78" s="843"/>
      <c r="G78" s="843"/>
      <c r="H78" s="843"/>
      <c r="I78" s="843"/>
      <c r="J78" s="843"/>
      <c r="K78" s="843"/>
      <c r="L78" s="843"/>
    </row>
    <row r="79" spans="3:12" ht="12">
      <c r="C79" s="843"/>
      <c r="D79" s="843"/>
      <c r="E79" s="843"/>
      <c r="F79" s="843"/>
      <c r="G79" s="843"/>
      <c r="H79" s="843"/>
      <c r="I79" s="843"/>
      <c r="J79" s="843"/>
      <c r="K79" s="843"/>
      <c r="L79" s="843"/>
    </row>
    <row r="80" spans="3:12" ht="12">
      <c r="C80" s="843"/>
      <c r="D80" s="843"/>
      <c r="E80" s="843"/>
      <c r="F80" s="843"/>
      <c r="G80" s="843"/>
      <c r="H80" s="843"/>
      <c r="I80" s="843"/>
      <c r="J80" s="843"/>
      <c r="K80" s="843"/>
      <c r="L80" s="843"/>
    </row>
    <row r="81" spans="3:12" ht="12">
      <c r="C81" s="843"/>
      <c r="D81" s="843"/>
      <c r="E81" s="843"/>
      <c r="F81" s="843"/>
      <c r="G81" s="843"/>
      <c r="H81" s="843"/>
      <c r="I81" s="843"/>
      <c r="J81" s="843"/>
      <c r="K81" s="843"/>
      <c r="L81" s="843"/>
    </row>
    <row r="82" spans="3:12" ht="12">
      <c r="C82" s="843"/>
      <c r="D82" s="843"/>
      <c r="E82" s="843"/>
      <c r="F82" s="843"/>
      <c r="G82" s="843"/>
      <c r="H82" s="843"/>
      <c r="I82" s="843"/>
      <c r="J82" s="843"/>
      <c r="K82" s="843"/>
      <c r="L82" s="843"/>
    </row>
    <row r="83" spans="3:12" ht="12">
      <c r="C83" s="843"/>
      <c r="D83" s="843"/>
      <c r="E83" s="843"/>
      <c r="F83" s="843"/>
      <c r="G83" s="843"/>
      <c r="H83" s="843"/>
      <c r="I83" s="843"/>
      <c r="J83" s="843"/>
      <c r="K83" s="843"/>
      <c r="L83" s="843"/>
    </row>
    <row r="84" spans="3:12" ht="12">
      <c r="C84" s="843"/>
      <c r="D84" s="843"/>
      <c r="E84" s="843"/>
      <c r="F84" s="843"/>
      <c r="G84" s="843"/>
      <c r="H84" s="843"/>
      <c r="I84" s="843"/>
      <c r="J84" s="843"/>
      <c r="K84" s="843"/>
      <c r="L84" s="843"/>
    </row>
    <row r="85" spans="3:12" ht="12">
      <c r="C85" s="843"/>
      <c r="D85" s="843"/>
      <c r="E85" s="843"/>
      <c r="F85" s="843"/>
      <c r="G85" s="843"/>
      <c r="H85" s="843"/>
      <c r="I85" s="843"/>
      <c r="J85" s="843"/>
      <c r="K85" s="843"/>
      <c r="L85" s="843"/>
    </row>
    <row r="86" spans="3:12" ht="12">
      <c r="C86" s="843"/>
      <c r="D86" s="843"/>
      <c r="E86" s="843"/>
      <c r="F86" s="843"/>
      <c r="G86" s="843"/>
      <c r="H86" s="843"/>
      <c r="I86" s="843"/>
      <c r="J86" s="843"/>
      <c r="K86" s="843"/>
      <c r="L86" s="843"/>
    </row>
    <row r="87" spans="3:12" ht="12">
      <c r="C87" s="843"/>
      <c r="D87" s="843"/>
      <c r="E87" s="843"/>
      <c r="F87" s="843"/>
      <c r="G87" s="843"/>
      <c r="H87" s="843"/>
      <c r="I87" s="843"/>
      <c r="J87" s="843"/>
      <c r="K87" s="843"/>
      <c r="L87" s="843"/>
    </row>
    <row r="88" spans="3:12" ht="12">
      <c r="C88" s="843"/>
      <c r="D88" s="843"/>
      <c r="E88" s="843"/>
      <c r="F88" s="843"/>
      <c r="G88" s="843"/>
      <c r="H88" s="843"/>
      <c r="I88" s="843"/>
      <c r="J88" s="843"/>
      <c r="K88" s="843"/>
      <c r="L88" s="843"/>
    </row>
    <row r="89" spans="3:12" ht="12">
      <c r="C89" s="843"/>
      <c r="D89" s="843"/>
      <c r="E89" s="843"/>
      <c r="F89" s="843"/>
      <c r="G89" s="843"/>
      <c r="H89" s="843"/>
      <c r="I89" s="843"/>
      <c r="J89" s="843"/>
      <c r="K89" s="843"/>
      <c r="L89" s="843"/>
    </row>
    <row r="90" spans="3:12" ht="12">
      <c r="C90" s="843"/>
      <c r="D90" s="843"/>
      <c r="E90" s="843"/>
      <c r="F90" s="843"/>
      <c r="G90" s="843"/>
      <c r="H90" s="843"/>
      <c r="I90" s="843"/>
      <c r="J90" s="843"/>
      <c r="K90" s="843"/>
      <c r="L90" s="843"/>
    </row>
    <row r="91" spans="3:12" ht="12">
      <c r="C91" s="843"/>
      <c r="D91" s="843"/>
      <c r="E91" s="843"/>
      <c r="F91" s="843"/>
      <c r="G91" s="843"/>
      <c r="H91" s="843"/>
      <c r="I91" s="843"/>
      <c r="J91" s="843"/>
      <c r="K91" s="843"/>
      <c r="L91" s="843"/>
    </row>
    <row r="92" spans="3:12" ht="12">
      <c r="C92" s="843"/>
      <c r="D92" s="843"/>
      <c r="E92" s="843"/>
      <c r="F92" s="843"/>
      <c r="G92" s="843"/>
      <c r="H92" s="843"/>
      <c r="I92" s="843"/>
      <c r="J92" s="843"/>
      <c r="K92" s="843"/>
      <c r="L92" s="843"/>
    </row>
    <row r="93" spans="3:12" ht="12">
      <c r="C93" s="843"/>
      <c r="D93" s="843"/>
      <c r="E93" s="843"/>
      <c r="F93" s="843"/>
      <c r="G93" s="843"/>
      <c r="H93" s="843"/>
      <c r="I93" s="843"/>
      <c r="J93" s="843"/>
      <c r="K93" s="843"/>
      <c r="L93" s="843"/>
    </row>
    <row r="94" spans="3:12" ht="12">
      <c r="C94" s="843"/>
      <c r="D94" s="843"/>
      <c r="E94" s="843"/>
      <c r="F94" s="843"/>
      <c r="G94" s="843"/>
      <c r="H94" s="843"/>
      <c r="I94" s="843"/>
      <c r="J94" s="843"/>
      <c r="K94" s="843"/>
      <c r="L94" s="843"/>
    </row>
    <row r="95" spans="3:12" ht="12">
      <c r="C95" s="843"/>
      <c r="D95" s="843"/>
      <c r="E95" s="843"/>
      <c r="F95" s="843"/>
      <c r="G95" s="843"/>
      <c r="H95" s="843"/>
      <c r="I95" s="843"/>
      <c r="J95" s="843"/>
      <c r="K95" s="843"/>
      <c r="L95" s="843"/>
    </row>
    <row r="96" spans="3:12" ht="12">
      <c r="C96" s="843"/>
      <c r="D96" s="843"/>
      <c r="E96" s="843"/>
      <c r="F96" s="843"/>
      <c r="G96" s="843"/>
      <c r="H96" s="843"/>
      <c r="I96" s="843"/>
      <c r="J96" s="843"/>
      <c r="K96" s="843"/>
      <c r="L96" s="843"/>
    </row>
    <row r="97" spans="3:12" ht="12">
      <c r="C97" s="843"/>
      <c r="D97" s="843"/>
      <c r="E97" s="843"/>
      <c r="F97" s="843"/>
      <c r="G97" s="843"/>
      <c r="H97" s="843"/>
      <c r="I97" s="843"/>
      <c r="J97" s="843"/>
      <c r="K97" s="843"/>
      <c r="L97" s="843"/>
    </row>
    <row r="98" spans="3:12" ht="12">
      <c r="C98" s="843"/>
      <c r="D98" s="843"/>
      <c r="E98" s="843"/>
      <c r="F98" s="843"/>
      <c r="G98" s="843"/>
      <c r="H98" s="843"/>
      <c r="I98" s="843"/>
      <c r="J98" s="843"/>
      <c r="K98" s="843"/>
      <c r="L98" s="843"/>
    </row>
    <row r="99" spans="3:12" ht="12">
      <c r="C99" s="843"/>
      <c r="D99" s="843"/>
      <c r="E99" s="843"/>
      <c r="F99" s="843"/>
      <c r="G99" s="843"/>
      <c r="H99" s="843"/>
      <c r="I99" s="843"/>
      <c r="J99" s="843"/>
      <c r="K99" s="843"/>
      <c r="L99" s="843"/>
    </row>
    <row r="100" spans="3:12" ht="12">
      <c r="C100" s="843"/>
      <c r="D100" s="843"/>
      <c r="E100" s="843"/>
      <c r="F100" s="843"/>
      <c r="G100" s="843"/>
      <c r="H100" s="843"/>
      <c r="I100" s="843"/>
      <c r="J100" s="843"/>
      <c r="K100" s="843"/>
      <c r="L100" s="843"/>
    </row>
    <row r="101" spans="3:12" ht="12">
      <c r="C101" s="843"/>
      <c r="D101" s="843"/>
      <c r="E101" s="843"/>
      <c r="F101" s="843"/>
      <c r="G101" s="843"/>
      <c r="H101" s="843"/>
      <c r="I101" s="843"/>
      <c r="J101" s="843"/>
      <c r="K101" s="843"/>
      <c r="L101" s="843"/>
    </row>
    <row r="102" spans="3:12" ht="12">
      <c r="C102" s="843"/>
      <c r="D102" s="843"/>
      <c r="E102" s="843"/>
      <c r="F102" s="843"/>
      <c r="G102" s="843"/>
      <c r="H102" s="843"/>
      <c r="I102" s="843"/>
      <c r="J102" s="843"/>
      <c r="K102" s="843"/>
      <c r="L102" s="843"/>
    </row>
    <row r="103" spans="3:12" ht="12">
      <c r="C103" s="843"/>
      <c r="D103" s="843"/>
      <c r="E103" s="843"/>
      <c r="F103" s="843"/>
      <c r="G103" s="843"/>
      <c r="H103" s="843"/>
      <c r="I103" s="843"/>
      <c r="J103" s="843"/>
      <c r="K103" s="843"/>
      <c r="L103" s="843"/>
    </row>
    <row r="104" spans="3:12" ht="12">
      <c r="C104" s="843"/>
      <c r="D104" s="843"/>
      <c r="E104" s="843"/>
      <c r="F104" s="843"/>
      <c r="G104" s="843"/>
      <c r="H104" s="843"/>
      <c r="I104" s="843"/>
      <c r="J104" s="843"/>
      <c r="K104" s="843"/>
      <c r="L104" s="843"/>
    </row>
    <row r="105" spans="3:12" ht="12">
      <c r="C105" s="843"/>
      <c r="D105" s="843"/>
      <c r="E105" s="843"/>
      <c r="F105" s="843"/>
      <c r="G105" s="843"/>
      <c r="H105" s="843"/>
      <c r="I105" s="843"/>
      <c r="J105" s="843"/>
      <c r="K105" s="843"/>
      <c r="L105" s="843"/>
    </row>
    <row r="106" spans="3:12" ht="12">
      <c r="C106" s="843"/>
      <c r="D106" s="843"/>
      <c r="E106" s="843"/>
      <c r="F106" s="843"/>
      <c r="G106" s="843"/>
      <c r="H106" s="843"/>
      <c r="I106" s="843"/>
      <c r="J106" s="843"/>
      <c r="K106" s="843"/>
      <c r="L106" s="843"/>
    </row>
    <row r="107" spans="3:12" ht="12">
      <c r="C107" s="843"/>
      <c r="D107" s="843"/>
      <c r="E107" s="843"/>
      <c r="F107" s="843"/>
      <c r="G107" s="843"/>
      <c r="H107" s="843"/>
      <c r="I107" s="843"/>
      <c r="J107" s="843"/>
      <c r="K107" s="843"/>
      <c r="L107" s="843"/>
    </row>
    <row r="108" spans="3:12" ht="12">
      <c r="C108" s="843"/>
      <c r="D108" s="843"/>
      <c r="E108" s="843"/>
      <c r="F108" s="843"/>
      <c r="G108" s="843"/>
      <c r="H108" s="843"/>
      <c r="I108" s="843"/>
      <c r="J108" s="843"/>
      <c r="K108" s="843"/>
      <c r="L108" s="843"/>
    </row>
    <row r="109" spans="3:12" ht="12">
      <c r="C109" s="843"/>
      <c r="D109" s="843"/>
      <c r="E109" s="843"/>
      <c r="F109" s="843"/>
      <c r="G109" s="843"/>
      <c r="H109" s="843"/>
      <c r="I109" s="843"/>
      <c r="J109" s="843"/>
      <c r="K109" s="843"/>
      <c r="L109" s="843"/>
    </row>
    <row r="110" spans="3:12" ht="12">
      <c r="C110" s="843"/>
      <c r="D110" s="843"/>
      <c r="E110" s="843"/>
      <c r="F110" s="843"/>
      <c r="G110" s="843"/>
      <c r="H110" s="843"/>
      <c r="I110" s="843"/>
      <c r="J110" s="843"/>
      <c r="K110" s="843"/>
      <c r="L110" s="843"/>
    </row>
    <row r="111" spans="3:12" ht="12">
      <c r="C111" s="843"/>
      <c r="D111" s="843"/>
      <c r="E111" s="843"/>
      <c r="F111" s="843"/>
      <c r="G111" s="843"/>
      <c r="H111" s="843"/>
      <c r="I111" s="843"/>
      <c r="J111" s="843"/>
      <c r="K111" s="843"/>
      <c r="L111" s="843"/>
    </row>
    <row r="112" spans="3:12" ht="12">
      <c r="C112" s="843"/>
      <c r="D112" s="843"/>
      <c r="E112" s="843"/>
      <c r="F112" s="843"/>
      <c r="G112" s="843"/>
      <c r="H112" s="843"/>
      <c r="I112" s="843"/>
      <c r="J112" s="843"/>
      <c r="K112" s="843"/>
      <c r="L112" s="843"/>
    </row>
    <row r="113" spans="3:12" ht="12">
      <c r="C113" s="843"/>
      <c r="D113" s="843"/>
      <c r="E113" s="843"/>
      <c r="F113" s="843"/>
      <c r="G113" s="843"/>
      <c r="H113" s="843"/>
      <c r="I113" s="843"/>
      <c r="J113" s="843"/>
      <c r="K113" s="843"/>
      <c r="L113" s="843"/>
    </row>
    <row r="114" spans="3:12" ht="12">
      <c r="C114" s="843"/>
      <c r="D114" s="843"/>
      <c r="E114" s="843"/>
      <c r="F114" s="843"/>
      <c r="G114" s="843"/>
      <c r="H114" s="843"/>
      <c r="I114" s="843"/>
      <c r="J114" s="843"/>
      <c r="K114" s="843"/>
      <c r="L114" s="843"/>
    </row>
    <row r="115" spans="3:12" ht="12">
      <c r="C115" s="843"/>
      <c r="D115" s="843"/>
      <c r="E115" s="843"/>
      <c r="F115" s="843"/>
      <c r="G115" s="843"/>
      <c r="H115" s="843"/>
      <c r="I115" s="843"/>
      <c r="J115" s="843"/>
      <c r="K115" s="843"/>
      <c r="L115" s="843"/>
    </row>
    <row r="116" spans="3:12" ht="12">
      <c r="C116" s="843"/>
      <c r="D116" s="843"/>
      <c r="E116" s="843"/>
      <c r="F116" s="843"/>
      <c r="G116" s="843"/>
      <c r="H116" s="843"/>
      <c r="I116" s="843"/>
      <c r="J116" s="843"/>
      <c r="K116" s="843"/>
      <c r="L116" s="843"/>
    </row>
    <row r="117" spans="3:12" ht="12">
      <c r="C117" s="843"/>
      <c r="D117" s="843"/>
      <c r="E117" s="843"/>
      <c r="F117" s="843"/>
      <c r="G117" s="843"/>
      <c r="H117" s="843"/>
      <c r="I117" s="843"/>
      <c r="J117" s="843"/>
      <c r="K117" s="843"/>
      <c r="L117" s="843"/>
    </row>
    <row r="118" spans="3:12" ht="12">
      <c r="C118" s="843"/>
      <c r="D118" s="843"/>
      <c r="E118" s="843"/>
      <c r="F118" s="843"/>
      <c r="G118" s="843"/>
      <c r="H118" s="843"/>
      <c r="I118" s="843"/>
      <c r="J118" s="843"/>
      <c r="K118" s="843"/>
      <c r="L118" s="843"/>
    </row>
    <row r="119" spans="3:12" ht="12">
      <c r="C119" s="843"/>
      <c r="D119" s="843"/>
      <c r="E119" s="843"/>
      <c r="F119" s="843"/>
      <c r="G119" s="843"/>
      <c r="H119" s="843"/>
      <c r="I119" s="843"/>
      <c r="J119" s="843"/>
      <c r="K119" s="843"/>
      <c r="L119" s="843"/>
    </row>
    <row r="120" spans="3:12" ht="12">
      <c r="C120" s="843"/>
      <c r="D120" s="843"/>
      <c r="E120" s="843"/>
      <c r="F120" s="843"/>
      <c r="G120" s="843"/>
      <c r="H120" s="843"/>
      <c r="I120" s="843"/>
      <c r="J120" s="843"/>
      <c r="K120" s="843"/>
      <c r="L120" s="843"/>
    </row>
    <row r="121" spans="3:12" ht="12">
      <c r="C121" s="843"/>
      <c r="D121" s="843"/>
      <c r="E121" s="843"/>
      <c r="F121" s="843"/>
      <c r="G121" s="843"/>
      <c r="H121" s="843"/>
      <c r="I121" s="843"/>
      <c r="J121" s="843"/>
      <c r="K121" s="843"/>
      <c r="L121" s="843"/>
    </row>
    <row r="122" spans="3:12" ht="12">
      <c r="C122" s="843"/>
      <c r="D122" s="843"/>
      <c r="E122" s="843"/>
      <c r="F122" s="843"/>
      <c r="G122" s="843"/>
      <c r="H122" s="843"/>
      <c r="I122" s="843"/>
      <c r="J122" s="843"/>
      <c r="K122" s="843"/>
      <c r="L122" s="843"/>
    </row>
    <row r="123" spans="3:12" ht="12">
      <c r="C123" s="843"/>
      <c r="D123" s="843"/>
      <c r="E123" s="843"/>
      <c r="F123" s="843"/>
      <c r="G123" s="843"/>
      <c r="H123" s="843"/>
      <c r="I123" s="843"/>
      <c r="J123" s="843"/>
      <c r="K123" s="843"/>
      <c r="L123" s="843"/>
    </row>
    <row r="124" spans="3:12" ht="12">
      <c r="C124" s="843"/>
      <c r="D124" s="843"/>
      <c r="E124" s="843"/>
      <c r="F124" s="843"/>
      <c r="G124" s="843"/>
      <c r="H124" s="843"/>
      <c r="I124" s="843"/>
      <c r="J124" s="843"/>
      <c r="K124" s="843"/>
      <c r="L124" s="843"/>
    </row>
    <row r="125" spans="3:12" ht="12">
      <c r="C125" s="843"/>
      <c r="D125" s="843"/>
      <c r="E125" s="843"/>
      <c r="F125" s="843"/>
      <c r="G125" s="843"/>
      <c r="H125" s="843"/>
      <c r="I125" s="843"/>
      <c r="J125" s="843"/>
      <c r="K125" s="843"/>
      <c r="L125" s="843"/>
    </row>
    <row r="126" spans="3:12" ht="12">
      <c r="C126" s="843"/>
      <c r="D126" s="843"/>
      <c r="E126" s="843"/>
      <c r="F126" s="843"/>
      <c r="G126" s="843"/>
      <c r="H126" s="843"/>
      <c r="I126" s="843"/>
      <c r="J126" s="843"/>
      <c r="K126" s="843"/>
      <c r="L126" s="843"/>
    </row>
    <row r="127" spans="3:12" ht="12">
      <c r="C127" s="843"/>
      <c r="D127" s="843"/>
      <c r="E127" s="843"/>
      <c r="F127" s="843"/>
      <c r="G127" s="843"/>
      <c r="H127" s="843"/>
      <c r="I127" s="843"/>
      <c r="J127" s="843"/>
      <c r="K127" s="843"/>
      <c r="L127" s="843"/>
    </row>
    <row r="128" spans="3:12" ht="12">
      <c r="C128" s="843"/>
      <c r="D128" s="843"/>
      <c r="E128" s="843"/>
      <c r="F128" s="843"/>
      <c r="G128" s="843"/>
      <c r="H128" s="843"/>
      <c r="I128" s="843"/>
      <c r="J128" s="843"/>
      <c r="K128" s="843"/>
      <c r="L128" s="843"/>
    </row>
    <row r="129" spans="3:12" ht="12">
      <c r="C129" s="843"/>
      <c r="D129" s="843"/>
      <c r="E129" s="843"/>
      <c r="F129" s="843"/>
      <c r="G129" s="843"/>
      <c r="H129" s="843"/>
      <c r="I129" s="843"/>
      <c r="J129" s="843"/>
      <c r="K129" s="843"/>
      <c r="L129" s="843"/>
    </row>
    <row r="130" spans="3:12" ht="12">
      <c r="C130" s="843"/>
      <c r="D130" s="843"/>
      <c r="E130" s="843"/>
      <c r="F130" s="843"/>
      <c r="G130" s="843"/>
      <c r="H130" s="843"/>
      <c r="I130" s="843"/>
      <c r="J130" s="843"/>
      <c r="K130" s="843"/>
      <c r="L130" s="843"/>
    </row>
    <row r="131" spans="3:12" ht="12">
      <c r="C131" s="843"/>
      <c r="D131" s="843"/>
      <c r="E131" s="843"/>
      <c r="F131" s="843"/>
      <c r="G131" s="843"/>
      <c r="H131" s="843"/>
      <c r="I131" s="843"/>
      <c r="J131" s="843"/>
      <c r="K131" s="843"/>
      <c r="L131" s="843"/>
    </row>
    <row r="132" spans="3:12" ht="12">
      <c r="C132" s="843"/>
      <c r="D132" s="843"/>
      <c r="E132" s="843"/>
      <c r="F132" s="843"/>
      <c r="G132" s="843"/>
      <c r="H132" s="843"/>
      <c r="I132" s="843"/>
      <c r="J132" s="843"/>
      <c r="K132" s="843"/>
      <c r="L132" s="843"/>
    </row>
    <row r="133" spans="3:12" ht="12">
      <c r="C133" s="843"/>
      <c r="D133" s="843"/>
      <c r="E133" s="843"/>
      <c r="F133" s="843"/>
      <c r="G133" s="843"/>
      <c r="H133" s="843"/>
      <c r="I133" s="843"/>
      <c r="J133" s="843"/>
      <c r="K133" s="843"/>
      <c r="L133" s="843"/>
    </row>
    <row r="134" spans="3:12" ht="12">
      <c r="C134" s="843"/>
      <c r="D134" s="843"/>
      <c r="E134" s="843"/>
      <c r="F134" s="843"/>
      <c r="G134" s="843"/>
      <c r="H134" s="843"/>
      <c r="I134" s="843"/>
      <c r="J134" s="843"/>
      <c r="K134" s="843"/>
      <c r="L134" s="843"/>
    </row>
    <row r="135" spans="3:12" ht="12">
      <c r="C135" s="843"/>
      <c r="D135" s="843"/>
      <c r="E135" s="843"/>
      <c r="F135" s="843"/>
      <c r="G135" s="843"/>
      <c r="H135" s="843"/>
      <c r="I135" s="843"/>
      <c r="J135" s="843"/>
      <c r="K135" s="843"/>
      <c r="L135" s="843"/>
    </row>
    <row r="136" spans="3:12" ht="12">
      <c r="C136" s="843"/>
      <c r="D136" s="843"/>
      <c r="E136" s="843"/>
      <c r="F136" s="843"/>
      <c r="G136" s="843"/>
      <c r="H136" s="843"/>
      <c r="I136" s="843"/>
      <c r="J136" s="843"/>
      <c r="K136" s="843"/>
      <c r="L136" s="843"/>
    </row>
    <row r="137" spans="3:12" ht="12">
      <c r="C137" s="843"/>
      <c r="D137" s="843"/>
      <c r="E137" s="843"/>
      <c r="F137" s="843"/>
      <c r="G137" s="843"/>
      <c r="H137" s="843"/>
      <c r="I137" s="843"/>
      <c r="J137" s="843"/>
      <c r="K137" s="843"/>
      <c r="L137" s="843"/>
    </row>
    <row r="138" spans="3:12" ht="12">
      <c r="C138" s="843"/>
      <c r="D138" s="843"/>
      <c r="E138" s="843"/>
      <c r="F138" s="843"/>
      <c r="G138" s="843"/>
      <c r="H138" s="843"/>
      <c r="I138" s="843"/>
      <c r="J138" s="843"/>
      <c r="K138" s="843"/>
      <c r="L138" s="843"/>
    </row>
    <row r="139" spans="3:12" ht="12">
      <c r="C139" s="843"/>
      <c r="D139" s="843"/>
      <c r="E139" s="843"/>
      <c r="F139" s="843"/>
      <c r="G139" s="843"/>
      <c r="H139" s="843"/>
      <c r="I139" s="843"/>
      <c r="J139" s="843"/>
      <c r="K139" s="843"/>
      <c r="L139" s="843"/>
    </row>
    <row r="140" spans="3:12" ht="12">
      <c r="C140" s="843"/>
      <c r="D140" s="843"/>
      <c r="E140" s="843"/>
      <c r="F140" s="843"/>
      <c r="G140" s="843"/>
      <c r="H140" s="843"/>
      <c r="I140" s="843"/>
      <c r="J140" s="843"/>
      <c r="K140" s="843"/>
      <c r="L140" s="843"/>
    </row>
    <row r="141" spans="3:12" ht="12">
      <c r="C141" s="843"/>
      <c r="D141" s="843"/>
      <c r="E141" s="843"/>
      <c r="F141" s="843"/>
      <c r="G141" s="843"/>
      <c r="H141" s="843"/>
      <c r="I141" s="843"/>
      <c r="J141" s="843"/>
      <c r="K141" s="843"/>
      <c r="L141" s="843"/>
    </row>
    <row r="142" spans="3:12" ht="12">
      <c r="C142" s="843"/>
      <c r="D142" s="843"/>
      <c r="E142" s="843"/>
      <c r="F142" s="843"/>
      <c r="G142" s="843"/>
      <c r="H142" s="843"/>
      <c r="I142" s="843"/>
      <c r="J142" s="843"/>
      <c r="K142" s="843"/>
      <c r="L142" s="843"/>
    </row>
    <row r="143" spans="3:12" ht="12">
      <c r="C143" s="843"/>
      <c r="D143" s="843"/>
      <c r="E143" s="843"/>
      <c r="F143" s="843"/>
      <c r="G143" s="843"/>
      <c r="H143" s="843"/>
      <c r="I143" s="843"/>
      <c r="J143" s="843"/>
      <c r="K143" s="843"/>
      <c r="L143" s="843"/>
    </row>
    <row r="144" spans="3:12" ht="12">
      <c r="C144" s="843"/>
      <c r="D144" s="843"/>
      <c r="E144" s="843"/>
      <c r="F144" s="843"/>
      <c r="G144" s="843"/>
      <c r="H144" s="843"/>
      <c r="I144" s="843"/>
      <c r="J144" s="843"/>
      <c r="K144" s="843"/>
      <c r="L144" s="843"/>
    </row>
    <row r="145" spans="3:12" ht="12">
      <c r="C145" s="843"/>
      <c r="D145" s="843"/>
      <c r="E145" s="843"/>
      <c r="F145" s="843"/>
      <c r="G145" s="843"/>
      <c r="H145" s="843"/>
      <c r="I145" s="843"/>
      <c r="J145" s="843"/>
      <c r="K145" s="843"/>
      <c r="L145" s="843"/>
    </row>
    <row r="146" spans="3:12" ht="12">
      <c r="C146" s="843"/>
      <c r="D146" s="843"/>
      <c r="E146" s="843"/>
      <c r="F146" s="843"/>
      <c r="G146" s="843"/>
      <c r="H146" s="843"/>
      <c r="I146" s="843"/>
      <c r="J146" s="843"/>
      <c r="K146" s="843"/>
      <c r="L146" s="843"/>
    </row>
    <row r="147" spans="3:12" ht="12">
      <c r="C147" s="843"/>
      <c r="D147" s="843"/>
      <c r="E147" s="843"/>
      <c r="F147" s="843"/>
      <c r="G147" s="843"/>
      <c r="H147" s="843"/>
      <c r="I147" s="843"/>
      <c r="J147" s="843"/>
      <c r="K147" s="843"/>
      <c r="L147" s="843"/>
    </row>
    <row r="148" spans="3:12" ht="12">
      <c r="C148" s="843"/>
      <c r="D148" s="843"/>
      <c r="E148" s="843"/>
      <c r="F148" s="843"/>
      <c r="G148" s="843"/>
      <c r="H148" s="843"/>
      <c r="I148" s="843"/>
      <c r="J148" s="843"/>
      <c r="K148" s="843"/>
      <c r="L148" s="843"/>
    </row>
    <row r="149" spans="3:12" ht="12">
      <c r="C149" s="843"/>
      <c r="D149" s="843"/>
      <c r="E149" s="843"/>
      <c r="F149" s="843"/>
      <c r="G149" s="843"/>
      <c r="H149" s="843"/>
      <c r="I149" s="843"/>
      <c r="J149" s="843"/>
      <c r="K149" s="843"/>
      <c r="L149" s="843"/>
    </row>
    <row r="150" spans="3:12" ht="12">
      <c r="C150" s="843"/>
      <c r="D150" s="843"/>
      <c r="E150" s="843"/>
      <c r="F150" s="843"/>
      <c r="G150" s="843"/>
      <c r="H150" s="843"/>
      <c r="I150" s="843"/>
      <c r="J150" s="843"/>
      <c r="K150" s="843"/>
      <c r="L150" s="843"/>
    </row>
    <row r="151" spans="3:12" ht="12">
      <c r="C151" s="843"/>
      <c r="D151" s="843"/>
      <c r="E151" s="843"/>
      <c r="F151" s="843"/>
      <c r="G151" s="843"/>
      <c r="H151" s="843"/>
      <c r="I151" s="843"/>
      <c r="J151" s="843"/>
      <c r="K151" s="843"/>
      <c r="L151" s="843"/>
    </row>
    <row r="152" spans="3:12" ht="12">
      <c r="C152" s="843"/>
      <c r="D152" s="843"/>
      <c r="E152" s="843"/>
      <c r="F152" s="843"/>
      <c r="G152" s="843"/>
      <c r="H152" s="843"/>
      <c r="I152" s="843"/>
      <c r="J152" s="843"/>
      <c r="K152" s="843"/>
      <c r="L152" s="843"/>
    </row>
    <row r="153" spans="3:12" ht="12">
      <c r="C153" s="843"/>
      <c r="D153" s="843"/>
      <c r="E153" s="843"/>
      <c r="F153" s="843"/>
      <c r="G153" s="843"/>
      <c r="H153" s="843"/>
      <c r="I153" s="843"/>
      <c r="J153" s="843"/>
      <c r="K153" s="843"/>
      <c r="L153" s="843"/>
    </row>
    <row r="154" spans="3:12" ht="12">
      <c r="C154" s="843"/>
      <c r="D154" s="843"/>
      <c r="E154" s="843"/>
      <c r="F154" s="843"/>
      <c r="G154" s="843"/>
      <c r="H154" s="843"/>
      <c r="I154" s="843"/>
      <c r="J154" s="843"/>
      <c r="K154" s="843"/>
      <c r="L154" s="843"/>
    </row>
    <row r="155" spans="3:12" ht="12">
      <c r="C155" s="843"/>
      <c r="D155" s="843"/>
      <c r="E155" s="843"/>
      <c r="F155" s="843"/>
      <c r="G155" s="843"/>
      <c r="H155" s="843"/>
      <c r="I155" s="843"/>
      <c r="J155" s="843"/>
      <c r="K155" s="843"/>
      <c r="L155" s="843"/>
    </row>
    <row r="156" spans="3:12" ht="12">
      <c r="C156" s="843"/>
      <c r="D156" s="843"/>
      <c r="E156" s="843"/>
      <c r="F156" s="843"/>
      <c r="G156" s="843"/>
      <c r="H156" s="843"/>
      <c r="I156" s="843"/>
      <c r="J156" s="843"/>
      <c r="K156" s="843"/>
      <c r="L156" s="843"/>
    </row>
    <row r="157" spans="3:12" ht="12">
      <c r="C157" s="843"/>
      <c r="D157" s="843"/>
      <c r="E157" s="843"/>
      <c r="F157" s="843"/>
      <c r="G157" s="843"/>
      <c r="H157" s="843"/>
      <c r="I157" s="843"/>
      <c r="J157" s="843"/>
      <c r="K157" s="843"/>
      <c r="L157" s="843"/>
    </row>
    <row r="158" spans="3:12" ht="12">
      <c r="C158" s="843"/>
      <c r="D158" s="843"/>
      <c r="E158" s="843"/>
      <c r="F158" s="843"/>
      <c r="G158" s="843"/>
      <c r="H158" s="843"/>
      <c r="I158" s="843"/>
      <c r="J158" s="843"/>
      <c r="K158" s="843"/>
      <c r="L158" s="843"/>
    </row>
    <row r="159" spans="3:12" ht="12">
      <c r="C159" s="843"/>
      <c r="D159" s="843"/>
      <c r="E159" s="843"/>
      <c r="F159" s="843"/>
      <c r="G159" s="843"/>
      <c r="H159" s="843"/>
      <c r="I159" s="843"/>
      <c r="J159" s="843"/>
      <c r="K159" s="843"/>
      <c r="L159" s="843"/>
    </row>
    <row r="160" spans="3:12" ht="12">
      <c r="C160" s="843"/>
      <c r="D160" s="843"/>
      <c r="E160" s="843"/>
      <c r="F160" s="843"/>
      <c r="G160" s="843"/>
      <c r="H160" s="843"/>
      <c r="I160" s="843"/>
      <c r="J160" s="843"/>
      <c r="K160" s="843"/>
      <c r="L160" s="843"/>
    </row>
    <row r="161" spans="3:12" ht="12">
      <c r="C161" s="843"/>
      <c r="D161" s="843"/>
      <c r="E161" s="843"/>
      <c r="F161" s="843"/>
      <c r="G161" s="843"/>
      <c r="H161" s="843"/>
      <c r="I161" s="843"/>
      <c r="J161" s="843"/>
      <c r="K161" s="843"/>
      <c r="L161" s="843"/>
    </row>
    <row r="162" spans="3:12" ht="12">
      <c r="C162" s="843"/>
      <c r="D162" s="843"/>
      <c r="E162" s="843"/>
      <c r="F162" s="843"/>
      <c r="G162" s="843"/>
      <c r="H162" s="843"/>
      <c r="I162" s="843"/>
      <c r="J162" s="843"/>
      <c r="K162" s="843"/>
      <c r="L162" s="843"/>
    </row>
    <row r="163" spans="3:12" ht="12">
      <c r="C163" s="843"/>
      <c r="D163" s="843"/>
      <c r="E163" s="843"/>
      <c r="F163" s="843"/>
      <c r="G163" s="843"/>
      <c r="H163" s="843"/>
      <c r="I163" s="843"/>
      <c r="J163" s="843"/>
      <c r="K163" s="843"/>
      <c r="L163" s="843"/>
    </row>
    <row r="164" spans="3:12" ht="12">
      <c r="C164" s="843"/>
      <c r="D164" s="843"/>
      <c r="E164" s="843"/>
      <c r="F164" s="843"/>
      <c r="G164" s="843"/>
      <c r="H164" s="843"/>
      <c r="I164" s="843"/>
      <c r="J164" s="843"/>
      <c r="K164" s="843"/>
      <c r="L164" s="843"/>
    </row>
    <row r="165" spans="3:12" ht="12">
      <c r="C165" s="843"/>
      <c r="D165" s="843"/>
      <c r="E165" s="843"/>
      <c r="F165" s="843"/>
      <c r="G165" s="843"/>
      <c r="H165" s="843"/>
      <c r="I165" s="843"/>
      <c r="J165" s="843"/>
      <c r="K165" s="843"/>
      <c r="L165" s="843"/>
    </row>
    <row r="166" spans="3:12" ht="12">
      <c r="C166" s="843"/>
      <c r="D166" s="843"/>
      <c r="E166" s="843"/>
      <c r="F166" s="843"/>
      <c r="G166" s="843"/>
      <c r="H166" s="843"/>
      <c r="I166" s="843"/>
      <c r="J166" s="843"/>
      <c r="K166" s="843"/>
      <c r="L166" s="843"/>
    </row>
    <row r="167" spans="3:12" ht="12">
      <c r="C167" s="843"/>
      <c r="D167" s="843"/>
      <c r="E167" s="843"/>
      <c r="F167" s="843"/>
      <c r="G167" s="843"/>
      <c r="H167" s="843"/>
      <c r="I167" s="843"/>
      <c r="J167" s="843"/>
      <c r="K167" s="843"/>
      <c r="L167" s="843"/>
    </row>
    <row r="168" spans="3:12" ht="12">
      <c r="C168" s="843"/>
      <c r="D168" s="843"/>
      <c r="E168" s="843"/>
      <c r="F168" s="843"/>
      <c r="G168" s="843"/>
      <c r="H168" s="843"/>
      <c r="I168" s="843"/>
      <c r="J168" s="843"/>
      <c r="K168" s="843"/>
      <c r="L168" s="843"/>
    </row>
    <row r="169" spans="3:12" ht="12">
      <c r="C169" s="843"/>
      <c r="D169" s="843"/>
      <c r="E169" s="843"/>
      <c r="F169" s="843"/>
      <c r="G169" s="843"/>
      <c r="H169" s="843"/>
      <c r="I169" s="843"/>
      <c r="J169" s="843"/>
      <c r="K169" s="843"/>
      <c r="L169" s="843"/>
    </row>
    <row r="170" spans="3:12" ht="12">
      <c r="C170" s="843"/>
      <c r="D170" s="843"/>
      <c r="E170" s="843"/>
      <c r="F170" s="843"/>
      <c r="G170" s="843"/>
      <c r="H170" s="843"/>
      <c r="I170" s="843"/>
      <c r="J170" s="843"/>
      <c r="K170" s="843"/>
      <c r="L170" s="843"/>
    </row>
    <row r="171" spans="3:12" ht="12">
      <c r="C171" s="843"/>
      <c r="D171" s="843"/>
      <c r="E171" s="843"/>
      <c r="F171" s="843"/>
      <c r="G171" s="843"/>
      <c r="H171" s="843"/>
      <c r="I171" s="843"/>
      <c r="J171" s="843"/>
      <c r="K171" s="843"/>
      <c r="L171" s="843"/>
    </row>
    <row r="172" spans="3:12" ht="12">
      <c r="C172" s="843"/>
      <c r="D172" s="843"/>
      <c r="E172" s="843"/>
      <c r="F172" s="843"/>
      <c r="G172" s="843"/>
      <c r="H172" s="843"/>
      <c r="I172" s="843"/>
      <c r="J172" s="843"/>
      <c r="K172" s="843"/>
      <c r="L172" s="843"/>
    </row>
    <row r="173" spans="3:12" ht="12">
      <c r="C173" s="843"/>
      <c r="D173" s="843"/>
      <c r="E173" s="843"/>
      <c r="F173" s="843"/>
      <c r="G173" s="843"/>
      <c r="H173" s="843"/>
      <c r="I173" s="843"/>
      <c r="J173" s="843"/>
      <c r="K173" s="843"/>
      <c r="L173" s="843"/>
    </row>
    <row r="174" spans="3:12" ht="12">
      <c r="C174" s="843"/>
      <c r="D174" s="843"/>
      <c r="E174" s="843"/>
      <c r="F174" s="843"/>
      <c r="G174" s="843"/>
      <c r="H174" s="843"/>
      <c r="I174" s="843"/>
      <c r="J174" s="843"/>
      <c r="K174" s="843"/>
      <c r="L174" s="843"/>
    </row>
    <row r="175" spans="3:12" ht="12">
      <c r="C175" s="843"/>
      <c r="D175" s="843"/>
      <c r="E175" s="843"/>
      <c r="F175" s="843"/>
      <c r="G175" s="843"/>
      <c r="H175" s="843"/>
      <c r="I175" s="843"/>
      <c r="J175" s="843"/>
      <c r="K175" s="843"/>
      <c r="L175" s="843"/>
    </row>
    <row r="176" spans="3:12" ht="12">
      <c r="C176" s="843"/>
      <c r="D176" s="843"/>
      <c r="E176" s="843"/>
      <c r="F176" s="843"/>
      <c r="G176" s="843"/>
      <c r="H176" s="843"/>
      <c r="I176" s="843"/>
      <c r="J176" s="843"/>
      <c r="K176" s="843"/>
      <c r="L176" s="843"/>
    </row>
    <row r="177" spans="3:12" ht="12">
      <c r="C177" s="843"/>
      <c r="D177" s="843"/>
      <c r="E177" s="843"/>
      <c r="F177" s="843"/>
      <c r="G177" s="843"/>
      <c r="H177" s="843"/>
      <c r="I177" s="843"/>
      <c r="J177" s="843"/>
      <c r="K177" s="843"/>
      <c r="L177" s="843"/>
    </row>
    <row r="178" spans="3:12" ht="12">
      <c r="C178" s="843"/>
      <c r="D178" s="843"/>
      <c r="E178" s="843"/>
      <c r="F178" s="843"/>
      <c r="G178" s="843"/>
      <c r="H178" s="843"/>
      <c r="I178" s="843"/>
      <c r="J178" s="843"/>
      <c r="K178" s="843"/>
      <c r="L178" s="843"/>
    </row>
    <row r="179" spans="3:12" ht="12">
      <c r="C179" s="843"/>
      <c r="D179" s="843"/>
      <c r="E179" s="843"/>
      <c r="F179" s="843"/>
      <c r="G179" s="843"/>
      <c r="H179" s="843"/>
      <c r="I179" s="843"/>
      <c r="J179" s="843"/>
      <c r="K179" s="843"/>
      <c r="L179" s="843"/>
    </row>
    <row r="180" spans="3:12" ht="12">
      <c r="C180" s="843"/>
      <c r="D180" s="843"/>
      <c r="E180" s="843"/>
      <c r="F180" s="843"/>
      <c r="G180" s="843"/>
      <c r="H180" s="843"/>
      <c r="I180" s="843"/>
      <c r="J180" s="843"/>
      <c r="K180" s="843"/>
      <c r="L180" s="843"/>
    </row>
    <row r="181" spans="3:12" ht="12">
      <c r="C181" s="843"/>
      <c r="D181" s="843"/>
      <c r="E181" s="843"/>
      <c r="F181" s="843"/>
      <c r="G181" s="843"/>
      <c r="H181" s="843"/>
      <c r="I181" s="843"/>
      <c r="J181" s="843"/>
      <c r="K181" s="843"/>
      <c r="L181" s="843"/>
    </row>
    <row r="182" spans="3:12" ht="12">
      <c r="C182" s="843"/>
      <c r="D182" s="843"/>
      <c r="E182" s="843"/>
      <c r="F182" s="843"/>
      <c r="G182" s="843"/>
      <c r="H182" s="843"/>
      <c r="I182" s="843"/>
      <c r="J182" s="843"/>
      <c r="K182" s="843"/>
      <c r="L182" s="843"/>
    </row>
    <row r="183" spans="3:12" ht="12">
      <c r="C183" s="843"/>
      <c r="D183" s="843"/>
      <c r="E183" s="843"/>
      <c r="F183" s="843"/>
      <c r="G183" s="843"/>
      <c r="H183" s="843"/>
      <c r="I183" s="843"/>
      <c r="J183" s="843"/>
      <c r="K183" s="843"/>
      <c r="L183" s="843"/>
    </row>
    <row r="184" spans="3:12" ht="12">
      <c r="C184" s="843"/>
      <c r="D184" s="843"/>
      <c r="E184" s="843"/>
      <c r="F184" s="843"/>
      <c r="G184" s="843"/>
      <c r="H184" s="843"/>
      <c r="I184" s="843"/>
      <c r="J184" s="843"/>
      <c r="K184" s="843"/>
      <c r="L184" s="843"/>
    </row>
    <row r="185" spans="3:12" ht="12">
      <c r="C185" s="843"/>
      <c r="D185" s="843"/>
      <c r="E185" s="843"/>
      <c r="F185" s="843"/>
      <c r="G185" s="843"/>
      <c r="H185" s="843"/>
      <c r="I185" s="843"/>
      <c r="J185" s="843"/>
      <c r="K185" s="843"/>
      <c r="L185" s="843"/>
    </row>
    <row r="186" spans="3:12" ht="12">
      <c r="C186" s="843"/>
      <c r="D186" s="843"/>
      <c r="E186" s="843"/>
      <c r="F186" s="843"/>
      <c r="G186" s="843"/>
      <c r="H186" s="843"/>
      <c r="I186" s="843"/>
      <c r="J186" s="843"/>
      <c r="K186" s="843"/>
      <c r="L186" s="843"/>
    </row>
    <row r="187" spans="3:12" ht="12">
      <c r="C187" s="843"/>
      <c r="D187" s="843"/>
      <c r="E187" s="843"/>
      <c r="F187" s="843"/>
      <c r="G187" s="843"/>
      <c r="H187" s="843"/>
      <c r="I187" s="843"/>
      <c r="J187" s="843"/>
      <c r="K187" s="843"/>
      <c r="L187" s="843"/>
    </row>
    <row r="188" spans="3:12" ht="12">
      <c r="C188" s="843"/>
      <c r="D188" s="843"/>
      <c r="E188" s="843"/>
      <c r="F188" s="843"/>
      <c r="G188" s="843"/>
      <c r="H188" s="843"/>
      <c r="I188" s="843"/>
      <c r="J188" s="843"/>
      <c r="K188" s="843"/>
      <c r="L188" s="843"/>
    </row>
    <row r="189" spans="3:12" ht="12">
      <c r="C189" s="843"/>
      <c r="D189" s="843"/>
      <c r="E189" s="843"/>
      <c r="F189" s="843"/>
      <c r="G189" s="843"/>
      <c r="H189" s="843"/>
      <c r="I189" s="843"/>
      <c r="J189" s="843"/>
      <c r="K189" s="843"/>
      <c r="L189" s="843"/>
    </row>
    <row r="190" spans="3:12" ht="12">
      <c r="C190" s="843"/>
      <c r="D190" s="843"/>
      <c r="E190" s="843"/>
      <c r="F190" s="843"/>
      <c r="G190" s="843"/>
      <c r="H190" s="843"/>
      <c r="I190" s="843"/>
      <c r="J190" s="843"/>
      <c r="K190" s="843"/>
      <c r="L190" s="843"/>
    </row>
    <row r="191" spans="3:12" ht="12">
      <c r="C191" s="843"/>
      <c r="D191" s="843"/>
      <c r="E191" s="843"/>
      <c r="F191" s="843"/>
      <c r="G191" s="843"/>
      <c r="H191" s="843"/>
      <c r="I191" s="843"/>
      <c r="J191" s="843"/>
      <c r="K191" s="843"/>
      <c r="L191" s="843"/>
    </row>
    <row r="192" spans="3:12" ht="12">
      <c r="C192" s="843"/>
      <c r="D192" s="843"/>
      <c r="E192" s="843"/>
      <c r="F192" s="843"/>
      <c r="G192" s="843"/>
      <c r="H192" s="843"/>
      <c r="I192" s="843"/>
      <c r="J192" s="843"/>
      <c r="K192" s="843"/>
      <c r="L192" s="843"/>
    </row>
    <row r="193" spans="3:12" ht="12">
      <c r="C193" s="843"/>
      <c r="D193" s="843"/>
      <c r="E193" s="843"/>
      <c r="F193" s="843"/>
      <c r="G193" s="843"/>
      <c r="H193" s="843"/>
      <c r="I193" s="843"/>
      <c r="J193" s="843"/>
      <c r="K193" s="843"/>
      <c r="L193" s="843"/>
    </row>
    <row r="194" spans="3:12" ht="12">
      <c r="C194" s="843"/>
      <c r="D194" s="843"/>
      <c r="E194" s="843"/>
      <c r="F194" s="843"/>
      <c r="G194" s="843"/>
      <c r="H194" s="843"/>
      <c r="I194" s="843"/>
      <c r="J194" s="843"/>
      <c r="K194" s="843"/>
      <c r="L194" s="843"/>
    </row>
    <row r="195" spans="3:12" ht="12">
      <c r="C195" s="843"/>
      <c r="D195" s="843"/>
      <c r="E195" s="843"/>
      <c r="F195" s="843"/>
      <c r="G195" s="843"/>
      <c r="H195" s="843"/>
      <c r="I195" s="843"/>
      <c r="J195" s="843"/>
      <c r="K195" s="843"/>
      <c r="L195" s="843"/>
    </row>
    <row r="196" spans="3:12" ht="12">
      <c r="C196" s="843"/>
      <c r="D196" s="843"/>
      <c r="E196" s="843"/>
      <c r="F196" s="843"/>
      <c r="G196" s="843"/>
      <c r="H196" s="843"/>
      <c r="I196" s="843"/>
      <c r="J196" s="843"/>
      <c r="K196" s="843"/>
      <c r="L196" s="843"/>
    </row>
    <row r="197" spans="3:12" ht="12">
      <c r="C197" s="843"/>
      <c r="D197" s="843"/>
      <c r="E197" s="843"/>
      <c r="F197" s="843"/>
      <c r="G197" s="843"/>
      <c r="H197" s="843"/>
      <c r="I197" s="843"/>
      <c r="J197" s="843"/>
      <c r="K197" s="843"/>
      <c r="L197" s="843"/>
    </row>
    <row r="198" spans="3:12" ht="12">
      <c r="C198" s="843"/>
      <c r="D198" s="843"/>
      <c r="E198" s="843"/>
      <c r="F198" s="843"/>
      <c r="G198" s="843"/>
      <c r="H198" s="843"/>
      <c r="I198" s="843"/>
      <c r="J198" s="843"/>
      <c r="K198" s="843"/>
      <c r="L198" s="843"/>
    </row>
    <row r="199" spans="3:12" ht="12">
      <c r="C199" s="843"/>
      <c r="D199" s="843"/>
      <c r="E199" s="843"/>
      <c r="F199" s="843"/>
      <c r="G199" s="843"/>
      <c r="H199" s="843"/>
      <c r="I199" s="843"/>
      <c r="J199" s="843"/>
      <c r="K199" s="843"/>
      <c r="L199" s="843"/>
    </row>
    <row r="200" spans="3:12" ht="12">
      <c r="C200" s="843"/>
      <c r="D200" s="843"/>
      <c r="E200" s="843"/>
      <c r="F200" s="843"/>
      <c r="G200" s="843"/>
      <c r="H200" s="843"/>
      <c r="I200" s="843"/>
      <c r="J200" s="843"/>
      <c r="K200" s="843"/>
      <c r="L200" s="843"/>
    </row>
    <row r="201" spans="3:12" ht="12">
      <c r="C201" s="843"/>
      <c r="D201" s="843"/>
      <c r="E201" s="843"/>
      <c r="F201" s="843"/>
      <c r="G201" s="843"/>
      <c r="H201" s="843"/>
      <c r="I201" s="843"/>
      <c r="J201" s="843"/>
      <c r="K201" s="843"/>
      <c r="L201" s="843"/>
    </row>
    <row r="202" spans="3:12" ht="12">
      <c r="C202" s="843"/>
      <c r="D202" s="843"/>
      <c r="E202" s="843"/>
      <c r="F202" s="843"/>
      <c r="G202" s="843"/>
      <c r="H202" s="843"/>
      <c r="I202" s="843"/>
      <c r="J202" s="843"/>
      <c r="K202" s="843"/>
      <c r="L202" s="843"/>
    </row>
    <row r="203" spans="3:12" ht="12">
      <c r="C203" s="843"/>
      <c r="D203" s="843"/>
      <c r="E203" s="843"/>
      <c r="F203" s="843"/>
      <c r="G203" s="843"/>
      <c r="H203" s="843"/>
      <c r="I203" s="843"/>
      <c r="J203" s="843"/>
      <c r="K203" s="843"/>
      <c r="L203" s="843"/>
    </row>
    <row r="204" spans="3:12" ht="12">
      <c r="C204" s="843"/>
      <c r="D204" s="843"/>
      <c r="E204" s="843"/>
      <c r="F204" s="843"/>
      <c r="G204" s="843"/>
      <c r="H204" s="843"/>
      <c r="I204" s="843"/>
      <c r="J204" s="843"/>
      <c r="K204" s="843"/>
      <c r="L204" s="843"/>
    </row>
    <row r="205" spans="3:12" ht="12">
      <c r="C205" s="843"/>
      <c r="D205" s="843"/>
      <c r="E205" s="843"/>
      <c r="F205" s="843"/>
      <c r="G205" s="843"/>
      <c r="H205" s="843"/>
      <c r="I205" s="843"/>
      <c r="J205" s="843"/>
      <c r="K205" s="843"/>
      <c r="L205" s="843"/>
    </row>
    <row r="206" spans="3:12" ht="12">
      <c r="C206" s="843"/>
      <c r="D206" s="843"/>
      <c r="E206" s="843"/>
      <c r="F206" s="843"/>
      <c r="G206" s="843"/>
      <c r="H206" s="843"/>
      <c r="I206" s="843"/>
      <c r="J206" s="843"/>
      <c r="K206" s="843"/>
      <c r="L206" s="843"/>
    </row>
    <row r="207" spans="3:12" ht="12">
      <c r="C207" s="843"/>
      <c r="D207" s="843"/>
      <c r="E207" s="843"/>
      <c r="F207" s="843"/>
      <c r="G207" s="843"/>
      <c r="H207" s="843"/>
      <c r="I207" s="843"/>
      <c r="J207" s="843"/>
      <c r="K207" s="843"/>
      <c r="L207" s="843"/>
    </row>
    <row r="208" spans="3:12" ht="12">
      <c r="C208" s="843"/>
      <c r="D208" s="843"/>
      <c r="E208" s="843"/>
      <c r="F208" s="843"/>
      <c r="G208" s="843"/>
      <c r="H208" s="843"/>
      <c r="I208" s="843"/>
      <c r="J208" s="843"/>
      <c r="K208" s="843"/>
      <c r="L208" s="843"/>
    </row>
    <row r="209" spans="3:12" ht="12">
      <c r="C209" s="843"/>
      <c r="D209" s="843"/>
      <c r="E209" s="843"/>
      <c r="F209" s="843"/>
      <c r="G209" s="843"/>
      <c r="H209" s="843"/>
      <c r="I209" s="843"/>
      <c r="J209" s="843"/>
      <c r="K209" s="843"/>
      <c r="L209" s="843"/>
    </row>
    <row r="210" spans="3:12" ht="12">
      <c r="C210" s="843"/>
      <c r="D210" s="843"/>
      <c r="E210" s="843"/>
      <c r="F210" s="843"/>
      <c r="G210" s="843"/>
      <c r="H210" s="843"/>
      <c r="I210" s="843"/>
      <c r="J210" s="843"/>
      <c r="K210" s="843"/>
      <c r="L210" s="843"/>
    </row>
    <row r="211" spans="3:12" ht="12">
      <c r="C211" s="843"/>
      <c r="D211" s="843"/>
      <c r="E211" s="843"/>
      <c r="F211" s="843"/>
      <c r="G211" s="843"/>
      <c r="H211" s="843"/>
      <c r="I211" s="843"/>
      <c r="J211" s="843"/>
      <c r="K211" s="843"/>
      <c r="L211" s="843"/>
    </row>
    <row r="212" spans="3:12" ht="12">
      <c r="C212" s="843"/>
      <c r="D212" s="843"/>
      <c r="E212" s="843"/>
      <c r="F212" s="843"/>
      <c r="G212" s="843"/>
      <c r="H212" s="843"/>
      <c r="I212" s="843"/>
      <c r="J212" s="843"/>
      <c r="K212" s="843"/>
      <c r="L212" s="843"/>
    </row>
    <row r="213" spans="3:12" ht="12">
      <c r="C213" s="843"/>
      <c r="D213" s="843"/>
      <c r="E213" s="843"/>
      <c r="F213" s="843"/>
      <c r="G213" s="843"/>
      <c r="H213" s="843"/>
      <c r="I213" s="843"/>
      <c r="J213" s="843"/>
      <c r="K213" s="843"/>
      <c r="L213" s="843"/>
    </row>
    <row r="214" spans="3:12" ht="12">
      <c r="C214" s="843"/>
      <c r="D214" s="843"/>
      <c r="E214" s="843"/>
      <c r="F214" s="843"/>
      <c r="G214" s="843"/>
      <c r="H214" s="843"/>
      <c r="I214" s="843"/>
      <c r="J214" s="843"/>
      <c r="K214" s="843"/>
      <c r="L214" s="843"/>
    </row>
    <row r="215" spans="3:12" ht="12">
      <c r="C215" s="843"/>
      <c r="D215" s="843"/>
      <c r="E215" s="843"/>
      <c r="F215" s="843"/>
      <c r="G215" s="843"/>
      <c r="H215" s="843"/>
      <c r="I215" s="843"/>
      <c r="J215" s="843"/>
      <c r="K215" s="843"/>
      <c r="L215" s="843"/>
    </row>
    <row r="216" spans="3:12" ht="12">
      <c r="C216" s="843"/>
      <c r="D216" s="843"/>
      <c r="E216" s="843"/>
      <c r="F216" s="843"/>
      <c r="G216" s="843"/>
      <c r="H216" s="843"/>
      <c r="I216" s="843"/>
      <c r="J216" s="843"/>
      <c r="K216" s="843"/>
      <c r="L216" s="843"/>
    </row>
    <row r="217" spans="3:12" ht="12">
      <c r="C217" s="843"/>
      <c r="D217" s="843"/>
      <c r="E217" s="843"/>
      <c r="F217" s="843"/>
      <c r="G217" s="843"/>
      <c r="H217" s="843"/>
      <c r="I217" s="843"/>
      <c r="J217" s="843"/>
      <c r="K217" s="843"/>
      <c r="L217" s="843"/>
    </row>
    <row r="218" spans="3:12" ht="12">
      <c r="C218" s="843"/>
      <c r="D218" s="843"/>
      <c r="E218" s="843"/>
      <c r="F218" s="843"/>
      <c r="G218" s="843"/>
      <c r="H218" s="843"/>
      <c r="I218" s="843"/>
      <c r="J218" s="843"/>
      <c r="K218" s="843"/>
      <c r="L218" s="843"/>
    </row>
    <row r="219" spans="3:12" ht="12">
      <c r="C219" s="843"/>
      <c r="D219" s="843"/>
      <c r="E219" s="843"/>
      <c r="F219" s="843"/>
      <c r="G219" s="843"/>
      <c r="H219" s="843"/>
      <c r="I219" s="843"/>
      <c r="J219" s="843"/>
      <c r="K219" s="843"/>
      <c r="L219" s="843"/>
    </row>
    <row r="220" spans="3:12" ht="12">
      <c r="C220" s="843"/>
      <c r="D220" s="843"/>
      <c r="E220" s="843"/>
      <c r="F220" s="843"/>
      <c r="G220" s="843"/>
      <c r="H220" s="843"/>
      <c r="I220" s="843"/>
      <c r="J220" s="843"/>
      <c r="K220" s="843"/>
      <c r="L220" s="843"/>
    </row>
    <row r="221" spans="3:12" ht="12">
      <c r="C221" s="843"/>
      <c r="D221" s="843"/>
      <c r="E221" s="843"/>
      <c r="F221" s="843"/>
      <c r="G221" s="843"/>
      <c r="H221" s="843"/>
      <c r="I221" s="843"/>
      <c r="J221" s="843"/>
      <c r="K221" s="843"/>
      <c r="L221" s="843"/>
    </row>
    <row r="222" spans="3:12" ht="12">
      <c r="C222" s="843"/>
      <c r="D222" s="843"/>
      <c r="E222" s="843"/>
      <c r="F222" s="843"/>
      <c r="G222" s="843"/>
      <c r="H222" s="843"/>
      <c r="I222" s="843"/>
      <c r="J222" s="843"/>
      <c r="K222" s="843"/>
      <c r="L222" s="843"/>
    </row>
    <row r="223" spans="3:12" ht="12">
      <c r="C223" s="843"/>
      <c r="D223" s="843"/>
      <c r="E223" s="843"/>
      <c r="F223" s="843"/>
      <c r="G223" s="843"/>
      <c r="H223" s="843"/>
      <c r="I223" s="843"/>
      <c r="J223" s="843"/>
      <c r="K223" s="843"/>
      <c r="L223" s="843"/>
    </row>
    <row r="224" spans="3:12" ht="12">
      <c r="C224" s="843"/>
      <c r="D224" s="843"/>
      <c r="E224" s="843"/>
      <c r="F224" s="843"/>
      <c r="G224" s="843"/>
      <c r="H224" s="843"/>
      <c r="I224" s="843"/>
      <c r="J224" s="843"/>
      <c r="K224" s="843"/>
      <c r="L224" s="843"/>
    </row>
    <row r="225" spans="3:12" ht="12">
      <c r="C225" s="843"/>
      <c r="D225" s="843"/>
      <c r="E225" s="843"/>
      <c r="F225" s="843"/>
      <c r="G225" s="843"/>
      <c r="H225" s="843"/>
      <c r="I225" s="843"/>
      <c r="J225" s="843"/>
      <c r="K225" s="843"/>
      <c r="L225" s="843"/>
    </row>
    <row r="226" spans="3:12" ht="12">
      <c r="C226" s="843"/>
      <c r="D226" s="843"/>
      <c r="E226" s="843"/>
      <c r="F226" s="843"/>
      <c r="G226" s="843"/>
      <c r="H226" s="843"/>
      <c r="I226" s="843"/>
      <c r="J226" s="843"/>
      <c r="K226" s="843"/>
      <c r="L226" s="843"/>
    </row>
    <row r="227" spans="3:12" ht="12">
      <c r="C227" s="843"/>
      <c r="D227" s="843"/>
      <c r="E227" s="843"/>
      <c r="F227" s="843"/>
      <c r="G227" s="843"/>
      <c r="H227" s="843"/>
      <c r="I227" s="843"/>
      <c r="J227" s="843"/>
      <c r="K227" s="843"/>
      <c r="L227" s="843"/>
    </row>
    <row r="228" spans="3:12" ht="12">
      <c r="C228" s="843"/>
      <c r="D228" s="843"/>
      <c r="E228" s="843"/>
      <c r="F228" s="843"/>
      <c r="G228" s="843"/>
      <c r="H228" s="843"/>
      <c r="I228" s="843"/>
      <c r="J228" s="843"/>
      <c r="K228" s="843"/>
      <c r="L228" s="843"/>
    </row>
    <row r="229" spans="3:12" ht="12">
      <c r="C229" s="843"/>
      <c r="D229" s="843"/>
      <c r="E229" s="843"/>
      <c r="F229" s="843"/>
      <c r="G229" s="843"/>
      <c r="H229" s="843"/>
      <c r="I229" s="843"/>
      <c r="J229" s="843"/>
      <c r="K229" s="843"/>
      <c r="L229" s="843"/>
    </row>
    <row r="230" spans="3:12" ht="12">
      <c r="C230" s="843"/>
      <c r="D230" s="843"/>
      <c r="E230" s="843"/>
      <c r="F230" s="843"/>
      <c r="G230" s="843"/>
      <c r="H230" s="843"/>
      <c r="I230" s="843"/>
      <c r="J230" s="843"/>
      <c r="K230" s="843"/>
      <c r="L230" s="843"/>
    </row>
    <row r="231" spans="3:12" ht="12">
      <c r="C231" s="843"/>
      <c r="D231" s="843"/>
      <c r="E231" s="843"/>
      <c r="F231" s="843"/>
      <c r="G231" s="843"/>
      <c r="H231" s="843"/>
      <c r="I231" s="843"/>
      <c r="J231" s="843"/>
      <c r="K231" s="843"/>
      <c r="L231" s="843"/>
    </row>
    <row r="232" spans="3:12" ht="12">
      <c r="C232" s="843"/>
      <c r="D232" s="843"/>
      <c r="E232" s="843"/>
      <c r="F232" s="843"/>
      <c r="G232" s="843"/>
      <c r="H232" s="843"/>
      <c r="I232" s="843"/>
      <c r="J232" s="843"/>
      <c r="K232" s="843"/>
      <c r="L232" s="843"/>
    </row>
    <row r="233" spans="3:12" ht="12">
      <c r="C233" s="843"/>
      <c r="D233" s="843"/>
      <c r="E233" s="843"/>
      <c r="F233" s="843"/>
      <c r="G233" s="843"/>
      <c r="H233" s="843"/>
      <c r="I233" s="843"/>
      <c r="J233" s="843"/>
      <c r="K233" s="843"/>
      <c r="L233" s="843"/>
    </row>
    <row r="234" spans="3:12" ht="12">
      <c r="C234" s="843"/>
      <c r="D234" s="843"/>
      <c r="E234" s="843"/>
      <c r="F234" s="843"/>
      <c r="G234" s="843"/>
      <c r="H234" s="843"/>
      <c r="I234" s="843"/>
      <c r="J234" s="843"/>
      <c r="K234" s="843"/>
      <c r="L234" s="843"/>
    </row>
    <row r="235" spans="3:12" ht="12">
      <c r="C235" s="843"/>
      <c r="D235" s="843"/>
      <c r="E235" s="843"/>
      <c r="F235" s="843"/>
      <c r="G235" s="843"/>
      <c r="H235" s="843"/>
      <c r="I235" s="843"/>
      <c r="J235" s="843"/>
      <c r="K235" s="843"/>
      <c r="L235" s="843"/>
    </row>
    <row r="236" spans="3:12" ht="12">
      <c r="C236" s="843"/>
      <c r="D236" s="843"/>
      <c r="E236" s="843"/>
      <c r="F236" s="843"/>
      <c r="G236" s="843"/>
      <c r="H236" s="843"/>
      <c r="I236" s="843"/>
      <c r="J236" s="843"/>
      <c r="K236" s="843"/>
      <c r="L236" s="843"/>
    </row>
    <row r="237" spans="3:12" ht="12">
      <c r="C237" s="843"/>
      <c r="D237" s="843"/>
      <c r="E237" s="843"/>
      <c r="F237" s="843"/>
      <c r="G237" s="843"/>
      <c r="H237" s="843"/>
      <c r="I237" s="843"/>
      <c r="J237" s="843"/>
      <c r="K237" s="843"/>
      <c r="L237" s="843"/>
    </row>
    <row r="238" spans="3:12" ht="12">
      <c r="C238" s="843"/>
      <c r="D238" s="843"/>
      <c r="E238" s="843"/>
      <c r="F238" s="843"/>
      <c r="G238" s="843"/>
      <c r="H238" s="843"/>
      <c r="I238" s="843"/>
      <c r="J238" s="843"/>
      <c r="K238" s="843"/>
      <c r="L238" s="843"/>
    </row>
    <row r="239" spans="3:12" ht="12">
      <c r="C239" s="843"/>
      <c r="D239" s="843"/>
      <c r="E239" s="843"/>
      <c r="F239" s="843"/>
      <c r="G239" s="843"/>
      <c r="H239" s="843"/>
      <c r="I239" s="843"/>
      <c r="J239" s="843"/>
      <c r="K239" s="843"/>
      <c r="L239" s="843"/>
    </row>
    <row r="240" spans="3:12" ht="12">
      <c r="C240" s="843"/>
      <c r="D240" s="843"/>
      <c r="E240" s="843"/>
      <c r="F240" s="843"/>
      <c r="G240" s="843"/>
      <c r="H240" s="843"/>
      <c r="I240" s="843"/>
      <c r="J240" s="843"/>
      <c r="K240" s="843"/>
      <c r="L240" s="843"/>
    </row>
    <row r="241" spans="3:12" ht="12">
      <c r="C241" s="843"/>
      <c r="D241" s="843"/>
      <c r="E241" s="843"/>
      <c r="F241" s="843"/>
      <c r="G241" s="843"/>
      <c r="H241" s="843"/>
      <c r="I241" s="843"/>
      <c r="J241" s="843"/>
      <c r="K241" s="843"/>
      <c r="L241" s="843"/>
    </row>
    <row r="242" spans="3:12" ht="12">
      <c r="C242" s="843"/>
      <c r="D242" s="843"/>
      <c r="E242" s="843"/>
      <c r="F242" s="843"/>
      <c r="G242" s="843"/>
      <c r="H242" s="843"/>
      <c r="I242" s="843"/>
      <c r="J242" s="843"/>
      <c r="K242" s="843"/>
      <c r="L242" s="843"/>
    </row>
    <row r="243" spans="3:12" ht="12">
      <c r="C243" s="843"/>
      <c r="D243" s="843"/>
      <c r="E243" s="843"/>
      <c r="F243" s="843"/>
      <c r="G243" s="843"/>
      <c r="H243" s="843"/>
      <c r="I243" s="843"/>
      <c r="J243" s="843"/>
      <c r="K243" s="843"/>
      <c r="L243" s="843"/>
    </row>
    <row r="244" spans="3:12" ht="12">
      <c r="C244" s="843"/>
      <c r="D244" s="843"/>
      <c r="E244" s="843"/>
      <c r="F244" s="843"/>
      <c r="G244" s="843"/>
      <c r="H244" s="843"/>
      <c r="I244" s="843"/>
      <c r="J244" s="843"/>
      <c r="K244" s="843"/>
      <c r="L244" s="843"/>
    </row>
    <row r="245" spans="3:12" ht="12">
      <c r="C245" s="843"/>
      <c r="D245" s="843"/>
      <c r="E245" s="843"/>
      <c r="F245" s="843"/>
      <c r="G245" s="843"/>
      <c r="H245" s="843"/>
      <c r="I245" s="843"/>
      <c r="J245" s="843"/>
      <c r="K245" s="843"/>
      <c r="L245" s="843"/>
    </row>
    <row r="246" spans="3:12" ht="12">
      <c r="C246" s="843"/>
      <c r="D246" s="843"/>
      <c r="E246" s="843"/>
      <c r="F246" s="843"/>
      <c r="G246" s="843"/>
      <c r="H246" s="843"/>
      <c r="I246" s="843"/>
      <c r="J246" s="843"/>
      <c r="K246" s="843"/>
      <c r="L246" s="843"/>
    </row>
    <row r="247" spans="3:12" ht="12">
      <c r="C247" s="843"/>
      <c r="D247" s="843"/>
      <c r="E247" s="843"/>
      <c r="F247" s="843"/>
      <c r="G247" s="843"/>
      <c r="H247" s="843"/>
      <c r="I247" s="843"/>
      <c r="J247" s="843"/>
      <c r="K247" s="843"/>
      <c r="L247" s="843"/>
    </row>
    <row r="248" spans="3:12" ht="12">
      <c r="C248" s="843"/>
      <c r="D248" s="843"/>
      <c r="E248" s="843"/>
      <c r="F248" s="843"/>
      <c r="G248" s="843"/>
      <c r="H248" s="843"/>
      <c r="I248" s="843"/>
      <c r="J248" s="843"/>
      <c r="K248" s="843"/>
      <c r="L248" s="843"/>
    </row>
    <row r="249" spans="3:12" ht="12">
      <c r="C249" s="843"/>
      <c r="D249" s="843"/>
      <c r="E249" s="843"/>
      <c r="F249" s="843"/>
      <c r="G249" s="843"/>
      <c r="H249" s="843"/>
      <c r="I249" s="843"/>
      <c r="J249" s="843"/>
      <c r="K249" s="843"/>
      <c r="L249" s="843"/>
    </row>
    <row r="250" spans="3:12" ht="12">
      <c r="C250" s="843"/>
      <c r="D250" s="843"/>
      <c r="E250" s="843"/>
      <c r="F250" s="843"/>
      <c r="G250" s="843"/>
      <c r="H250" s="843"/>
      <c r="I250" s="843"/>
      <c r="J250" s="843"/>
      <c r="K250" s="843"/>
      <c r="L250" s="843"/>
    </row>
    <row r="251" spans="3:12" ht="12">
      <c r="C251" s="843"/>
      <c r="D251" s="843"/>
      <c r="E251" s="843"/>
      <c r="F251" s="843"/>
      <c r="G251" s="843"/>
      <c r="H251" s="843"/>
      <c r="I251" s="843"/>
      <c r="J251" s="843"/>
      <c r="K251" s="843"/>
      <c r="L251" s="843"/>
    </row>
    <row r="252" spans="3:12" ht="12">
      <c r="C252" s="843"/>
      <c r="D252" s="843"/>
      <c r="E252" s="843"/>
      <c r="F252" s="843"/>
      <c r="G252" s="843"/>
      <c r="H252" s="843"/>
      <c r="I252" s="843"/>
      <c r="J252" s="843"/>
      <c r="K252" s="843"/>
      <c r="L252" s="843"/>
    </row>
    <row r="253" spans="3:12" ht="12">
      <c r="C253" s="843"/>
      <c r="D253" s="843"/>
      <c r="E253" s="843"/>
      <c r="F253" s="843"/>
      <c r="G253" s="843"/>
      <c r="H253" s="843"/>
      <c r="I253" s="843"/>
      <c r="J253" s="843"/>
      <c r="K253" s="843"/>
      <c r="L253" s="843"/>
    </row>
    <row r="254" spans="3:12" ht="12">
      <c r="C254" s="843"/>
      <c r="D254" s="843"/>
      <c r="E254" s="843"/>
      <c r="F254" s="843"/>
      <c r="G254" s="843"/>
      <c r="H254" s="843"/>
      <c r="I254" s="843"/>
      <c r="J254" s="843"/>
      <c r="K254" s="843"/>
      <c r="L254" s="843"/>
    </row>
    <row r="255" spans="3:12" ht="12">
      <c r="C255" s="843"/>
      <c r="D255" s="843"/>
      <c r="E255" s="843"/>
      <c r="F255" s="843"/>
      <c r="G255" s="843"/>
      <c r="H255" s="843"/>
      <c r="I255" s="843"/>
      <c r="J255" s="843"/>
      <c r="K255" s="843"/>
      <c r="L255" s="843"/>
    </row>
    <row r="256" spans="3:12" ht="12">
      <c r="C256" s="843"/>
      <c r="D256" s="843"/>
      <c r="E256" s="843"/>
      <c r="F256" s="843"/>
      <c r="G256" s="843"/>
      <c r="H256" s="843"/>
      <c r="I256" s="843"/>
      <c r="J256" s="843"/>
      <c r="K256" s="843"/>
      <c r="L256" s="843"/>
    </row>
    <row r="257" spans="3:12" ht="12">
      <c r="C257" s="843"/>
      <c r="D257" s="843"/>
      <c r="E257" s="843"/>
      <c r="F257" s="843"/>
      <c r="G257" s="843"/>
      <c r="H257" s="843"/>
      <c r="I257" s="843"/>
      <c r="J257" s="843"/>
      <c r="K257" s="843"/>
      <c r="L257" s="843"/>
    </row>
    <row r="258" spans="3:12" ht="12">
      <c r="C258" s="843"/>
      <c r="D258" s="843"/>
      <c r="E258" s="843"/>
      <c r="F258" s="843"/>
      <c r="G258" s="843"/>
      <c r="H258" s="843"/>
      <c r="I258" s="843"/>
      <c r="J258" s="843"/>
      <c r="K258" s="843"/>
      <c r="L258" s="843"/>
    </row>
    <row r="259" spans="3:12" ht="12">
      <c r="C259" s="843"/>
      <c r="D259" s="843"/>
      <c r="E259" s="843"/>
      <c r="F259" s="843"/>
      <c r="G259" s="843"/>
      <c r="H259" s="843"/>
      <c r="I259" s="843"/>
      <c r="J259" s="843"/>
      <c r="K259" s="843"/>
      <c r="L259" s="843"/>
    </row>
    <row r="260" spans="3:12" ht="12">
      <c r="C260" s="843"/>
      <c r="D260" s="843"/>
      <c r="E260" s="843"/>
      <c r="F260" s="843"/>
      <c r="G260" s="843"/>
      <c r="H260" s="843"/>
      <c r="I260" s="843"/>
      <c r="J260" s="843"/>
      <c r="K260" s="843"/>
      <c r="L260" s="843"/>
    </row>
    <row r="261" spans="3:12" ht="12">
      <c r="C261" s="843"/>
      <c r="D261" s="843"/>
      <c r="E261" s="843"/>
      <c r="F261" s="843"/>
      <c r="G261" s="843"/>
      <c r="H261" s="843"/>
      <c r="I261" s="843"/>
      <c r="J261" s="843"/>
      <c r="K261" s="843"/>
      <c r="L261" s="843"/>
    </row>
    <row r="262" spans="3:12" ht="12">
      <c r="C262" s="843"/>
      <c r="D262" s="843"/>
      <c r="E262" s="843"/>
      <c r="F262" s="843"/>
      <c r="G262" s="843"/>
      <c r="H262" s="843"/>
      <c r="I262" s="843"/>
      <c r="J262" s="843"/>
      <c r="K262" s="843"/>
      <c r="L262" s="843"/>
    </row>
  </sheetData>
  <mergeCells count="6">
    <mergeCell ref="K3:L3"/>
    <mergeCell ref="B4:B6"/>
    <mergeCell ref="G4:I5"/>
    <mergeCell ref="J4:L5"/>
    <mergeCell ref="C4:D5"/>
    <mergeCell ref="E4:F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L262"/>
  <sheetViews>
    <sheetView workbookViewId="0" topLeftCell="A1">
      <selection activeCell="A1" sqref="A1"/>
    </sheetView>
  </sheetViews>
  <sheetFormatPr defaultColWidth="9.00390625" defaultRowHeight="13.5"/>
  <cols>
    <col min="1" max="1" width="3.875" style="70" customWidth="1"/>
    <col min="2" max="2" width="10.875" style="70" customWidth="1"/>
    <col min="3" max="3" width="8.625" style="70" customWidth="1"/>
    <col min="4" max="5" width="8.875" style="70" customWidth="1"/>
    <col min="6" max="6" width="10.00390625" style="70" customWidth="1"/>
    <col min="7" max="12" width="8.50390625" style="70" customWidth="1"/>
    <col min="13" max="16384" width="9.00390625" style="70" customWidth="1"/>
  </cols>
  <sheetData>
    <row r="1" spans="2:9" ht="14.25">
      <c r="B1" s="1027" t="s">
        <v>247</v>
      </c>
      <c r="I1" s="91"/>
    </row>
    <row r="2" spans="2:9" ht="14.25">
      <c r="B2" s="1027"/>
      <c r="I2" s="91"/>
    </row>
    <row r="3" spans="2:12" ht="14.25" thickBot="1">
      <c r="B3" s="91"/>
      <c r="D3" s="91"/>
      <c r="E3" s="91"/>
      <c r="F3" s="91"/>
      <c r="G3" s="91"/>
      <c r="H3" s="91"/>
      <c r="I3" s="91"/>
      <c r="K3" s="1582"/>
      <c r="L3" s="1594"/>
    </row>
    <row r="4" spans="2:12" ht="13.5" customHeight="1" thickTop="1">
      <c r="B4" s="1584" t="s">
        <v>1326</v>
      </c>
      <c r="C4" s="1587" t="s">
        <v>224</v>
      </c>
      <c r="D4" s="1593"/>
      <c r="E4" s="1587" t="s">
        <v>225</v>
      </c>
      <c r="F4" s="1593"/>
      <c r="G4" s="1587" t="s">
        <v>226</v>
      </c>
      <c r="H4" s="1595"/>
      <c r="I4" s="1596"/>
      <c r="J4" s="1587" t="s">
        <v>245</v>
      </c>
      <c r="K4" s="1595"/>
      <c r="L4" s="1596"/>
    </row>
    <row r="5" spans="2:12" ht="13.5" customHeight="1">
      <c r="B5" s="1585"/>
      <c r="C5" s="1171"/>
      <c r="D5" s="1165"/>
      <c r="E5" s="1171"/>
      <c r="F5" s="1165"/>
      <c r="G5" s="1597"/>
      <c r="H5" s="1598"/>
      <c r="I5" s="1599"/>
      <c r="J5" s="1597"/>
      <c r="K5" s="1598"/>
      <c r="L5" s="1599"/>
    </row>
    <row r="6" spans="2:12" ht="21" customHeight="1">
      <c r="B6" s="1586"/>
      <c r="C6" s="332" t="s">
        <v>228</v>
      </c>
      <c r="D6" s="332" t="s">
        <v>229</v>
      </c>
      <c r="E6" s="332" t="s">
        <v>228</v>
      </c>
      <c r="F6" s="332" t="s">
        <v>229</v>
      </c>
      <c r="G6" s="332" t="s">
        <v>223</v>
      </c>
      <c r="H6" s="332" t="s">
        <v>682</v>
      </c>
      <c r="I6" s="1028" t="s">
        <v>1335</v>
      </c>
      <c r="J6" s="332" t="s">
        <v>223</v>
      </c>
      <c r="K6" s="332" t="s">
        <v>682</v>
      </c>
      <c r="L6" s="1028" t="s">
        <v>1335</v>
      </c>
    </row>
    <row r="7" spans="2:12" ht="13.5" customHeight="1">
      <c r="B7" s="1020"/>
      <c r="C7" s="1021"/>
      <c r="D7" s="1022"/>
      <c r="E7" s="1022"/>
      <c r="F7" s="1022"/>
      <c r="G7" s="1022"/>
      <c r="H7" s="1022"/>
      <c r="I7" s="1022"/>
      <c r="J7" s="1022"/>
      <c r="K7" s="1022"/>
      <c r="L7" s="1023"/>
    </row>
    <row r="8" spans="2:12" ht="12.75" customHeight="1">
      <c r="B8" s="53" t="s">
        <v>230</v>
      </c>
      <c r="C8" s="86">
        <v>221</v>
      </c>
      <c r="D8" s="49">
        <v>19</v>
      </c>
      <c r="E8" s="49">
        <v>1916</v>
      </c>
      <c r="F8" s="49">
        <v>32</v>
      </c>
      <c r="G8" s="49">
        <v>2389</v>
      </c>
      <c r="H8" s="49">
        <v>758</v>
      </c>
      <c r="I8" s="49">
        <f>SUM(G8:H8)</f>
        <v>3147</v>
      </c>
      <c r="J8" s="49">
        <v>41750</v>
      </c>
      <c r="K8" s="49">
        <v>40654</v>
      </c>
      <c r="L8" s="87">
        <f>SUM(J8:K8)</f>
        <v>82404</v>
      </c>
    </row>
    <row r="9" spans="2:12" s="81" customFormat="1" ht="12.75" customHeight="1">
      <c r="B9" s="512" t="s">
        <v>520</v>
      </c>
      <c r="C9" s="83">
        <f aca="true" t="shared" si="0" ref="C9:L9">SUM(C11,C26,C41,C51,C61)</f>
        <v>207</v>
      </c>
      <c r="D9" s="44">
        <f t="shared" si="0"/>
        <v>19</v>
      </c>
      <c r="E9" s="44">
        <f t="shared" si="0"/>
        <v>1885</v>
      </c>
      <c r="F9" s="44">
        <f t="shared" si="0"/>
        <v>32</v>
      </c>
      <c r="G9" s="44">
        <f t="shared" si="0"/>
        <v>2363</v>
      </c>
      <c r="H9" s="44">
        <f t="shared" si="0"/>
        <v>752</v>
      </c>
      <c r="I9" s="44">
        <f t="shared" si="0"/>
        <v>3115</v>
      </c>
      <c r="J9" s="44">
        <f t="shared" si="0"/>
        <v>41284</v>
      </c>
      <c r="K9" s="44">
        <f t="shared" si="0"/>
        <v>39643</v>
      </c>
      <c r="L9" s="84">
        <f t="shared" si="0"/>
        <v>80927</v>
      </c>
    </row>
    <row r="10" spans="2:12" ht="12.75" customHeight="1">
      <c r="B10" s="77"/>
      <c r="C10" s="86"/>
      <c r="D10" s="49"/>
      <c r="E10" s="49"/>
      <c r="F10" s="49"/>
      <c r="G10" s="49"/>
      <c r="H10" s="49"/>
      <c r="I10" s="49"/>
      <c r="J10" s="49"/>
      <c r="K10" s="49"/>
      <c r="L10" s="87"/>
    </row>
    <row r="11" spans="2:12" s="81" customFormat="1" ht="12.75" customHeight="1">
      <c r="B11" s="512" t="s">
        <v>231</v>
      </c>
      <c r="C11" s="83">
        <f aca="true" t="shared" si="1" ref="C11:L11">SUM(C13:C24)</f>
        <v>95</v>
      </c>
      <c r="D11" s="44">
        <f t="shared" si="1"/>
        <v>7</v>
      </c>
      <c r="E11" s="44">
        <f t="shared" si="1"/>
        <v>1025</v>
      </c>
      <c r="F11" s="44">
        <f t="shared" si="1"/>
        <v>8</v>
      </c>
      <c r="G11" s="44">
        <f t="shared" si="1"/>
        <v>1241</v>
      </c>
      <c r="H11" s="44">
        <f t="shared" si="1"/>
        <v>417</v>
      </c>
      <c r="I11" s="44">
        <f t="shared" si="1"/>
        <v>1658</v>
      </c>
      <c r="J11" s="44">
        <f t="shared" si="1"/>
        <v>23063</v>
      </c>
      <c r="K11" s="44">
        <f t="shared" si="1"/>
        <v>22176</v>
      </c>
      <c r="L11" s="84">
        <f t="shared" si="1"/>
        <v>45239</v>
      </c>
    </row>
    <row r="12" spans="2:12" s="81" customFormat="1" ht="12.75" customHeight="1">
      <c r="B12" s="82"/>
      <c r="C12" s="83"/>
      <c r="D12" s="44"/>
      <c r="E12" s="44"/>
      <c r="F12" s="44"/>
      <c r="G12" s="44"/>
      <c r="H12" s="44"/>
      <c r="I12" s="44"/>
      <c r="J12" s="44"/>
      <c r="K12" s="44"/>
      <c r="L12" s="84"/>
    </row>
    <row r="13" spans="2:12" ht="12.75" customHeight="1">
      <c r="B13" s="77" t="s">
        <v>1269</v>
      </c>
      <c r="C13" s="86">
        <v>18</v>
      </c>
      <c r="D13" s="49">
        <v>0</v>
      </c>
      <c r="E13" s="49">
        <v>227</v>
      </c>
      <c r="F13" s="49">
        <v>0</v>
      </c>
      <c r="G13" s="49">
        <v>260</v>
      </c>
      <c r="H13" s="49">
        <v>98</v>
      </c>
      <c r="I13" s="49">
        <f aca="true" t="shared" si="2" ref="I13:I24">SUM(G13:H13)</f>
        <v>358</v>
      </c>
      <c r="J13" s="49">
        <v>5145</v>
      </c>
      <c r="K13" s="49">
        <v>4980</v>
      </c>
      <c r="L13" s="87">
        <f aca="true" t="shared" si="3" ref="L13:L24">SUM(J13:K13)</f>
        <v>10125</v>
      </c>
    </row>
    <row r="14" spans="2:12" ht="12.75" customHeight="1">
      <c r="B14" s="77" t="s">
        <v>1336</v>
      </c>
      <c r="C14" s="86">
        <v>11</v>
      </c>
      <c r="D14" s="49">
        <v>4</v>
      </c>
      <c r="E14" s="49">
        <v>118</v>
      </c>
      <c r="F14" s="49">
        <v>5</v>
      </c>
      <c r="G14" s="49">
        <v>157</v>
      </c>
      <c r="H14" s="49">
        <v>41</v>
      </c>
      <c r="I14" s="49">
        <f t="shared" si="2"/>
        <v>198</v>
      </c>
      <c r="J14" s="49">
        <v>2746</v>
      </c>
      <c r="K14" s="49">
        <v>2644</v>
      </c>
      <c r="L14" s="87">
        <f t="shared" si="3"/>
        <v>5390</v>
      </c>
    </row>
    <row r="15" spans="2:12" ht="12.75" customHeight="1">
      <c r="B15" s="77" t="s">
        <v>1271</v>
      </c>
      <c r="C15" s="86">
        <v>10</v>
      </c>
      <c r="D15" s="49">
        <v>1</v>
      </c>
      <c r="E15" s="49">
        <v>114</v>
      </c>
      <c r="F15" s="49">
        <v>1</v>
      </c>
      <c r="G15" s="49">
        <v>142</v>
      </c>
      <c r="H15" s="49">
        <v>46</v>
      </c>
      <c r="I15" s="49">
        <f t="shared" si="2"/>
        <v>188</v>
      </c>
      <c r="J15" s="49">
        <v>2610</v>
      </c>
      <c r="K15" s="49">
        <v>2450</v>
      </c>
      <c r="L15" s="87">
        <f t="shared" si="3"/>
        <v>5060</v>
      </c>
    </row>
    <row r="16" spans="2:12" ht="12.75" customHeight="1">
      <c r="B16" s="77" t="s">
        <v>1272</v>
      </c>
      <c r="C16" s="86">
        <v>10</v>
      </c>
      <c r="D16" s="49">
        <v>0</v>
      </c>
      <c r="E16" s="49">
        <v>130</v>
      </c>
      <c r="F16" s="49">
        <v>0</v>
      </c>
      <c r="G16" s="49">
        <v>153</v>
      </c>
      <c r="H16" s="49">
        <v>52</v>
      </c>
      <c r="I16" s="49">
        <f t="shared" si="2"/>
        <v>205</v>
      </c>
      <c r="J16" s="49">
        <v>2936</v>
      </c>
      <c r="K16" s="49">
        <v>2922</v>
      </c>
      <c r="L16" s="87">
        <f t="shared" si="3"/>
        <v>5858</v>
      </c>
    </row>
    <row r="17" spans="2:12" ht="12.75" customHeight="1">
      <c r="B17" s="77" t="s">
        <v>1273</v>
      </c>
      <c r="C17" s="86">
        <v>5</v>
      </c>
      <c r="D17" s="49">
        <v>0</v>
      </c>
      <c r="E17" s="49">
        <v>59</v>
      </c>
      <c r="F17" s="49">
        <v>0</v>
      </c>
      <c r="G17" s="49">
        <v>70</v>
      </c>
      <c r="H17" s="49">
        <v>24</v>
      </c>
      <c r="I17" s="49">
        <f t="shared" si="2"/>
        <v>94</v>
      </c>
      <c r="J17" s="49">
        <v>1399</v>
      </c>
      <c r="K17" s="49">
        <v>1331</v>
      </c>
      <c r="L17" s="87">
        <f t="shared" si="3"/>
        <v>2730</v>
      </c>
    </row>
    <row r="18" spans="2:12" ht="12.75" customHeight="1">
      <c r="B18" s="77" t="s">
        <v>1274</v>
      </c>
      <c r="C18" s="86">
        <v>6</v>
      </c>
      <c r="D18" s="49">
        <v>2</v>
      </c>
      <c r="E18" s="49">
        <v>55</v>
      </c>
      <c r="F18" s="49">
        <v>2</v>
      </c>
      <c r="G18" s="49">
        <v>74</v>
      </c>
      <c r="H18" s="49">
        <v>23</v>
      </c>
      <c r="I18" s="49">
        <f t="shared" si="2"/>
        <v>97</v>
      </c>
      <c r="J18" s="49">
        <v>1198</v>
      </c>
      <c r="K18" s="49">
        <v>1139</v>
      </c>
      <c r="L18" s="87">
        <f t="shared" si="3"/>
        <v>2337</v>
      </c>
    </row>
    <row r="19" spans="2:12" ht="12.75" customHeight="1">
      <c r="B19" s="77" t="s">
        <v>1340</v>
      </c>
      <c r="C19" s="86">
        <v>5</v>
      </c>
      <c r="D19" s="49">
        <v>0</v>
      </c>
      <c r="E19" s="49">
        <v>55</v>
      </c>
      <c r="F19" s="49">
        <v>0</v>
      </c>
      <c r="G19" s="49">
        <v>62</v>
      </c>
      <c r="H19" s="49">
        <v>24</v>
      </c>
      <c r="I19" s="49">
        <f t="shared" si="2"/>
        <v>86</v>
      </c>
      <c r="J19" s="49">
        <v>1216</v>
      </c>
      <c r="K19" s="49">
        <v>1191</v>
      </c>
      <c r="L19" s="87">
        <f t="shared" si="3"/>
        <v>2407</v>
      </c>
    </row>
    <row r="20" spans="2:12" ht="12.75" customHeight="1">
      <c r="B20" s="77" t="s">
        <v>1276</v>
      </c>
      <c r="C20" s="86">
        <v>6</v>
      </c>
      <c r="D20" s="49">
        <v>0</v>
      </c>
      <c r="E20" s="49">
        <v>59</v>
      </c>
      <c r="F20" s="49">
        <v>0</v>
      </c>
      <c r="G20" s="49">
        <v>75</v>
      </c>
      <c r="H20" s="49">
        <v>21</v>
      </c>
      <c r="I20" s="49">
        <f t="shared" si="2"/>
        <v>96</v>
      </c>
      <c r="J20" s="49">
        <v>1291</v>
      </c>
      <c r="K20" s="49">
        <v>1228</v>
      </c>
      <c r="L20" s="87">
        <f t="shared" si="3"/>
        <v>2519</v>
      </c>
    </row>
    <row r="21" spans="2:12" ht="12.75" customHeight="1">
      <c r="B21" s="77" t="s">
        <v>1278</v>
      </c>
      <c r="C21" s="86">
        <v>6</v>
      </c>
      <c r="D21" s="49">
        <v>0</v>
      </c>
      <c r="E21" s="49">
        <v>51</v>
      </c>
      <c r="F21" s="49">
        <v>0</v>
      </c>
      <c r="G21" s="49">
        <v>58</v>
      </c>
      <c r="H21" s="49">
        <v>23</v>
      </c>
      <c r="I21" s="49">
        <f t="shared" si="2"/>
        <v>81</v>
      </c>
      <c r="J21" s="49">
        <v>1121</v>
      </c>
      <c r="K21" s="49">
        <v>1058</v>
      </c>
      <c r="L21" s="87">
        <f t="shared" si="3"/>
        <v>2179</v>
      </c>
    </row>
    <row r="22" spans="2:12" ht="12.75" customHeight="1">
      <c r="B22" s="77" t="s">
        <v>1277</v>
      </c>
      <c r="C22" s="86">
        <v>6</v>
      </c>
      <c r="D22" s="49">
        <v>0</v>
      </c>
      <c r="E22" s="49">
        <v>51</v>
      </c>
      <c r="F22" s="49">
        <v>0</v>
      </c>
      <c r="G22" s="49">
        <v>64</v>
      </c>
      <c r="H22" s="49">
        <v>22</v>
      </c>
      <c r="I22" s="49">
        <f t="shared" si="2"/>
        <v>86</v>
      </c>
      <c r="J22" s="49">
        <v>1118</v>
      </c>
      <c r="K22" s="49">
        <v>1073</v>
      </c>
      <c r="L22" s="87">
        <f t="shared" si="3"/>
        <v>2191</v>
      </c>
    </row>
    <row r="23" spans="2:12" ht="12.75" customHeight="1">
      <c r="B23" s="77" t="s">
        <v>232</v>
      </c>
      <c r="C23" s="86">
        <v>5</v>
      </c>
      <c r="D23" s="49">
        <v>0</v>
      </c>
      <c r="E23" s="49">
        <v>54</v>
      </c>
      <c r="F23" s="49">
        <v>0</v>
      </c>
      <c r="G23" s="49">
        <v>64</v>
      </c>
      <c r="H23" s="49">
        <v>21</v>
      </c>
      <c r="I23" s="49">
        <f t="shared" si="2"/>
        <v>85</v>
      </c>
      <c r="J23" s="49">
        <v>1206</v>
      </c>
      <c r="K23" s="49">
        <v>1182</v>
      </c>
      <c r="L23" s="87">
        <f t="shared" si="3"/>
        <v>2388</v>
      </c>
    </row>
    <row r="24" spans="2:12" ht="12.75" customHeight="1">
      <c r="B24" s="77" t="s">
        <v>1280</v>
      </c>
      <c r="C24" s="86">
        <v>7</v>
      </c>
      <c r="D24" s="49">
        <v>0</v>
      </c>
      <c r="E24" s="49">
        <v>52</v>
      </c>
      <c r="F24" s="49">
        <v>0</v>
      </c>
      <c r="G24" s="49">
        <v>62</v>
      </c>
      <c r="H24" s="49">
        <v>22</v>
      </c>
      <c r="I24" s="49">
        <f t="shared" si="2"/>
        <v>84</v>
      </c>
      <c r="J24" s="49">
        <v>1077</v>
      </c>
      <c r="K24" s="49">
        <v>978</v>
      </c>
      <c r="L24" s="87">
        <f t="shared" si="3"/>
        <v>2055</v>
      </c>
    </row>
    <row r="25" spans="2:12" ht="12.75" customHeight="1">
      <c r="B25" s="77"/>
      <c r="C25" s="86"/>
      <c r="D25" s="49"/>
      <c r="E25" s="49"/>
      <c r="F25" s="49"/>
      <c r="G25" s="49"/>
      <c r="H25" s="49"/>
      <c r="I25" s="49"/>
      <c r="J25" s="49"/>
      <c r="K25" s="49"/>
      <c r="L25" s="87"/>
    </row>
    <row r="26" spans="2:12" s="81" customFormat="1" ht="12.75" customHeight="1">
      <c r="B26" s="82" t="s">
        <v>356</v>
      </c>
      <c r="C26" s="83">
        <f aca="true" t="shared" si="4" ref="C26:L26">SUM(C27:C39)</f>
        <v>36</v>
      </c>
      <c r="D26" s="44">
        <f t="shared" si="4"/>
        <v>3</v>
      </c>
      <c r="E26" s="44">
        <f t="shared" si="4"/>
        <v>284</v>
      </c>
      <c r="F26" s="44">
        <f t="shared" si="4"/>
        <v>7</v>
      </c>
      <c r="G26" s="44">
        <f t="shared" si="4"/>
        <v>372</v>
      </c>
      <c r="H26" s="44">
        <f t="shared" si="4"/>
        <v>100</v>
      </c>
      <c r="I26" s="44">
        <f t="shared" si="4"/>
        <v>472</v>
      </c>
      <c r="J26" s="44">
        <f t="shared" si="4"/>
        <v>5976</v>
      </c>
      <c r="K26" s="44">
        <f t="shared" si="4"/>
        <v>5855</v>
      </c>
      <c r="L26" s="84">
        <f t="shared" si="4"/>
        <v>11831</v>
      </c>
    </row>
    <row r="27" spans="2:12" ht="12.75" customHeight="1">
      <c r="B27" s="77" t="s">
        <v>357</v>
      </c>
      <c r="C27" s="86">
        <v>4</v>
      </c>
      <c r="D27" s="49">
        <v>1</v>
      </c>
      <c r="E27" s="49">
        <v>20</v>
      </c>
      <c r="F27" s="49">
        <v>1</v>
      </c>
      <c r="G27" s="49">
        <v>30</v>
      </c>
      <c r="H27" s="49">
        <v>5</v>
      </c>
      <c r="I27" s="49">
        <f aca="true" t="shared" si="5" ref="I27:I39">SUM(G27:H27)</f>
        <v>35</v>
      </c>
      <c r="J27" s="49">
        <v>375</v>
      </c>
      <c r="K27" s="49">
        <v>342</v>
      </c>
      <c r="L27" s="87">
        <f aca="true" t="shared" si="6" ref="L27:L39">SUM(J27:K27)</f>
        <v>717</v>
      </c>
    </row>
    <row r="28" spans="2:12" ht="12.75" customHeight="1">
      <c r="B28" s="77" t="s">
        <v>1284</v>
      </c>
      <c r="C28" s="86">
        <v>1</v>
      </c>
      <c r="D28" s="49">
        <v>0</v>
      </c>
      <c r="E28" s="49">
        <v>15</v>
      </c>
      <c r="F28" s="49">
        <v>0</v>
      </c>
      <c r="G28" s="49">
        <v>18</v>
      </c>
      <c r="H28" s="49">
        <v>6</v>
      </c>
      <c r="I28" s="49">
        <f t="shared" si="5"/>
        <v>24</v>
      </c>
      <c r="J28" s="49">
        <v>337</v>
      </c>
      <c r="K28" s="49">
        <v>338</v>
      </c>
      <c r="L28" s="87">
        <f t="shared" si="6"/>
        <v>675</v>
      </c>
    </row>
    <row r="29" spans="2:12" ht="12.75" customHeight="1">
      <c r="B29" s="77" t="s">
        <v>1372</v>
      </c>
      <c r="C29" s="346">
        <v>3</v>
      </c>
      <c r="D29" s="56">
        <v>0</v>
      </c>
      <c r="E29" s="56">
        <v>23</v>
      </c>
      <c r="F29" s="56">
        <v>0</v>
      </c>
      <c r="G29" s="56">
        <v>29</v>
      </c>
      <c r="H29" s="56">
        <v>8</v>
      </c>
      <c r="I29" s="49">
        <f t="shared" si="5"/>
        <v>37</v>
      </c>
      <c r="J29" s="56">
        <v>420</v>
      </c>
      <c r="K29" s="56">
        <v>449</v>
      </c>
      <c r="L29" s="87">
        <f t="shared" si="6"/>
        <v>869</v>
      </c>
    </row>
    <row r="30" spans="2:12" ht="12.75" customHeight="1">
      <c r="B30" s="77" t="s">
        <v>1286</v>
      </c>
      <c r="C30" s="346">
        <v>1</v>
      </c>
      <c r="D30" s="56">
        <v>0</v>
      </c>
      <c r="E30" s="56">
        <v>13</v>
      </c>
      <c r="F30" s="56">
        <v>0</v>
      </c>
      <c r="G30" s="56">
        <v>16</v>
      </c>
      <c r="H30" s="56">
        <v>4</v>
      </c>
      <c r="I30" s="49">
        <f t="shared" si="5"/>
        <v>20</v>
      </c>
      <c r="J30" s="56">
        <v>320</v>
      </c>
      <c r="K30" s="56">
        <v>285</v>
      </c>
      <c r="L30" s="87">
        <f t="shared" si="6"/>
        <v>605</v>
      </c>
    </row>
    <row r="31" spans="2:12" ht="12.75" customHeight="1">
      <c r="B31" s="53" t="s">
        <v>1374</v>
      </c>
      <c r="C31" s="346">
        <v>4</v>
      </c>
      <c r="D31" s="56">
        <v>0</v>
      </c>
      <c r="E31" s="56">
        <v>27</v>
      </c>
      <c r="F31" s="56">
        <v>0</v>
      </c>
      <c r="G31" s="56">
        <v>36</v>
      </c>
      <c r="H31" s="56">
        <v>9</v>
      </c>
      <c r="I31" s="49">
        <f t="shared" si="5"/>
        <v>45</v>
      </c>
      <c r="J31" s="56">
        <v>544</v>
      </c>
      <c r="K31" s="56">
        <v>525</v>
      </c>
      <c r="L31" s="87">
        <f t="shared" si="6"/>
        <v>1069</v>
      </c>
    </row>
    <row r="32" spans="2:12" ht="12.75" customHeight="1">
      <c r="B32" s="77" t="s">
        <v>1375</v>
      </c>
      <c r="C32" s="346">
        <v>4</v>
      </c>
      <c r="D32" s="56">
        <v>0</v>
      </c>
      <c r="E32" s="56">
        <v>19</v>
      </c>
      <c r="F32" s="56">
        <v>0</v>
      </c>
      <c r="G32" s="56">
        <v>26</v>
      </c>
      <c r="H32" s="56">
        <v>8</v>
      </c>
      <c r="I32" s="49">
        <f t="shared" si="5"/>
        <v>34</v>
      </c>
      <c r="J32" s="56">
        <v>379</v>
      </c>
      <c r="K32" s="56">
        <v>352</v>
      </c>
      <c r="L32" s="87">
        <f t="shared" si="6"/>
        <v>731</v>
      </c>
    </row>
    <row r="33" spans="2:12" ht="12.75" customHeight="1">
      <c r="B33" s="77" t="s">
        <v>233</v>
      </c>
      <c r="C33" s="346">
        <v>2</v>
      </c>
      <c r="D33" s="49">
        <v>0</v>
      </c>
      <c r="E33" s="49">
        <v>29</v>
      </c>
      <c r="F33" s="56">
        <v>0</v>
      </c>
      <c r="G33" s="56">
        <v>34</v>
      </c>
      <c r="H33" s="56">
        <v>9</v>
      </c>
      <c r="I33" s="49">
        <f t="shared" si="5"/>
        <v>43</v>
      </c>
      <c r="J33" s="56">
        <v>675</v>
      </c>
      <c r="K33" s="56">
        <v>697</v>
      </c>
      <c r="L33" s="87">
        <f t="shared" si="6"/>
        <v>1372</v>
      </c>
    </row>
    <row r="34" spans="2:12" ht="12.75" customHeight="1">
      <c r="B34" s="77" t="s">
        <v>1378</v>
      </c>
      <c r="C34" s="346">
        <v>6</v>
      </c>
      <c r="D34" s="56">
        <v>1</v>
      </c>
      <c r="E34" s="56">
        <v>37</v>
      </c>
      <c r="F34" s="1029">
        <v>3</v>
      </c>
      <c r="G34" s="56">
        <v>51</v>
      </c>
      <c r="H34" s="56">
        <v>14</v>
      </c>
      <c r="I34" s="49">
        <f t="shared" si="5"/>
        <v>65</v>
      </c>
      <c r="J34" s="56">
        <v>730</v>
      </c>
      <c r="K34" s="56">
        <v>726</v>
      </c>
      <c r="L34" s="87">
        <f t="shared" si="6"/>
        <v>1456</v>
      </c>
    </row>
    <row r="35" spans="2:12" ht="12.75" customHeight="1">
      <c r="B35" s="77" t="s">
        <v>234</v>
      </c>
      <c r="C35" s="346">
        <v>2</v>
      </c>
      <c r="D35" s="56">
        <v>0</v>
      </c>
      <c r="E35" s="56">
        <v>19</v>
      </c>
      <c r="F35" s="56">
        <v>0</v>
      </c>
      <c r="G35" s="56">
        <v>25</v>
      </c>
      <c r="H35" s="56">
        <v>6</v>
      </c>
      <c r="I35" s="49">
        <f t="shared" si="5"/>
        <v>31</v>
      </c>
      <c r="J35" s="56">
        <v>428</v>
      </c>
      <c r="K35" s="56">
        <v>363</v>
      </c>
      <c r="L35" s="87">
        <f t="shared" si="6"/>
        <v>791</v>
      </c>
    </row>
    <row r="36" spans="2:12" ht="12.75" customHeight="1">
      <c r="B36" s="77" t="s">
        <v>1381</v>
      </c>
      <c r="C36" s="346">
        <v>1</v>
      </c>
      <c r="D36" s="56">
        <v>1</v>
      </c>
      <c r="E36" s="56">
        <v>11</v>
      </c>
      <c r="F36" s="56">
        <v>3</v>
      </c>
      <c r="G36" s="56">
        <v>17</v>
      </c>
      <c r="H36" s="56">
        <v>5</v>
      </c>
      <c r="I36" s="49">
        <f t="shared" si="5"/>
        <v>22</v>
      </c>
      <c r="J36" s="56">
        <v>276</v>
      </c>
      <c r="K36" s="56">
        <v>273</v>
      </c>
      <c r="L36" s="87">
        <f t="shared" si="6"/>
        <v>549</v>
      </c>
    </row>
    <row r="37" spans="2:12" ht="12.75" customHeight="1">
      <c r="B37" s="77" t="s">
        <v>559</v>
      </c>
      <c r="C37" s="346">
        <v>2</v>
      </c>
      <c r="D37" s="56">
        <v>0</v>
      </c>
      <c r="E37" s="56">
        <v>17</v>
      </c>
      <c r="F37" s="56">
        <v>0</v>
      </c>
      <c r="G37" s="56">
        <v>22</v>
      </c>
      <c r="H37" s="56">
        <v>8</v>
      </c>
      <c r="I37" s="49">
        <f t="shared" si="5"/>
        <v>30</v>
      </c>
      <c r="J37" s="56">
        <v>344</v>
      </c>
      <c r="K37" s="56">
        <v>353</v>
      </c>
      <c r="L37" s="87">
        <f t="shared" si="6"/>
        <v>697</v>
      </c>
    </row>
    <row r="38" spans="2:12" ht="12.75" customHeight="1">
      <c r="B38" s="77" t="s">
        <v>1382</v>
      </c>
      <c r="C38" s="346">
        <v>3</v>
      </c>
      <c r="D38" s="56">
        <v>0</v>
      </c>
      <c r="E38" s="56">
        <v>18</v>
      </c>
      <c r="F38" s="56">
        <v>0</v>
      </c>
      <c r="G38" s="56">
        <v>25</v>
      </c>
      <c r="H38" s="56">
        <v>5</v>
      </c>
      <c r="I38" s="49">
        <f t="shared" si="5"/>
        <v>30</v>
      </c>
      <c r="J38" s="56">
        <v>384</v>
      </c>
      <c r="K38" s="56">
        <v>348</v>
      </c>
      <c r="L38" s="87">
        <f t="shared" si="6"/>
        <v>732</v>
      </c>
    </row>
    <row r="39" spans="2:12" ht="12.75" customHeight="1">
      <c r="B39" s="77" t="s">
        <v>1383</v>
      </c>
      <c r="C39" s="346">
        <v>3</v>
      </c>
      <c r="D39" s="56">
        <v>0</v>
      </c>
      <c r="E39" s="56">
        <v>36</v>
      </c>
      <c r="F39" s="56">
        <v>0</v>
      </c>
      <c r="G39" s="56">
        <v>43</v>
      </c>
      <c r="H39" s="56">
        <v>13</v>
      </c>
      <c r="I39" s="49">
        <f t="shared" si="5"/>
        <v>56</v>
      </c>
      <c r="J39" s="56">
        <v>764</v>
      </c>
      <c r="K39" s="56">
        <v>804</v>
      </c>
      <c r="L39" s="87">
        <f t="shared" si="6"/>
        <v>1568</v>
      </c>
    </row>
    <row r="40" spans="2:12" ht="12.75" customHeight="1">
      <c r="B40" s="77"/>
      <c r="C40" s="346"/>
      <c r="D40" s="56"/>
      <c r="E40" s="56"/>
      <c r="F40" s="56"/>
      <c r="G40" s="56"/>
      <c r="H40" s="56"/>
      <c r="I40" s="49"/>
      <c r="J40" s="56"/>
      <c r="K40" s="56"/>
      <c r="L40" s="87"/>
    </row>
    <row r="41" spans="2:12" s="81" customFormat="1" ht="12.75" customHeight="1">
      <c r="B41" s="82" t="s">
        <v>1296</v>
      </c>
      <c r="C41" s="339">
        <f aca="true" t="shared" si="7" ref="C41:L41">SUM(C42:C49)</f>
        <v>24</v>
      </c>
      <c r="D41" s="340">
        <f t="shared" si="7"/>
        <v>3</v>
      </c>
      <c r="E41" s="340">
        <f t="shared" si="7"/>
        <v>157</v>
      </c>
      <c r="F41" s="340">
        <f t="shared" si="7"/>
        <v>6</v>
      </c>
      <c r="G41" s="340">
        <f t="shared" si="7"/>
        <v>214</v>
      </c>
      <c r="H41" s="340">
        <f t="shared" si="7"/>
        <v>61</v>
      </c>
      <c r="I41" s="340">
        <f t="shared" si="7"/>
        <v>275</v>
      </c>
      <c r="J41" s="340">
        <f t="shared" si="7"/>
        <v>3234</v>
      </c>
      <c r="K41" s="340">
        <f t="shared" si="7"/>
        <v>3069</v>
      </c>
      <c r="L41" s="341">
        <f t="shared" si="7"/>
        <v>6303</v>
      </c>
    </row>
    <row r="42" spans="2:12" ht="12.75" customHeight="1">
      <c r="B42" s="77" t="s">
        <v>569</v>
      </c>
      <c r="C42" s="346">
        <v>3</v>
      </c>
      <c r="D42" s="56">
        <v>1</v>
      </c>
      <c r="E42" s="56">
        <v>20</v>
      </c>
      <c r="F42" s="56">
        <v>3</v>
      </c>
      <c r="G42" s="56">
        <v>29</v>
      </c>
      <c r="H42" s="56">
        <v>11</v>
      </c>
      <c r="I42" s="49">
        <f aca="true" t="shared" si="8" ref="I42:I49">SUM(G42:H42)</f>
        <v>40</v>
      </c>
      <c r="J42" s="56">
        <v>478</v>
      </c>
      <c r="K42" s="56">
        <v>474</v>
      </c>
      <c r="L42" s="87">
        <f aca="true" t="shared" si="9" ref="L42:L49">SUM(J42:K42)</f>
        <v>952</v>
      </c>
    </row>
    <row r="43" spans="2:12" ht="12.75" customHeight="1">
      <c r="B43" s="77" t="s">
        <v>246</v>
      </c>
      <c r="C43" s="346">
        <v>3</v>
      </c>
      <c r="D43" s="56">
        <v>0</v>
      </c>
      <c r="E43" s="56">
        <v>20</v>
      </c>
      <c r="F43" s="56">
        <v>0</v>
      </c>
      <c r="G43" s="56">
        <v>26</v>
      </c>
      <c r="H43" s="56">
        <v>9</v>
      </c>
      <c r="I43" s="49">
        <f t="shared" si="8"/>
        <v>35</v>
      </c>
      <c r="J43" s="56">
        <v>372</v>
      </c>
      <c r="K43" s="56">
        <v>359</v>
      </c>
      <c r="L43" s="87">
        <f t="shared" si="9"/>
        <v>731</v>
      </c>
    </row>
    <row r="44" spans="2:12" ht="12.75" customHeight="1">
      <c r="B44" s="77" t="s">
        <v>1299</v>
      </c>
      <c r="C44" s="346">
        <v>5</v>
      </c>
      <c r="D44" s="56">
        <v>0</v>
      </c>
      <c r="E44" s="56">
        <v>18</v>
      </c>
      <c r="F44" s="56">
        <v>0</v>
      </c>
      <c r="G44" s="56">
        <v>24</v>
      </c>
      <c r="H44" s="56">
        <v>10</v>
      </c>
      <c r="I44" s="49">
        <f t="shared" si="8"/>
        <v>34</v>
      </c>
      <c r="J44" s="56">
        <v>276</v>
      </c>
      <c r="K44" s="56">
        <v>288</v>
      </c>
      <c r="L44" s="87">
        <f t="shared" si="9"/>
        <v>564</v>
      </c>
    </row>
    <row r="45" spans="2:12" s="1025" customFormat="1" ht="12.75" customHeight="1">
      <c r="B45" s="1026" t="s">
        <v>236</v>
      </c>
      <c r="C45" s="343">
        <v>3</v>
      </c>
      <c r="D45" s="344">
        <v>0</v>
      </c>
      <c r="E45" s="344">
        <v>17</v>
      </c>
      <c r="F45" s="344">
        <v>0</v>
      </c>
      <c r="G45" s="344">
        <v>23</v>
      </c>
      <c r="H45" s="344">
        <v>6</v>
      </c>
      <c r="I45" s="49">
        <f t="shared" si="8"/>
        <v>29</v>
      </c>
      <c r="J45" s="344">
        <v>385</v>
      </c>
      <c r="K45" s="344">
        <v>290</v>
      </c>
      <c r="L45" s="87">
        <f t="shared" si="9"/>
        <v>675</v>
      </c>
    </row>
    <row r="46" spans="2:12" ht="12.75" customHeight="1">
      <c r="B46" s="77" t="s">
        <v>1356</v>
      </c>
      <c r="C46" s="346">
        <v>2</v>
      </c>
      <c r="D46" s="56">
        <v>0</v>
      </c>
      <c r="E46" s="56">
        <v>13</v>
      </c>
      <c r="F46" s="56">
        <v>0</v>
      </c>
      <c r="G46" s="56">
        <v>16</v>
      </c>
      <c r="H46" s="56">
        <v>5</v>
      </c>
      <c r="I46" s="49">
        <f t="shared" si="8"/>
        <v>21</v>
      </c>
      <c r="J46" s="56">
        <v>254</v>
      </c>
      <c r="K46" s="56">
        <v>259</v>
      </c>
      <c r="L46" s="87">
        <f t="shared" si="9"/>
        <v>513</v>
      </c>
    </row>
    <row r="47" spans="2:12" ht="12.75" customHeight="1">
      <c r="B47" s="77" t="s">
        <v>237</v>
      </c>
      <c r="C47" s="346">
        <v>3</v>
      </c>
      <c r="D47" s="56">
        <v>2</v>
      </c>
      <c r="E47" s="56">
        <v>27</v>
      </c>
      <c r="F47" s="56">
        <v>3</v>
      </c>
      <c r="G47" s="56">
        <v>41</v>
      </c>
      <c r="H47" s="56">
        <v>8</v>
      </c>
      <c r="I47" s="49">
        <f t="shared" si="8"/>
        <v>49</v>
      </c>
      <c r="J47" s="56">
        <v>548</v>
      </c>
      <c r="K47" s="56">
        <v>549</v>
      </c>
      <c r="L47" s="87">
        <f t="shared" si="9"/>
        <v>1097</v>
      </c>
    </row>
    <row r="48" spans="2:12" ht="12.75" customHeight="1">
      <c r="B48" s="77" t="s">
        <v>1303</v>
      </c>
      <c r="C48" s="346">
        <v>1</v>
      </c>
      <c r="D48" s="56">
        <v>0</v>
      </c>
      <c r="E48" s="56">
        <v>15</v>
      </c>
      <c r="F48" s="56">
        <v>0</v>
      </c>
      <c r="G48" s="56">
        <v>19</v>
      </c>
      <c r="H48" s="56">
        <v>4</v>
      </c>
      <c r="I48" s="49">
        <f t="shared" si="8"/>
        <v>23</v>
      </c>
      <c r="J48" s="56">
        <v>348</v>
      </c>
      <c r="K48" s="56">
        <v>320</v>
      </c>
      <c r="L48" s="87">
        <f t="shared" si="9"/>
        <v>668</v>
      </c>
    </row>
    <row r="49" spans="2:12" ht="12.75" customHeight="1">
      <c r="B49" s="77" t="s">
        <v>1304</v>
      </c>
      <c r="C49" s="346">
        <v>4</v>
      </c>
      <c r="D49" s="56">
        <v>0</v>
      </c>
      <c r="E49" s="56">
        <v>27</v>
      </c>
      <c r="F49" s="56">
        <v>0</v>
      </c>
      <c r="G49" s="56">
        <v>36</v>
      </c>
      <c r="H49" s="56">
        <v>8</v>
      </c>
      <c r="I49" s="49">
        <f t="shared" si="8"/>
        <v>44</v>
      </c>
      <c r="J49" s="56">
        <v>573</v>
      </c>
      <c r="K49" s="56">
        <v>530</v>
      </c>
      <c r="L49" s="87">
        <f t="shared" si="9"/>
        <v>1103</v>
      </c>
    </row>
    <row r="50" spans="2:12" ht="12.75" customHeight="1">
      <c r="B50" s="77"/>
      <c r="C50" s="346"/>
      <c r="D50" s="56"/>
      <c r="E50" s="56"/>
      <c r="F50" s="56"/>
      <c r="G50" s="56"/>
      <c r="H50" s="56"/>
      <c r="I50" s="49"/>
      <c r="J50" s="56"/>
      <c r="K50" s="56"/>
      <c r="L50" s="87"/>
    </row>
    <row r="51" spans="2:12" s="81" customFormat="1" ht="12.75" customHeight="1">
      <c r="B51" s="82" t="s">
        <v>1305</v>
      </c>
      <c r="C51" s="339">
        <f aca="true" t="shared" si="10" ref="C51:L51">SUM(C52:C59)</f>
        <v>23</v>
      </c>
      <c r="D51" s="340">
        <f t="shared" si="10"/>
        <v>1</v>
      </c>
      <c r="E51" s="340">
        <f t="shared" si="10"/>
        <v>175</v>
      </c>
      <c r="F51" s="340">
        <f t="shared" si="10"/>
        <v>1</v>
      </c>
      <c r="G51" s="340">
        <f t="shared" si="10"/>
        <v>216</v>
      </c>
      <c r="H51" s="340">
        <f t="shared" si="10"/>
        <v>74</v>
      </c>
      <c r="I51" s="340">
        <f t="shared" si="10"/>
        <v>290</v>
      </c>
      <c r="J51" s="340">
        <f t="shared" si="10"/>
        <v>3763</v>
      </c>
      <c r="K51" s="340">
        <f t="shared" si="10"/>
        <v>3522</v>
      </c>
      <c r="L51" s="341">
        <f t="shared" si="10"/>
        <v>7285</v>
      </c>
    </row>
    <row r="52" spans="2:12" ht="12.75" customHeight="1">
      <c r="B52" s="77" t="s">
        <v>238</v>
      </c>
      <c r="C52" s="346">
        <v>2</v>
      </c>
      <c r="D52" s="56">
        <v>0</v>
      </c>
      <c r="E52" s="56">
        <v>17</v>
      </c>
      <c r="F52" s="56">
        <v>0</v>
      </c>
      <c r="G52" s="56">
        <v>20</v>
      </c>
      <c r="H52" s="56">
        <v>7</v>
      </c>
      <c r="I52" s="49">
        <f aca="true" t="shared" si="11" ref="I52:I59">SUM(G52:H52)</f>
        <v>27</v>
      </c>
      <c r="J52" s="56">
        <v>381</v>
      </c>
      <c r="K52" s="56">
        <v>353</v>
      </c>
      <c r="L52" s="87">
        <f aca="true" t="shared" si="12" ref="L52:L59">SUM(J52:K52)</f>
        <v>734</v>
      </c>
    </row>
    <row r="53" spans="2:12" ht="12.75" customHeight="1">
      <c r="B53" s="77" t="s">
        <v>1344</v>
      </c>
      <c r="C53" s="346">
        <v>2</v>
      </c>
      <c r="D53" s="56">
        <v>0</v>
      </c>
      <c r="E53" s="56">
        <v>17</v>
      </c>
      <c r="F53" s="56">
        <v>0</v>
      </c>
      <c r="G53" s="56">
        <v>19</v>
      </c>
      <c r="H53" s="56">
        <v>7</v>
      </c>
      <c r="I53" s="49">
        <f t="shared" si="11"/>
        <v>26</v>
      </c>
      <c r="J53" s="56">
        <v>391</v>
      </c>
      <c r="K53" s="56">
        <v>373</v>
      </c>
      <c r="L53" s="87">
        <f t="shared" si="12"/>
        <v>764</v>
      </c>
    </row>
    <row r="54" spans="2:12" ht="12.75" customHeight="1">
      <c r="B54" s="77" t="s">
        <v>1345</v>
      </c>
      <c r="C54" s="346">
        <v>4</v>
      </c>
      <c r="D54" s="56">
        <v>0</v>
      </c>
      <c r="E54" s="56">
        <v>24</v>
      </c>
      <c r="F54" s="56">
        <v>0</v>
      </c>
      <c r="G54" s="56">
        <v>29</v>
      </c>
      <c r="H54" s="56">
        <v>14</v>
      </c>
      <c r="I54" s="49">
        <f t="shared" si="11"/>
        <v>43</v>
      </c>
      <c r="J54" s="56">
        <v>522</v>
      </c>
      <c r="K54" s="56">
        <v>459</v>
      </c>
      <c r="L54" s="87">
        <f t="shared" si="12"/>
        <v>981</v>
      </c>
    </row>
    <row r="55" spans="2:12" ht="12.75" customHeight="1">
      <c r="B55" s="77" t="s">
        <v>239</v>
      </c>
      <c r="C55" s="346">
        <v>1</v>
      </c>
      <c r="D55" s="56">
        <v>0</v>
      </c>
      <c r="E55" s="56">
        <v>10</v>
      </c>
      <c r="F55" s="56">
        <v>0</v>
      </c>
      <c r="G55" s="56">
        <v>12</v>
      </c>
      <c r="H55" s="56">
        <v>4</v>
      </c>
      <c r="I55" s="49">
        <f t="shared" si="11"/>
        <v>16</v>
      </c>
      <c r="J55" s="56">
        <v>245</v>
      </c>
      <c r="K55" s="56">
        <v>217</v>
      </c>
      <c r="L55" s="87">
        <f t="shared" si="12"/>
        <v>462</v>
      </c>
    </row>
    <row r="56" spans="2:12" ht="12.75" customHeight="1">
      <c r="B56" s="77" t="s">
        <v>240</v>
      </c>
      <c r="C56" s="346">
        <v>2</v>
      </c>
      <c r="D56" s="56">
        <v>1</v>
      </c>
      <c r="E56" s="56">
        <v>14</v>
      </c>
      <c r="F56" s="56">
        <v>1</v>
      </c>
      <c r="G56" s="56">
        <v>20</v>
      </c>
      <c r="H56" s="56">
        <v>6</v>
      </c>
      <c r="I56" s="49">
        <f t="shared" si="11"/>
        <v>26</v>
      </c>
      <c r="J56" s="56">
        <v>267</v>
      </c>
      <c r="K56" s="56">
        <v>290</v>
      </c>
      <c r="L56" s="87">
        <f t="shared" si="12"/>
        <v>557</v>
      </c>
    </row>
    <row r="57" spans="2:12" ht="12.75" customHeight="1">
      <c r="B57" s="77" t="s">
        <v>1347</v>
      </c>
      <c r="C57" s="346">
        <v>3</v>
      </c>
      <c r="D57" s="56">
        <v>0</v>
      </c>
      <c r="E57" s="56">
        <v>27</v>
      </c>
      <c r="F57" s="56">
        <v>0</v>
      </c>
      <c r="G57" s="56">
        <v>36</v>
      </c>
      <c r="H57" s="56">
        <v>7</v>
      </c>
      <c r="I57" s="49">
        <f t="shared" si="11"/>
        <v>43</v>
      </c>
      <c r="J57" s="56">
        <v>592</v>
      </c>
      <c r="K57" s="56">
        <v>535</v>
      </c>
      <c r="L57" s="87">
        <f t="shared" si="12"/>
        <v>1127</v>
      </c>
    </row>
    <row r="58" spans="2:12" ht="12.75" customHeight="1">
      <c r="B58" s="77" t="s">
        <v>1348</v>
      </c>
      <c r="C58" s="346">
        <v>5</v>
      </c>
      <c r="D58" s="56">
        <v>0</v>
      </c>
      <c r="E58" s="56">
        <v>27</v>
      </c>
      <c r="F58" s="56">
        <v>0</v>
      </c>
      <c r="G58" s="56">
        <v>35</v>
      </c>
      <c r="H58" s="56">
        <v>12</v>
      </c>
      <c r="I58" s="49">
        <f t="shared" si="11"/>
        <v>47</v>
      </c>
      <c r="J58" s="56">
        <v>455</v>
      </c>
      <c r="K58" s="56">
        <v>454</v>
      </c>
      <c r="L58" s="87">
        <f t="shared" si="12"/>
        <v>909</v>
      </c>
    </row>
    <row r="59" spans="2:12" ht="12.75" customHeight="1">
      <c r="B59" s="77" t="s">
        <v>1312</v>
      </c>
      <c r="C59" s="346">
        <v>4</v>
      </c>
      <c r="D59" s="56">
        <v>0</v>
      </c>
      <c r="E59" s="56">
        <v>39</v>
      </c>
      <c r="F59" s="56">
        <v>0</v>
      </c>
      <c r="G59" s="56">
        <v>45</v>
      </c>
      <c r="H59" s="56">
        <v>17</v>
      </c>
      <c r="I59" s="49">
        <f t="shared" si="11"/>
        <v>62</v>
      </c>
      <c r="J59" s="56">
        <v>910</v>
      </c>
      <c r="K59" s="56">
        <v>841</v>
      </c>
      <c r="L59" s="87">
        <f t="shared" si="12"/>
        <v>1751</v>
      </c>
    </row>
    <row r="60" spans="2:12" ht="12.75" customHeight="1">
      <c r="B60" s="77"/>
      <c r="C60" s="346"/>
      <c r="D60" s="56"/>
      <c r="E60" s="56"/>
      <c r="F60" s="56"/>
      <c r="G60" s="56"/>
      <c r="H60" s="56"/>
      <c r="I60" s="49"/>
      <c r="J60" s="56"/>
      <c r="K60" s="56"/>
      <c r="L60" s="87"/>
    </row>
    <row r="61" spans="2:12" s="81" customFormat="1" ht="12.75" customHeight="1">
      <c r="B61" s="512" t="s">
        <v>370</v>
      </c>
      <c r="C61" s="339">
        <f aca="true" t="shared" si="13" ref="C61:L61">SUM(C62:C70)</f>
        <v>29</v>
      </c>
      <c r="D61" s="340">
        <f t="shared" si="13"/>
        <v>5</v>
      </c>
      <c r="E61" s="340">
        <f t="shared" si="13"/>
        <v>244</v>
      </c>
      <c r="F61" s="340">
        <f t="shared" si="13"/>
        <v>10</v>
      </c>
      <c r="G61" s="340">
        <f t="shared" si="13"/>
        <v>320</v>
      </c>
      <c r="H61" s="340">
        <f t="shared" si="13"/>
        <v>100</v>
      </c>
      <c r="I61" s="340">
        <f t="shared" si="13"/>
        <v>420</v>
      </c>
      <c r="J61" s="340">
        <f t="shared" si="13"/>
        <v>5248</v>
      </c>
      <c r="K61" s="340">
        <f t="shared" si="13"/>
        <v>5021</v>
      </c>
      <c r="L61" s="341">
        <f t="shared" si="13"/>
        <v>10269</v>
      </c>
    </row>
    <row r="62" spans="2:12" ht="12.75" customHeight="1">
      <c r="B62" s="77" t="s">
        <v>1361</v>
      </c>
      <c r="C62" s="346">
        <v>4</v>
      </c>
      <c r="D62" s="56">
        <v>0</v>
      </c>
      <c r="E62" s="56">
        <v>50</v>
      </c>
      <c r="F62" s="56">
        <v>0</v>
      </c>
      <c r="G62" s="56">
        <v>60</v>
      </c>
      <c r="H62" s="56">
        <v>20</v>
      </c>
      <c r="I62" s="49">
        <f aca="true" t="shared" si="14" ref="I62:I70">SUM(G62:H62)</f>
        <v>80</v>
      </c>
      <c r="J62" s="56">
        <v>1088</v>
      </c>
      <c r="K62" s="56">
        <v>1037</v>
      </c>
      <c r="L62" s="87">
        <f aca="true" t="shared" si="15" ref="L62:L70">SUM(J62:K62)</f>
        <v>2125</v>
      </c>
    </row>
    <row r="63" spans="2:12" ht="12.75" customHeight="1">
      <c r="B63" s="77" t="s">
        <v>1315</v>
      </c>
      <c r="C63" s="346">
        <v>2</v>
      </c>
      <c r="D63" s="56">
        <v>0</v>
      </c>
      <c r="E63" s="56">
        <v>17</v>
      </c>
      <c r="F63" s="56">
        <v>0</v>
      </c>
      <c r="G63" s="56">
        <v>23</v>
      </c>
      <c r="H63" s="56">
        <v>6</v>
      </c>
      <c r="I63" s="49">
        <f t="shared" si="14"/>
        <v>29</v>
      </c>
      <c r="J63" s="56">
        <v>394</v>
      </c>
      <c r="K63" s="56">
        <v>394</v>
      </c>
      <c r="L63" s="87">
        <f t="shared" si="15"/>
        <v>788</v>
      </c>
    </row>
    <row r="64" spans="2:12" ht="12.75" customHeight="1">
      <c r="B64" s="77" t="s">
        <v>1363</v>
      </c>
      <c r="C64" s="346">
        <v>3</v>
      </c>
      <c r="D64" s="56">
        <v>0</v>
      </c>
      <c r="E64" s="56">
        <v>29</v>
      </c>
      <c r="F64" s="56">
        <v>0</v>
      </c>
      <c r="G64" s="56">
        <v>33</v>
      </c>
      <c r="H64" s="56">
        <v>14</v>
      </c>
      <c r="I64" s="49">
        <f t="shared" si="14"/>
        <v>47</v>
      </c>
      <c r="J64" s="56">
        <v>611</v>
      </c>
      <c r="K64" s="56">
        <v>616</v>
      </c>
      <c r="L64" s="87">
        <f t="shared" si="15"/>
        <v>1227</v>
      </c>
    </row>
    <row r="65" spans="2:12" ht="12.75" customHeight="1">
      <c r="B65" s="77" t="s">
        <v>241</v>
      </c>
      <c r="C65" s="346">
        <v>2</v>
      </c>
      <c r="D65" s="56">
        <v>0</v>
      </c>
      <c r="E65" s="56">
        <v>13</v>
      </c>
      <c r="F65" s="56">
        <v>0</v>
      </c>
      <c r="G65" s="56">
        <v>18</v>
      </c>
      <c r="H65" s="56">
        <v>6</v>
      </c>
      <c r="I65" s="49">
        <f t="shared" si="14"/>
        <v>24</v>
      </c>
      <c r="J65" s="56">
        <v>292</v>
      </c>
      <c r="K65" s="56">
        <v>255</v>
      </c>
      <c r="L65" s="87">
        <f t="shared" si="15"/>
        <v>547</v>
      </c>
    </row>
    <row r="66" spans="2:12" ht="12.75" customHeight="1">
      <c r="B66" s="77" t="s">
        <v>1364</v>
      </c>
      <c r="C66" s="346">
        <v>5</v>
      </c>
      <c r="D66" s="56">
        <v>1</v>
      </c>
      <c r="E66" s="56">
        <v>42</v>
      </c>
      <c r="F66" s="56">
        <v>3</v>
      </c>
      <c r="G66" s="56">
        <v>55</v>
      </c>
      <c r="H66" s="56">
        <v>20</v>
      </c>
      <c r="I66" s="49">
        <f t="shared" si="14"/>
        <v>75</v>
      </c>
      <c r="J66" s="56">
        <v>910</v>
      </c>
      <c r="K66" s="56">
        <v>842</v>
      </c>
      <c r="L66" s="87">
        <f t="shared" si="15"/>
        <v>1752</v>
      </c>
    </row>
    <row r="67" spans="2:12" ht="12.75" customHeight="1">
      <c r="B67" s="77" t="s">
        <v>1366</v>
      </c>
      <c r="C67" s="346">
        <v>5</v>
      </c>
      <c r="D67" s="56">
        <v>0</v>
      </c>
      <c r="E67" s="56">
        <v>41</v>
      </c>
      <c r="F67" s="56">
        <v>0</v>
      </c>
      <c r="G67" s="56">
        <v>52</v>
      </c>
      <c r="H67" s="56">
        <v>16</v>
      </c>
      <c r="I67" s="49">
        <f t="shared" si="14"/>
        <v>68</v>
      </c>
      <c r="J67" s="56">
        <v>875</v>
      </c>
      <c r="K67" s="56">
        <v>842</v>
      </c>
      <c r="L67" s="87">
        <f t="shared" si="15"/>
        <v>1717</v>
      </c>
    </row>
    <row r="68" spans="2:12" ht="12.75" customHeight="1">
      <c r="B68" s="77" t="s">
        <v>242</v>
      </c>
      <c r="C68" s="346">
        <v>2</v>
      </c>
      <c r="D68" s="56">
        <v>1</v>
      </c>
      <c r="E68" s="56">
        <v>23</v>
      </c>
      <c r="F68" s="56">
        <v>1</v>
      </c>
      <c r="G68" s="56">
        <v>29</v>
      </c>
      <c r="H68" s="56">
        <v>11</v>
      </c>
      <c r="I68" s="49">
        <f t="shared" si="14"/>
        <v>40</v>
      </c>
      <c r="J68" s="56">
        <v>494</v>
      </c>
      <c r="K68" s="56">
        <v>464</v>
      </c>
      <c r="L68" s="87">
        <f t="shared" si="15"/>
        <v>958</v>
      </c>
    </row>
    <row r="69" spans="2:12" ht="12.75" customHeight="1">
      <c r="B69" s="77" t="s">
        <v>521</v>
      </c>
      <c r="C69" s="346">
        <v>2</v>
      </c>
      <c r="D69" s="56">
        <v>1</v>
      </c>
      <c r="E69" s="56">
        <v>6</v>
      </c>
      <c r="F69" s="56">
        <v>2</v>
      </c>
      <c r="G69" s="56">
        <v>15</v>
      </c>
      <c r="H69" s="56">
        <v>0</v>
      </c>
      <c r="I69" s="49">
        <f t="shared" si="14"/>
        <v>15</v>
      </c>
      <c r="J69" s="56">
        <v>95</v>
      </c>
      <c r="K69" s="56">
        <v>94</v>
      </c>
      <c r="L69" s="87">
        <f t="shared" si="15"/>
        <v>189</v>
      </c>
    </row>
    <row r="70" spans="2:12" ht="12.75" customHeight="1">
      <c r="B70" s="77" t="s">
        <v>1369</v>
      </c>
      <c r="C70" s="346">
        <v>4</v>
      </c>
      <c r="D70" s="56">
        <v>2</v>
      </c>
      <c r="E70" s="56">
        <v>23</v>
      </c>
      <c r="F70" s="56">
        <v>4</v>
      </c>
      <c r="G70" s="56">
        <v>35</v>
      </c>
      <c r="H70" s="56">
        <v>7</v>
      </c>
      <c r="I70" s="49">
        <f t="shared" si="14"/>
        <v>42</v>
      </c>
      <c r="J70" s="56">
        <v>489</v>
      </c>
      <c r="K70" s="56">
        <v>477</v>
      </c>
      <c r="L70" s="87">
        <f t="shared" si="15"/>
        <v>966</v>
      </c>
    </row>
    <row r="71" spans="2:12" ht="7.5" customHeight="1">
      <c r="B71" s="334"/>
      <c r="C71" s="350"/>
      <c r="D71" s="351"/>
      <c r="E71" s="351"/>
      <c r="F71" s="351"/>
      <c r="G71" s="351"/>
      <c r="H71" s="351"/>
      <c r="I71" s="351"/>
      <c r="J71" s="351"/>
      <c r="K71" s="351"/>
      <c r="L71" s="353"/>
    </row>
    <row r="72" spans="2:12" ht="12">
      <c r="B72" s="70" t="s">
        <v>243</v>
      </c>
      <c r="C72" s="843"/>
      <c r="D72" s="843"/>
      <c r="E72" s="843"/>
      <c r="F72" s="843"/>
      <c r="G72" s="843"/>
      <c r="H72" s="843"/>
      <c r="I72" s="843"/>
      <c r="J72" s="843"/>
      <c r="K72" s="843"/>
      <c r="L72" s="843"/>
    </row>
    <row r="73" spans="3:12" ht="12">
      <c r="C73" s="843"/>
      <c r="D73" s="843"/>
      <c r="E73" s="843"/>
      <c r="F73" s="843"/>
      <c r="G73" s="843"/>
      <c r="H73" s="843"/>
      <c r="I73" s="843"/>
      <c r="J73" s="843"/>
      <c r="K73" s="843"/>
      <c r="L73" s="843"/>
    </row>
    <row r="74" spans="3:12" ht="12">
      <c r="C74" s="843"/>
      <c r="D74" s="843"/>
      <c r="E74" s="843"/>
      <c r="F74" s="843"/>
      <c r="G74" s="843"/>
      <c r="H74" s="843"/>
      <c r="I74" s="843"/>
      <c r="J74" s="843"/>
      <c r="K74" s="843"/>
      <c r="L74" s="843"/>
    </row>
    <row r="75" spans="3:12" ht="12">
      <c r="C75" s="843"/>
      <c r="D75" s="843"/>
      <c r="E75" s="843"/>
      <c r="F75" s="843"/>
      <c r="G75" s="843"/>
      <c r="H75" s="843"/>
      <c r="I75" s="843"/>
      <c r="J75" s="843"/>
      <c r="K75" s="843"/>
      <c r="L75" s="843"/>
    </row>
    <row r="76" spans="3:12" ht="12">
      <c r="C76" s="843"/>
      <c r="D76" s="843"/>
      <c r="E76" s="843"/>
      <c r="F76" s="843"/>
      <c r="G76" s="843"/>
      <c r="H76" s="843"/>
      <c r="I76" s="843"/>
      <c r="J76" s="843"/>
      <c r="K76" s="843"/>
      <c r="L76" s="843"/>
    </row>
    <row r="77" spans="3:12" ht="12">
      <c r="C77" s="843"/>
      <c r="D77" s="843"/>
      <c r="E77" s="843"/>
      <c r="F77" s="843"/>
      <c r="G77" s="843"/>
      <c r="H77" s="843"/>
      <c r="I77" s="843"/>
      <c r="J77" s="843"/>
      <c r="K77" s="843"/>
      <c r="L77" s="843"/>
    </row>
    <row r="78" spans="3:12" ht="12">
      <c r="C78" s="843"/>
      <c r="D78" s="843"/>
      <c r="E78" s="843"/>
      <c r="F78" s="843"/>
      <c r="G78" s="843"/>
      <c r="H78" s="843"/>
      <c r="I78" s="843"/>
      <c r="J78" s="843"/>
      <c r="K78" s="843"/>
      <c r="L78" s="843"/>
    </row>
    <row r="79" spans="3:12" ht="12">
      <c r="C79" s="843"/>
      <c r="D79" s="843"/>
      <c r="E79" s="843"/>
      <c r="F79" s="843"/>
      <c r="G79" s="843"/>
      <c r="H79" s="843"/>
      <c r="I79" s="843"/>
      <c r="J79" s="843"/>
      <c r="K79" s="843"/>
      <c r="L79" s="843"/>
    </row>
    <row r="80" spans="3:12" ht="12">
      <c r="C80" s="843"/>
      <c r="D80" s="843"/>
      <c r="E80" s="843"/>
      <c r="F80" s="843"/>
      <c r="G80" s="843"/>
      <c r="H80" s="843"/>
      <c r="I80" s="843"/>
      <c r="J80" s="843"/>
      <c r="K80" s="843"/>
      <c r="L80" s="843"/>
    </row>
    <row r="81" spans="3:12" ht="12">
      <c r="C81" s="843"/>
      <c r="D81" s="843"/>
      <c r="E81" s="843"/>
      <c r="F81" s="843"/>
      <c r="G81" s="843"/>
      <c r="H81" s="843"/>
      <c r="I81" s="843"/>
      <c r="J81" s="843"/>
      <c r="K81" s="843"/>
      <c r="L81" s="843"/>
    </row>
    <row r="82" spans="3:12" ht="12">
      <c r="C82" s="843"/>
      <c r="D82" s="843"/>
      <c r="E82" s="843"/>
      <c r="F82" s="843"/>
      <c r="G82" s="843"/>
      <c r="H82" s="843"/>
      <c r="I82" s="843"/>
      <c r="J82" s="843"/>
      <c r="K82" s="843"/>
      <c r="L82" s="843"/>
    </row>
    <row r="83" spans="3:12" ht="12">
      <c r="C83" s="843"/>
      <c r="D83" s="843"/>
      <c r="E83" s="843"/>
      <c r="F83" s="843"/>
      <c r="G83" s="843"/>
      <c r="H83" s="843"/>
      <c r="I83" s="843"/>
      <c r="J83" s="843"/>
      <c r="K83" s="843"/>
      <c r="L83" s="843"/>
    </row>
    <row r="84" spans="3:12" ht="12">
      <c r="C84" s="843"/>
      <c r="D84" s="843"/>
      <c r="E84" s="843"/>
      <c r="F84" s="843"/>
      <c r="G84" s="843"/>
      <c r="H84" s="843"/>
      <c r="I84" s="843"/>
      <c r="J84" s="843"/>
      <c r="K84" s="843"/>
      <c r="L84" s="843"/>
    </row>
    <row r="85" spans="3:12" ht="12">
      <c r="C85" s="843"/>
      <c r="D85" s="843"/>
      <c r="E85" s="843"/>
      <c r="F85" s="843"/>
      <c r="G85" s="843"/>
      <c r="H85" s="843"/>
      <c r="I85" s="843"/>
      <c r="J85" s="843"/>
      <c r="K85" s="843"/>
      <c r="L85" s="843"/>
    </row>
    <row r="86" spans="3:12" ht="12">
      <c r="C86" s="843"/>
      <c r="D86" s="843"/>
      <c r="E86" s="843"/>
      <c r="F86" s="843"/>
      <c r="G86" s="843"/>
      <c r="H86" s="843"/>
      <c r="I86" s="843"/>
      <c r="J86" s="843"/>
      <c r="K86" s="843"/>
      <c r="L86" s="843"/>
    </row>
    <row r="87" spans="3:12" ht="12">
      <c r="C87" s="843"/>
      <c r="D87" s="843"/>
      <c r="E87" s="843"/>
      <c r="F87" s="843"/>
      <c r="G87" s="843"/>
      <c r="H87" s="843"/>
      <c r="I87" s="843"/>
      <c r="J87" s="843"/>
      <c r="K87" s="843"/>
      <c r="L87" s="843"/>
    </row>
    <row r="88" spans="3:12" ht="12">
      <c r="C88" s="843"/>
      <c r="D88" s="843"/>
      <c r="E88" s="843"/>
      <c r="F88" s="843"/>
      <c r="G88" s="843"/>
      <c r="H88" s="843"/>
      <c r="I88" s="843"/>
      <c r="J88" s="843"/>
      <c r="K88" s="843"/>
      <c r="L88" s="843"/>
    </row>
    <row r="89" spans="3:12" ht="12">
      <c r="C89" s="843"/>
      <c r="D89" s="843"/>
      <c r="E89" s="843"/>
      <c r="F89" s="843"/>
      <c r="G89" s="843"/>
      <c r="H89" s="843"/>
      <c r="I89" s="843"/>
      <c r="J89" s="843"/>
      <c r="K89" s="843"/>
      <c r="L89" s="843"/>
    </row>
    <row r="90" spans="3:12" ht="12">
      <c r="C90" s="843"/>
      <c r="D90" s="843"/>
      <c r="E90" s="843"/>
      <c r="F90" s="843"/>
      <c r="G90" s="843"/>
      <c r="H90" s="843"/>
      <c r="I90" s="843"/>
      <c r="J90" s="843"/>
      <c r="K90" s="843"/>
      <c r="L90" s="843"/>
    </row>
    <row r="91" spans="3:12" ht="12">
      <c r="C91" s="843"/>
      <c r="D91" s="843"/>
      <c r="E91" s="843"/>
      <c r="F91" s="843"/>
      <c r="G91" s="843"/>
      <c r="H91" s="843"/>
      <c r="I91" s="843"/>
      <c r="J91" s="843"/>
      <c r="K91" s="843"/>
      <c r="L91" s="843"/>
    </row>
    <row r="92" spans="3:12" ht="12">
      <c r="C92" s="843"/>
      <c r="D92" s="843"/>
      <c r="E92" s="843"/>
      <c r="F92" s="843"/>
      <c r="G92" s="843"/>
      <c r="H92" s="843"/>
      <c r="I92" s="843"/>
      <c r="J92" s="843"/>
      <c r="K92" s="843"/>
      <c r="L92" s="843"/>
    </row>
    <row r="93" spans="3:12" ht="12">
      <c r="C93" s="843"/>
      <c r="D93" s="843"/>
      <c r="E93" s="843"/>
      <c r="F93" s="843"/>
      <c r="G93" s="843"/>
      <c r="H93" s="843"/>
      <c r="I93" s="843"/>
      <c r="J93" s="843"/>
      <c r="K93" s="843"/>
      <c r="L93" s="843"/>
    </row>
    <row r="94" spans="3:12" ht="12">
      <c r="C94" s="843"/>
      <c r="D94" s="843"/>
      <c r="E94" s="843"/>
      <c r="F94" s="843"/>
      <c r="G94" s="843"/>
      <c r="H94" s="843"/>
      <c r="I94" s="843"/>
      <c r="J94" s="843"/>
      <c r="K94" s="843"/>
      <c r="L94" s="843"/>
    </row>
    <row r="95" spans="3:12" ht="12">
      <c r="C95" s="843"/>
      <c r="D95" s="843"/>
      <c r="E95" s="843"/>
      <c r="F95" s="843"/>
      <c r="G95" s="843"/>
      <c r="H95" s="843"/>
      <c r="I95" s="843"/>
      <c r="J95" s="843"/>
      <c r="K95" s="843"/>
      <c r="L95" s="843"/>
    </row>
    <row r="96" spans="3:12" ht="12">
      <c r="C96" s="843"/>
      <c r="D96" s="843"/>
      <c r="E96" s="843"/>
      <c r="F96" s="843"/>
      <c r="G96" s="843"/>
      <c r="H96" s="843"/>
      <c r="I96" s="843"/>
      <c r="J96" s="843"/>
      <c r="K96" s="843"/>
      <c r="L96" s="843"/>
    </row>
    <row r="97" spans="3:12" ht="12">
      <c r="C97" s="843"/>
      <c r="D97" s="843"/>
      <c r="E97" s="843"/>
      <c r="F97" s="843"/>
      <c r="G97" s="843"/>
      <c r="H97" s="843"/>
      <c r="I97" s="843"/>
      <c r="J97" s="843"/>
      <c r="K97" s="843"/>
      <c r="L97" s="843"/>
    </row>
    <row r="98" spans="3:12" ht="12">
      <c r="C98" s="843"/>
      <c r="D98" s="843"/>
      <c r="E98" s="843"/>
      <c r="F98" s="843"/>
      <c r="G98" s="843"/>
      <c r="H98" s="843"/>
      <c r="I98" s="843"/>
      <c r="J98" s="843"/>
      <c r="K98" s="843"/>
      <c r="L98" s="843"/>
    </row>
    <row r="99" spans="3:12" ht="12">
      <c r="C99" s="843"/>
      <c r="D99" s="843"/>
      <c r="E99" s="843"/>
      <c r="F99" s="843"/>
      <c r="G99" s="843"/>
      <c r="H99" s="843"/>
      <c r="I99" s="843"/>
      <c r="J99" s="843"/>
      <c r="K99" s="843"/>
      <c r="L99" s="843"/>
    </row>
    <row r="100" spans="3:12" ht="12">
      <c r="C100" s="843"/>
      <c r="D100" s="843"/>
      <c r="E100" s="843"/>
      <c r="F100" s="843"/>
      <c r="G100" s="843"/>
      <c r="H100" s="843"/>
      <c r="I100" s="843"/>
      <c r="J100" s="843"/>
      <c r="K100" s="843"/>
      <c r="L100" s="843"/>
    </row>
    <row r="101" spans="3:12" ht="12">
      <c r="C101" s="843"/>
      <c r="D101" s="843"/>
      <c r="E101" s="843"/>
      <c r="F101" s="843"/>
      <c r="G101" s="843"/>
      <c r="H101" s="843"/>
      <c r="I101" s="843"/>
      <c r="J101" s="843"/>
      <c r="K101" s="843"/>
      <c r="L101" s="843"/>
    </row>
    <row r="102" spans="3:12" ht="12">
      <c r="C102" s="843"/>
      <c r="D102" s="843"/>
      <c r="E102" s="843"/>
      <c r="F102" s="843"/>
      <c r="G102" s="843"/>
      <c r="H102" s="843"/>
      <c r="I102" s="843"/>
      <c r="J102" s="843"/>
      <c r="K102" s="843"/>
      <c r="L102" s="843"/>
    </row>
    <row r="103" spans="3:12" ht="12">
      <c r="C103" s="843"/>
      <c r="D103" s="843"/>
      <c r="E103" s="843"/>
      <c r="F103" s="843"/>
      <c r="G103" s="843"/>
      <c r="H103" s="843"/>
      <c r="I103" s="843"/>
      <c r="J103" s="843"/>
      <c r="K103" s="843"/>
      <c r="L103" s="843"/>
    </row>
    <row r="104" spans="3:12" ht="12">
      <c r="C104" s="843"/>
      <c r="D104" s="843"/>
      <c r="E104" s="843"/>
      <c r="F104" s="843"/>
      <c r="G104" s="843"/>
      <c r="H104" s="843"/>
      <c r="I104" s="843"/>
      <c r="J104" s="843"/>
      <c r="K104" s="843"/>
      <c r="L104" s="843"/>
    </row>
    <row r="105" spans="3:12" ht="12">
      <c r="C105" s="843"/>
      <c r="D105" s="843"/>
      <c r="E105" s="843"/>
      <c r="F105" s="843"/>
      <c r="G105" s="843"/>
      <c r="H105" s="843"/>
      <c r="I105" s="843"/>
      <c r="J105" s="843"/>
      <c r="K105" s="843"/>
      <c r="L105" s="843"/>
    </row>
    <row r="106" spans="3:12" ht="12">
      <c r="C106" s="843"/>
      <c r="D106" s="843"/>
      <c r="E106" s="843"/>
      <c r="F106" s="843"/>
      <c r="G106" s="843"/>
      <c r="H106" s="843"/>
      <c r="I106" s="843"/>
      <c r="J106" s="843"/>
      <c r="K106" s="843"/>
      <c r="L106" s="843"/>
    </row>
    <row r="107" spans="3:12" ht="12">
      <c r="C107" s="843"/>
      <c r="D107" s="843"/>
      <c r="E107" s="843"/>
      <c r="F107" s="843"/>
      <c r="G107" s="843"/>
      <c r="H107" s="843"/>
      <c r="I107" s="843"/>
      <c r="J107" s="843"/>
      <c r="K107" s="843"/>
      <c r="L107" s="843"/>
    </row>
    <row r="108" spans="3:12" ht="12">
      <c r="C108" s="843"/>
      <c r="D108" s="843"/>
      <c r="E108" s="843"/>
      <c r="F108" s="843"/>
      <c r="G108" s="843"/>
      <c r="H108" s="843"/>
      <c r="I108" s="843"/>
      <c r="J108" s="843"/>
      <c r="K108" s="843"/>
      <c r="L108" s="843"/>
    </row>
    <row r="109" spans="3:12" ht="12">
      <c r="C109" s="843"/>
      <c r="D109" s="843"/>
      <c r="E109" s="843"/>
      <c r="F109" s="843"/>
      <c r="G109" s="843"/>
      <c r="H109" s="843"/>
      <c r="I109" s="843"/>
      <c r="J109" s="843"/>
      <c r="K109" s="843"/>
      <c r="L109" s="843"/>
    </row>
    <row r="110" spans="3:12" ht="12">
      <c r="C110" s="843"/>
      <c r="D110" s="843"/>
      <c r="E110" s="843"/>
      <c r="F110" s="843"/>
      <c r="G110" s="843"/>
      <c r="H110" s="843"/>
      <c r="I110" s="843"/>
      <c r="J110" s="843"/>
      <c r="K110" s="843"/>
      <c r="L110" s="843"/>
    </row>
    <row r="111" spans="3:12" ht="12">
      <c r="C111" s="843"/>
      <c r="D111" s="843"/>
      <c r="E111" s="843"/>
      <c r="F111" s="843"/>
      <c r="G111" s="843"/>
      <c r="H111" s="843"/>
      <c r="I111" s="843"/>
      <c r="J111" s="843"/>
      <c r="K111" s="843"/>
      <c r="L111" s="843"/>
    </row>
    <row r="112" spans="3:12" ht="12">
      <c r="C112" s="843"/>
      <c r="D112" s="843"/>
      <c r="E112" s="843"/>
      <c r="F112" s="843"/>
      <c r="G112" s="843"/>
      <c r="H112" s="843"/>
      <c r="I112" s="843"/>
      <c r="J112" s="843"/>
      <c r="K112" s="843"/>
      <c r="L112" s="843"/>
    </row>
    <row r="113" spans="3:12" ht="12">
      <c r="C113" s="843"/>
      <c r="D113" s="843"/>
      <c r="E113" s="843"/>
      <c r="F113" s="843"/>
      <c r="G113" s="843"/>
      <c r="H113" s="843"/>
      <c r="I113" s="843"/>
      <c r="J113" s="843"/>
      <c r="K113" s="843"/>
      <c r="L113" s="843"/>
    </row>
    <row r="114" spans="3:12" ht="12">
      <c r="C114" s="843"/>
      <c r="D114" s="843"/>
      <c r="E114" s="843"/>
      <c r="F114" s="843"/>
      <c r="G114" s="843"/>
      <c r="H114" s="843"/>
      <c r="I114" s="843"/>
      <c r="J114" s="843"/>
      <c r="K114" s="843"/>
      <c r="L114" s="843"/>
    </row>
    <row r="115" spans="3:12" ht="12">
      <c r="C115" s="843"/>
      <c r="D115" s="843"/>
      <c r="E115" s="843"/>
      <c r="F115" s="843"/>
      <c r="G115" s="843"/>
      <c r="H115" s="843"/>
      <c r="I115" s="843"/>
      <c r="J115" s="843"/>
      <c r="K115" s="843"/>
      <c r="L115" s="843"/>
    </row>
    <row r="116" spans="3:12" ht="12">
      <c r="C116" s="843"/>
      <c r="D116" s="843"/>
      <c r="E116" s="843"/>
      <c r="F116" s="843"/>
      <c r="G116" s="843"/>
      <c r="H116" s="843"/>
      <c r="I116" s="843"/>
      <c r="J116" s="843"/>
      <c r="K116" s="843"/>
      <c r="L116" s="843"/>
    </row>
    <row r="117" spans="3:12" ht="12">
      <c r="C117" s="843"/>
      <c r="D117" s="843"/>
      <c r="E117" s="843"/>
      <c r="F117" s="843"/>
      <c r="G117" s="843"/>
      <c r="H117" s="843"/>
      <c r="I117" s="843"/>
      <c r="J117" s="843"/>
      <c r="K117" s="843"/>
      <c r="L117" s="843"/>
    </row>
    <row r="118" spans="3:12" ht="12">
      <c r="C118" s="843"/>
      <c r="D118" s="843"/>
      <c r="E118" s="843"/>
      <c r="F118" s="843"/>
      <c r="G118" s="843"/>
      <c r="H118" s="843"/>
      <c r="I118" s="843"/>
      <c r="J118" s="843"/>
      <c r="K118" s="843"/>
      <c r="L118" s="843"/>
    </row>
    <row r="119" spans="3:12" ht="12">
      <c r="C119" s="843"/>
      <c r="D119" s="843"/>
      <c r="E119" s="843"/>
      <c r="F119" s="843"/>
      <c r="G119" s="843"/>
      <c r="H119" s="843"/>
      <c r="I119" s="843"/>
      <c r="J119" s="843"/>
      <c r="K119" s="843"/>
      <c r="L119" s="843"/>
    </row>
    <row r="120" spans="3:12" ht="12">
      <c r="C120" s="843"/>
      <c r="D120" s="843"/>
      <c r="E120" s="843"/>
      <c r="F120" s="843"/>
      <c r="G120" s="843"/>
      <c r="H120" s="843"/>
      <c r="I120" s="843"/>
      <c r="J120" s="843"/>
      <c r="K120" s="843"/>
      <c r="L120" s="843"/>
    </row>
    <row r="121" spans="3:12" ht="12">
      <c r="C121" s="843"/>
      <c r="D121" s="843"/>
      <c r="E121" s="843"/>
      <c r="F121" s="843"/>
      <c r="G121" s="843"/>
      <c r="H121" s="843"/>
      <c r="I121" s="843"/>
      <c r="J121" s="843"/>
      <c r="K121" s="843"/>
      <c r="L121" s="843"/>
    </row>
    <row r="122" spans="3:12" ht="12">
      <c r="C122" s="843"/>
      <c r="D122" s="843"/>
      <c r="E122" s="843"/>
      <c r="F122" s="843"/>
      <c r="G122" s="843"/>
      <c r="H122" s="843"/>
      <c r="I122" s="843"/>
      <c r="J122" s="843"/>
      <c r="K122" s="843"/>
      <c r="L122" s="843"/>
    </row>
    <row r="123" spans="3:12" ht="12">
      <c r="C123" s="843"/>
      <c r="D123" s="843"/>
      <c r="E123" s="843"/>
      <c r="F123" s="843"/>
      <c r="G123" s="843"/>
      <c r="H123" s="843"/>
      <c r="I123" s="843"/>
      <c r="J123" s="843"/>
      <c r="K123" s="843"/>
      <c r="L123" s="843"/>
    </row>
    <row r="124" spans="3:12" ht="12">
      <c r="C124" s="843"/>
      <c r="D124" s="843"/>
      <c r="E124" s="843"/>
      <c r="F124" s="843"/>
      <c r="G124" s="843"/>
      <c r="H124" s="843"/>
      <c r="I124" s="843"/>
      <c r="J124" s="843"/>
      <c r="K124" s="843"/>
      <c r="L124" s="843"/>
    </row>
    <row r="125" spans="3:12" ht="12">
      <c r="C125" s="843"/>
      <c r="D125" s="843"/>
      <c r="E125" s="843"/>
      <c r="F125" s="843"/>
      <c r="G125" s="843"/>
      <c r="H125" s="843"/>
      <c r="I125" s="843"/>
      <c r="J125" s="843"/>
      <c r="K125" s="843"/>
      <c r="L125" s="843"/>
    </row>
    <row r="126" spans="3:12" ht="12">
      <c r="C126" s="843"/>
      <c r="D126" s="843"/>
      <c r="E126" s="843"/>
      <c r="F126" s="843"/>
      <c r="G126" s="843"/>
      <c r="H126" s="843"/>
      <c r="I126" s="843"/>
      <c r="J126" s="843"/>
      <c r="K126" s="843"/>
      <c r="L126" s="843"/>
    </row>
    <row r="127" spans="3:12" ht="12">
      <c r="C127" s="843"/>
      <c r="D127" s="843"/>
      <c r="E127" s="843"/>
      <c r="F127" s="843"/>
      <c r="G127" s="843"/>
      <c r="H127" s="843"/>
      <c r="I127" s="843"/>
      <c r="J127" s="843"/>
      <c r="K127" s="843"/>
      <c r="L127" s="843"/>
    </row>
    <row r="128" spans="3:12" ht="12">
      <c r="C128" s="843"/>
      <c r="D128" s="843"/>
      <c r="E128" s="843"/>
      <c r="F128" s="843"/>
      <c r="G128" s="843"/>
      <c r="H128" s="843"/>
      <c r="I128" s="843"/>
      <c r="J128" s="843"/>
      <c r="K128" s="843"/>
      <c r="L128" s="843"/>
    </row>
    <row r="129" spans="3:12" ht="12">
      <c r="C129" s="843"/>
      <c r="D129" s="843"/>
      <c r="E129" s="843"/>
      <c r="F129" s="843"/>
      <c r="G129" s="843"/>
      <c r="H129" s="843"/>
      <c r="I129" s="843"/>
      <c r="J129" s="843"/>
      <c r="K129" s="843"/>
      <c r="L129" s="843"/>
    </row>
    <row r="130" spans="3:12" ht="12">
      <c r="C130" s="843"/>
      <c r="D130" s="843"/>
      <c r="E130" s="843"/>
      <c r="F130" s="843"/>
      <c r="G130" s="843"/>
      <c r="H130" s="843"/>
      <c r="I130" s="843"/>
      <c r="J130" s="843"/>
      <c r="K130" s="843"/>
      <c r="L130" s="843"/>
    </row>
    <row r="131" spans="3:12" ht="12">
      <c r="C131" s="843"/>
      <c r="D131" s="843"/>
      <c r="E131" s="843"/>
      <c r="F131" s="843"/>
      <c r="G131" s="843"/>
      <c r="H131" s="843"/>
      <c r="I131" s="843"/>
      <c r="J131" s="843"/>
      <c r="K131" s="843"/>
      <c r="L131" s="843"/>
    </row>
    <row r="132" spans="3:12" ht="12">
      <c r="C132" s="843"/>
      <c r="D132" s="843"/>
      <c r="E132" s="843"/>
      <c r="F132" s="843"/>
      <c r="G132" s="843"/>
      <c r="H132" s="843"/>
      <c r="I132" s="843"/>
      <c r="J132" s="843"/>
      <c r="K132" s="843"/>
      <c r="L132" s="843"/>
    </row>
    <row r="133" spans="3:12" ht="12">
      <c r="C133" s="843"/>
      <c r="D133" s="843"/>
      <c r="E133" s="843"/>
      <c r="F133" s="843"/>
      <c r="G133" s="843"/>
      <c r="H133" s="843"/>
      <c r="I133" s="843"/>
      <c r="J133" s="843"/>
      <c r="K133" s="843"/>
      <c r="L133" s="843"/>
    </row>
    <row r="134" spans="3:12" ht="12">
      <c r="C134" s="843"/>
      <c r="D134" s="843"/>
      <c r="E134" s="843"/>
      <c r="F134" s="843"/>
      <c r="G134" s="843"/>
      <c r="H134" s="843"/>
      <c r="I134" s="843"/>
      <c r="J134" s="843"/>
      <c r="K134" s="843"/>
      <c r="L134" s="843"/>
    </row>
    <row r="135" spans="3:12" ht="12">
      <c r="C135" s="843"/>
      <c r="D135" s="843"/>
      <c r="E135" s="843"/>
      <c r="F135" s="843"/>
      <c r="G135" s="843"/>
      <c r="H135" s="843"/>
      <c r="I135" s="843"/>
      <c r="J135" s="843"/>
      <c r="K135" s="843"/>
      <c r="L135" s="843"/>
    </row>
    <row r="136" spans="3:12" ht="12">
      <c r="C136" s="843"/>
      <c r="D136" s="843"/>
      <c r="E136" s="843"/>
      <c r="F136" s="843"/>
      <c r="G136" s="843"/>
      <c r="H136" s="843"/>
      <c r="I136" s="843"/>
      <c r="J136" s="843"/>
      <c r="K136" s="843"/>
      <c r="L136" s="843"/>
    </row>
    <row r="137" spans="3:12" ht="12">
      <c r="C137" s="843"/>
      <c r="D137" s="843"/>
      <c r="E137" s="843"/>
      <c r="F137" s="843"/>
      <c r="G137" s="843"/>
      <c r="H137" s="843"/>
      <c r="I137" s="843"/>
      <c r="J137" s="843"/>
      <c r="K137" s="843"/>
      <c r="L137" s="843"/>
    </row>
    <row r="138" spans="3:12" ht="12">
      <c r="C138" s="843"/>
      <c r="D138" s="843"/>
      <c r="E138" s="843"/>
      <c r="F138" s="843"/>
      <c r="G138" s="843"/>
      <c r="H138" s="843"/>
      <c r="I138" s="843"/>
      <c r="J138" s="843"/>
      <c r="K138" s="843"/>
      <c r="L138" s="843"/>
    </row>
    <row r="139" spans="3:12" ht="12">
      <c r="C139" s="843"/>
      <c r="D139" s="843"/>
      <c r="E139" s="843"/>
      <c r="F139" s="843"/>
      <c r="G139" s="843"/>
      <c r="H139" s="843"/>
      <c r="I139" s="843"/>
      <c r="J139" s="843"/>
      <c r="K139" s="843"/>
      <c r="L139" s="843"/>
    </row>
    <row r="140" spans="3:12" ht="12">
      <c r="C140" s="843"/>
      <c r="D140" s="843"/>
      <c r="E140" s="843"/>
      <c r="F140" s="843"/>
      <c r="G140" s="843"/>
      <c r="H140" s="843"/>
      <c r="I140" s="843"/>
      <c r="J140" s="843"/>
      <c r="K140" s="843"/>
      <c r="L140" s="843"/>
    </row>
    <row r="141" spans="3:12" ht="12">
      <c r="C141" s="843"/>
      <c r="D141" s="843"/>
      <c r="E141" s="843"/>
      <c r="F141" s="843"/>
      <c r="G141" s="843"/>
      <c r="H141" s="843"/>
      <c r="I141" s="843"/>
      <c r="J141" s="843"/>
      <c r="K141" s="843"/>
      <c r="L141" s="843"/>
    </row>
    <row r="142" spans="3:12" ht="12">
      <c r="C142" s="843"/>
      <c r="D142" s="843"/>
      <c r="E142" s="843"/>
      <c r="F142" s="843"/>
      <c r="G142" s="843"/>
      <c r="H142" s="843"/>
      <c r="I142" s="843"/>
      <c r="J142" s="843"/>
      <c r="K142" s="843"/>
      <c r="L142" s="843"/>
    </row>
    <row r="143" spans="3:12" ht="12">
      <c r="C143" s="843"/>
      <c r="D143" s="843"/>
      <c r="E143" s="843"/>
      <c r="F143" s="843"/>
      <c r="G143" s="843"/>
      <c r="H143" s="843"/>
      <c r="I143" s="843"/>
      <c r="J143" s="843"/>
      <c r="K143" s="843"/>
      <c r="L143" s="843"/>
    </row>
    <row r="144" spans="3:12" ht="12">
      <c r="C144" s="843"/>
      <c r="D144" s="843"/>
      <c r="E144" s="843"/>
      <c r="F144" s="843"/>
      <c r="G144" s="843"/>
      <c r="H144" s="843"/>
      <c r="I144" s="843"/>
      <c r="J144" s="843"/>
      <c r="K144" s="843"/>
      <c r="L144" s="843"/>
    </row>
    <row r="145" spans="3:12" ht="12">
      <c r="C145" s="843"/>
      <c r="D145" s="843"/>
      <c r="E145" s="843"/>
      <c r="F145" s="843"/>
      <c r="G145" s="843"/>
      <c r="H145" s="843"/>
      <c r="I145" s="843"/>
      <c r="J145" s="843"/>
      <c r="K145" s="843"/>
      <c r="L145" s="843"/>
    </row>
    <row r="146" spans="3:12" ht="12">
      <c r="C146" s="843"/>
      <c r="D146" s="843"/>
      <c r="E146" s="843"/>
      <c r="F146" s="843"/>
      <c r="G146" s="843"/>
      <c r="H146" s="843"/>
      <c r="I146" s="843"/>
      <c r="J146" s="843"/>
      <c r="K146" s="843"/>
      <c r="L146" s="843"/>
    </row>
    <row r="147" spans="3:12" ht="12">
      <c r="C147" s="843"/>
      <c r="D147" s="843"/>
      <c r="E147" s="843"/>
      <c r="F147" s="843"/>
      <c r="G147" s="843"/>
      <c r="H147" s="843"/>
      <c r="I147" s="843"/>
      <c r="J147" s="843"/>
      <c r="K147" s="843"/>
      <c r="L147" s="843"/>
    </row>
    <row r="148" spans="3:12" ht="12">
      <c r="C148" s="843"/>
      <c r="D148" s="843"/>
      <c r="E148" s="843"/>
      <c r="F148" s="843"/>
      <c r="G148" s="843"/>
      <c r="H148" s="843"/>
      <c r="I148" s="843"/>
      <c r="J148" s="843"/>
      <c r="K148" s="843"/>
      <c r="L148" s="843"/>
    </row>
    <row r="149" spans="3:12" ht="12">
      <c r="C149" s="843"/>
      <c r="D149" s="843"/>
      <c r="E149" s="843"/>
      <c r="F149" s="843"/>
      <c r="G149" s="843"/>
      <c r="H149" s="843"/>
      <c r="I149" s="843"/>
      <c r="J149" s="843"/>
      <c r="K149" s="843"/>
      <c r="L149" s="843"/>
    </row>
    <row r="150" spans="3:12" ht="12">
      <c r="C150" s="843"/>
      <c r="D150" s="843"/>
      <c r="E150" s="843"/>
      <c r="F150" s="843"/>
      <c r="G150" s="843"/>
      <c r="H150" s="843"/>
      <c r="I150" s="843"/>
      <c r="J150" s="843"/>
      <c r="K150" s="843"/>
      <c r="L150" s="843"/>
    </row>
    <row r="151" spans="3:12" ht="12">
      <c r="C151" s="843"/>
      <c r="D151" s="843"/>
      <c r="E151" s="843"/>
      <c r="F151" s="843"/>
      <c r="G151" s="843"/>
      <c r="H151" s="843"/>
      <c r="I151" s="843"/>
      <c r="J151" s="843"/>
      <c r="K151" s="843"/>
      <c r="L151" s="843"/>
    </row>
    <row r="152" spans="3:12" ht="12">
      <c r="C152" s="843"/>
      <c r="D152" s="843"/>
      <c r="E152" s="843"/>
      <c r="F152" s="843"/>
      <c r="G152" s="843"/>
      <c r="H152" s="843"/>
      <c r="I152" s="843"/>
      <c r="J152" s="843"/>
      <c r="K152" s="843"/>
      <c r="L152" s="843"/>
    </row>
    <row r="153" spans="3:12" ht="12">
      <c r="C153" s="843"/>
      <c r="D153" s="843"/>
      <c r="E153" s="843"/>
      <c r="F153" s="843"/>
      <c r="G153" s="843"/>
      <c r="H153" s="843"/>
      <c r="I153" s="843"/>
      <c r="J153" s="843"/>
      <c r="K153" s="843"/>
      <c r="L153" s="843"/>
    </row>
    <row r="154" spans="3:12" ht="12">
      <c r="C154" s="843"/>
      <c r="D154" s="843"/>
      <c r="E154" s="843"/>
      <c r="F154" s="843"/>
      <c r="G154" s="843"/>
      <c r="H154" s="843"/>
      <c r="I154" s="843"/>
      <c r="J154" s="843"/>
      <c r="K154" s="843"/>
      <c r="L154" s="843"/>
    </row>
    <row r="155" spans="3:12" ht="12">
      <c r="C155" s="843"/>
      <c r="D155" s="843"/>
      <c r="E155" s="843"/>
      <c r="F155" s="843"/>
      <c r="G155" s="843"/>
      <c r="H155" s="843"/>
      <c r="I155" s="843"/>
      <c r="J155" s="843"/>
      <c r="K155" s="843"/>
      <c r="L155" s="843"/>
    </row>
    <row r="156" spans="3:12" ht="12">
      <c r="C156" s="843"/>
      <c r="D156" s="843"/>
      <c r="E156" s="843"/>
      <c r="F156" s="843"/>
      <c r="G156" s="843"/>
      <c r="H156" s="843"/>
      <c r="I156" s="843"/>
      <c r="J156" s="843"/>
      <c r="K156" s="843"/>
      <c r="L156" s="843"/>
    </row>
    <row r="157" spans="3:12" ht="12">
      <c r="C157" s="843"/>
      <c r="D157" s="843"/>
      <c r="E157" s="843"/>
      <c r="F157" s="843"/>
      <c r="G157" s="843"/>
      <c r="H157" s="843"/>
      <c r="I157" s="843"/>
      <c r="J157" s="843"/>
      <c r="K157" s="843"/>
      <c r="L157" s="843"/>
    </row>
    <row r="158" spans="3:12" ht="12">
      <c r="C158" s="843"/>
      <c r="D158" s="843"/>
      <c r="E158" s="843"/>
      <c r="F158" s="843"/>
      <c r="G158" s="843"/>
      <c r="H158" s="843"/>
      <c r="I158" s="843"/>
      <c r="J158" s="843"/>
      <c r="K158" s="843"/>
      <c r="L158" s="843"/>
    </row>
    <row r="159" spans="3:12" ht="12">
      <c r="C159" s="843"/>
      <c r="D159" s="843"/>
      <c r="E159" s="843"/>
      <c r="F159" s="843"/>
      <c r="G159" s="843"/>
      <c r="H159" s="843"/>
      <c r="I159" s="843"/>
      <c r="J159" s="843"/>
      <c r="K159" s="843"/>
      <c r="L159" s="843"/>
    </row>
    <row r="160" spans="3:12" ht="12">
      <c r="C160" s="843"/>
      <c r="D160" s="843"/>
      <c r="E160" s="843"/>
      <c r="F160" s="843"/>
      <c r="G160" s="843"/>
      <c r="H160" s="843"/>
      <c r="I160" s="843"/>
      <c r="J160" s="843"/>
      <c r="K160" s="843"/>
      <c r="L160" s="843"/>
    </row>
    <row r="161" spans="3:12" ht="12">
      <c r="C161" s="843"/>
      <c r="D161" s="843"/>
      <c r="E161" s="843"/>
      <c r="F161" s="843"/>
      <c r="G161" s="843"/>
      <c r="H161" s="843"/>
      <c r="I161" s="843"/>
      <c r="J161" s="843"/>
      <c r="K161" s="843"/>
      <c r="L161" s="843"/>
    </row>
    <row r="162" spans="3:12" ht="12">
      <c r="C162" s="843"/>
      <c r="D162" s="843"/>
      <c r="E162" s="843"/>
      <c r="F162" s="843"/>
      <c r="G162" s="843"/>
      <c r="H162" s="843"/>
      <c r="I162" s="843"/>
      <c r="J162" s="843"/>
      <c r="K162" s="843"/>
      <c r="L162" s="843"/>
    </row>
    <row r="163" spans="3:12" ht="12">
      <c r="C163" s="843"/>
      <c r="D163" s="843"/>
      <c r="E163" s="843"/>
      <c r="F163" s="843"/>
      <c r="G163" s="843"/>
      <c r="H163" s="843"/>
      <c r="I163" s="843"/>
      <c r="J163" s="843"/>
      <c r="K163" s="843"/>
      <c r="L163" s="843"/>
    </row>
    <row r="164" spans="3:12" ht="12">
      <c r="C164" s="843"/>
      <c r="D164" s="843"/>
      <c r="E164" s="843"/>
      <c r="F164" s="843"/>
      <c r="G164" s="843"/>
      <c r="H164" s="843"/>
      <c r="I164" s="843"/>
      <c r="J164" s="843"/>
      <c r="K164" s="843"/>
      <c r="L164" s="843"/>
    </row>
    <row r="165" spans="3:12" ht="12">
      <c r="C165" s="843"/>
      <c r="D165" s="843"/>
      <c r="E165" s="843"/>
      <c r="F165" s="843"/>
      <c r="G165" s="843"/>
      <c r="H165" s="843"/>
      <c r="I165" s="843"/>
      <c r="J165" s="843"/>
      <c r="K165" s="843"/>
      <c r="L165" s="843"/>
    </row>
    <row r="166" spans="3:12" ht="12">
      <c r="C166" s="843"/>
      <c r="D166" s="843"/>
      <c r="E166" s="843"/>
      <c r="F166" s="843"/>
      <c r="G166" s="843"/>
      <c r="H166" s="843"/>
      <c r="I166" s="843"/>
      <c r="J166" s="843"/>
      <c r="K166" s="843"/>
      <c r="L166" s="843"/>
    </row>
    <row r="167" spans="3:12" ht="12">
      <c r="C167" s="843"/>
      <c r="D167" s="843"/>
      <c r="E167" s="843"/>
      <c r="F167" s="843"/>
      <c r="G167" s="843"/>
      <c r="H167" s="843"/>
      <c r="I167" s="843"/>
      <c r="J167" s="843"/>
      <c r="K167" s="843"/>
      <c r="L167" s="843"/>
    </row>
    <row r="168" spans="3:12" ht="12">
      <c r="C168" s="843"/>
      <c r="D168" s="843"/>
      <c r="E168" s="843"/>
      <c r="F168" s="843"/>
      <c r="G168" s="843"/>
      <c r="H168" s="843"/>
      <c r="I168" s="843"/>
      <c r="J168" s="843"/>
      <c r="K168" s="843"/>
      <c r="L168" s="843"/>
    </row>
    <row r="169" spans="3:12" ht="12">
      <c r="C169" s="843"/>
      <c r="D169" s="843"/>
      <c r="E169" s="843"/>
      <c r="F169" s="843"/>
      <c r="G169" s="843"/>
      <c r="H169" s="843"/>
      <c r="I169" s="843"/>
      <c r="J169" s="843"/>
      <c r="K169" s="843"/>
      <c r="L169" s="843"/>
    </row>
    <row r="170" spans="3:12" ht="12">
      <c r="C170" s="843"/>
      <c r="D170" s="843"/>
      <c r="E170" s="843"/>
      <c r="F170" s="843"/>
      <c r="G170" s="843"/>
      <c r="H170" s="843"/>
      <c r="I170" s="843"/>
      <c r="J170" s="843"/>
      <c r="K170" s="843"/>
      <c r="L170" s="843"/>
    </row>
    <row r="171" spans="3:12" ht="12">
      <c r="C171" s="843"/>
      <c r="D171" s="843"/>
      <c r="E171" s="843"/>
      <c r="F171" s="843"/>
      <c r="G171" s="843"/>
      <c r="H171" s="843"/>
      <c r="I171" s="843"/>
      <c r="J171" s="843"/>
      <c r="K171" s="843"/>
      <c r="L171" s="843"/>
    </row>
    <row r="172" spans="3:12" ht="12">
      <c r="C172" s="843"/>
      <c r="D172" s="843"/>
      <c r="E172" s="843"/>
      <c r="F172" s="843"/>
      <c r="G172" s="843"/>
      <c r="H172" s="843"/>
      <c r="I172" s="843"/>
      <c r="J172" s="843"/>
      <c r="K172" s="843"/>
      <c r="L172" s="843"/>
    </row>
    <row r="173" spans="3:12" ht="12">
      <c r="C173" s="843"/>
      <c r="D173" s="843"/>
      <c r="E173" s="843"/>
      <c r="F173" s="843"/>
      <c r="G173" s="843"/>
      <c r="H173" s="843"/>
      <c r="I173" s="843"/>
      <c r="J173" s="843"/>
      <c r="K173" s="843"/>
      <c r="L173" s="843"/>
    </row>
    <row r="174" spans="3:12" ht="12">
      <c r="C174" s="843"/>
      <c r="D174" s="843"/>
      <c r="E174" s="843"/>
      <c r="F174" s="843"/>
      <c r="G174" s="843"/>
      <c r="H174" s="843"/>
      <c r="I174" s="843"/>
      <c r="J174" s="843"/>
      <c r="K174" s="843"/>
      <c r="L174" s="843"/>
    </row>
    <row r="175" spans="3:12" ht="12">
      <c r="C175" s="843"/>
      <c r="D175" s="843"/>
      <c r="E175" s="843"/>
      <c r="F175" s="843"/>
      <c r="G175" s="843"/>
      <c r="H175" s="843"/>
      <c r="I175" s="843"/>
      <c r="J175" s="843"/>
      <c r="K175" s="843"/>
      <c r="L175" s="843"/>
    </row>
    <row r="176" spans="3:12" ht="12">
      <c r="C176" s="843"/>
      <c r="D176" s="843"/>
      <c r="E176" s="843"/>
      <c r="F176" s="843"/>
      <c r="G176" s="843"/>
      <c r="H176" s="843"/>
      <c r="I176" s="843"/>
      <c r="J176" s="843"/>
      <c r="K176" s="843"/>
      <c r="L176" s="843"/>
    </row>
    <row r="177" spans="3:12" ht="12">
      <c r="C177" s="843"/>
      <c r="D177" s="843"/>
      <c r="E177" s="843"/>
      <c r="F177" s="843"/>
      <c r="G177" s="843"/>
      <c r="H177" s="843"/>
      <c r="I177" s="843"/>
      <c r="J177" s="843"/>
      <c r="K177" s="843"/>
      <c r="L177" s="843"/>
    </row>
    <row r="178" spans="3:12" ht="12">
      <c r="C178" s="843"/>
      <c r="D178" s="843"/>
      <c r="E178" s="843"/>
      <c r="F178" s="843"/>
      <c r="G178" s="843"/>
      <c r="H178" s="843"/>
      <c r="I178" s="843"/>
      <c r="J178" s="843"/>
      <c r="K178" s="843"/>
      <c r="L178" s="843"/>
    </row>
    <row r="179" spans="3:12" ht="12">
      <c r="C179" s="843"/>
      <c r="D179" s="843"/>
      <c r="E179" s="843"/>
      <c r="F179" s="843"/>
      <c r="G179" s="843"/>
      <c r="H179" s="843"/>
      <c r="I179" s="843"/>
      <c r="J179" s="843"/>
      <c r="K179" s="843"/>
      <c r="L179" s="843"/>
    </row>
    <row r="180" spans="3:12" ht="12">
      <c r="C180" s="843"/>
      <c r="D180" s="843"/>
      <c r="E180" s="843"/>
      <c r="F180" s="843"/>
      <c r="G180" s="843"/>
      <c r="H180" s="843"/>
      <c r="I180" s="843"/>
      <c r="J180" s="843"/>
      <c r="K180" s="843"/>
      <c r="L180" s="843"/>
    </row>
    <row r="181" spans="3:12" ht="12">
      <c r="C181" s="843"/>
      <c r="D181" s="843"/>
      <c r="E181" s="843"/>
      <c r="F181" s="843"/>
      <c r="G181" s="843"/>
      <c r="H181" s="843"/>
      <c r="I181" s="843"/>
      <c r="J181" s="843"/>
      <c r="K181" s="843"/>
      <c r="L181" s="843"/>
    </row>
    <row r="182" spans="3:12" ht="12">
      <c r="C182" s="843"/>
      <c r="D182" s="843"/>
      <c r="E182" s="843"/>
      <c r="F182" s="843"/>
      <c r="G182" s="843"/>
      <c r="H182" s="843"/>
      <c r="I182" s="843"/>
      <c r="J182" s="843"/>
      <c r="K182" s="843"/>
      <c r="L182" s="843"/>
    </row>
    <row r="183" spans="3:12" ht="12">
      <c r="C183" s="843"/>
      <c r="D183" s="843"/>
      <c r="E183" s="843"/>
      <c r="F183" s="843"/>
      <c r="G183" s="843"/>
      <c r="H183" s="843"/>
      <c r="I183" s="843"/>
      <c r="J183" s="843"/>
      <c r="K183" s="843"/>
      <c r="L183" s="843"/>
    </row>
    <row r="184" spans="3:12" ht="12">
      <c r="C184" s="843"/>
      <c r="D184" s="843"/>
      <c r="E184" s="843"/>
      <c r="F184" s="843"/>
      <c r="G184" s="843"/>
      <c r="H184" s="843"/>
      <c r="I184" s="843"/>
      <c r="J184" s="843"/>
      <c r="K184" s="843"/>
      <c r="L184" s="843"/>
    </row>
    <row r="185" spans="3:12" ht="12">
      <c r="C185" s="843"/>
      <c r="D185" s="843"/>
      <c r="E185" s="843"/>
      <c r="F185" s="843"/>
      <c r="G185" s="843"/>
      <c r="H185" s="843"/>
      <c r="I185" s="843"/>
      <c r="J185" s="843"/>
      <c r="K185" s="843"/>
      <c r="L185" s="843"/>
    </row>
    <row r="186" spans="3:12" ht="12">
      <c r="C186" s="843"/>
      <c r="D186" s="843"/>
      <c r="E186" s="843"/>
      <c r="F186" s="843"/>
      <c r="G186" s="843"/>
      <c r="H186" s="843"/>
      <c r="I186" s="843"/>
      <c r="J186" s="843"/>
      <c r="K186" s="843"/>
      <c r="L186" s="843"/>
    </row>
    <row r="187" spans="3:12" ht="12">
      <c r="C187" s="843"/>
      <c r="D187" s="843"/>
      <c r="E187" s="843"/>
      <c r="F187" s="843"/>
      <c r="G187" s="843"/>
      <c r="H187" s="843"/>
      <c r="I187" s="843"/>
      <c r="J187" s="843"/>
      <c r="K187" s="843"/>
      <c r="L187" s="843"/>
    </row>
    <row r="188" spans="3:12" ht="12">
      <c r="C188" s="843"/>
      <c r="D188" s="843"/>
      <c r="E188" s="843"/>
      <c r="F188" s="843"/>
      <c r="G188" s="843"/>
      <c r="H188" s="843"/>
      <c r="I188" s="843"/>
      <c r="J188" s="843"/>
      <c r="K188" s="843"/>
      <c r="L188" s="843"/>
    </row>
    <row r="189" spans="3:12" ht="12">
      <c r="C189" s="843"/>
      <c r="D189" s="843"/>
      <c r="E189" s="843"/>
      <c r="F189" s="843"/>
      <c r="G189" s="843"/>
      <c r="H189" s="843"/>
      <c r="I189" s="843"/>
      <c r="J189" s="843"/>
      <c r="K189" s="843"/>
      <c r="L189" s="843"/>
    </row>
    <row r="190" spans="3:12" ht="12">
      <c r="C190" s="843"/>
      <c r="D190" s="843"/>
      <c r="E190" s="843"/>
      <c r="F190" s="843"/>
      <c r="G190" s="843"/>
      <c r="H190" s="843"/>
      <c r="I190" s="843"/>
      <c r="J190" s="843"/>
      <c r="K190" s="843"/>
      <c r="L190" s="843"/>
    </row>
    <row r="191" spans="3:12" ht="12">
      <c r="C191" s="843"/>
      <c r="D191" s="843"/>
      <c r="E191" s="843"/>
      <c r="F191" s="843"/>
      <c r="G191" s="843"/>
      <c r="H191" s="843"/>
      <c r="I191" s="843"/>
      <c r="J191" s="843"/>
      <c r="K191" s="843"/>
      <c r="L191" s="843"/>
    </row>
    <row r="192" spans="3:12" ht="12">
      <c r="C192" s="843"/>
      <c r="D192" s="843"/>
      <c r="E192" s="843"/>
      <c r="F192" s="843"/>
      <c r="G192" s="843"/>
      <c r="H192" s="843"/>
      <c r="I192" s="843"/>
      <c r="J192" s="843"/>
      <c r="K192" s="843"/>
      <c r="L192" s="843"/>
    </row>
    <row r="193" spans="3:12" ht="12">
      <c r="C193" s="843"/>
      <c r="D193" s="843"/>
      <c r="E193" s="843"/>
      <c r="F193" s="843"/>
      <c r="G193" s="843"/>
      <c r="H193" s="843"/>
      <c r="I193" s="843"/>
      <c r="J193" s="843"/>
      <c r="K193" s="843"/>
      <c r="L193" s="843"/>
    </row>
    <row r="194" spans="3:12" ht="12">
      <c r="C194" s="843"/>
      <c r="D194" s="843"/>
      <c r="E194" s="843"/>
      <c r="F194" s="843"/>
      <c r="G194" s="843"/>
      <c r="H194" s="843"/>
      <c r="I194" s="843"/>
      <c r="J194" s="843"/>
      <c r="K194" s="843"/>
      <c r="L194" s="843"/>
    </row>
    <row r="195" spans="3:12" ht="12">
      <c r="C195" s="843"/>
      <c r="D195" s="843"/>
      <c r="E195" s="843"/>
      <c r="F195" s="843"/>
      <c r="G195" s="843"/>
      <c r="H195" s="843"/>
      <c r="I195" s="843"/>
      <c r="J195" s="843"/>
      <c r="K195" s="843"/>
      <c r="L195" s="843"/>
    </row>
    <row r="196" spans="3:12" ht="12">
      <c r="C196" s="843"/>
      <c r="D196" s="843"/>
      <c r="E196" s="843"/>
      <c r="F196" s="843"/>
      <c r="G196" s="843"/>
      <c r="H196" s="843"/>
      <c r="I196" s="843"/>
      <c r="J196" s="843"/>
      <c r="K196" s="843"/>
      <c r="L196" s="843"/>
    </row>
    <row r="197" spans="3:12" ht="12">
      <c r="C197" s="843"/>
      <c r="D197" s="843"/>
      <c r="E197" s="843"/>
      <c r="F197" s="843"/>
      <c r="G197" s="843"/>
      <c r="H197" s="843"/>
      <c r="I197" s="843"/>
      <c r="J197" s="843"/>
      <c r="K197" s="843"/>
      <c r="L197" s="843"/>
    </row>
    <row r="198" spans="3:12" ht="12">
      <c r="C198" s="843"/>
      <c r="D198" s="843"/>
      <c r="E198" s="843"/>
      <c r="F198" s="843"/>
      <c r="G198" s="843"/>
      <c r="H198" s="843"/>
      <c r="I198" s="843"/>
      <c r="J198" s="843"/>
      <c r="K198" s="843"/>
      <c r="L198" s="843"/>
    </row>
    <row r="199" spans="3:12" ht="12">
      <c r="C199" s="843"/>
      <c r="D199" s="843"/>
      <c r="E199" s="843"/>
      <c r="F199" s="843"/>
      <c r="G199" s="843"/>
      <c r="H199" s="843"/>
      <c r="I199" s="843"/>
      <c r="J199" s="843"/>
      <c r="K199" s="843"/>
      <c r="L199" s="843"/>
    </row>
    <row r="200" spans="3:12" ht="12">
      <c r="C200" s="843"/>
      <c r="D200" s="843"/>
      <c r="E200" s="843"/>
      <c r="F200" s="843"/>
      <c r="G200" s="843"/>
      <c r="H200" s="843"/>
      <c r="I200" s="843"/>
      <c r="J200" s="843"/>
      <c r="K200" s="843"/>
      <c r="L200" s="843"/>
    </row>
    <row r="201" spans="3:12" ht="12">
      <c r="C201" s="843"/>
      <c r="D201" s="843"/>
      <c r="E201" s="843"/>
      <c r="F201" s="843"/>
      <c r="G201" s="843"/>
      <c r="H201" s="843"/>
      <c r="I201" s="843"/>
      <c r="J201" s="843"/>
      <c r="K201" s="843"/>
      <c r="L201" s="843"/>
    </row>
    <row r="202" spans="3:12" ht="12">
      <c r="C202" s="843"/>
      <c r="D202" s="843"/>
      <c r="E202" s="843"/>
      <c r="F202" s="843"/>
      <c r="G202" s="843"/>
      <c r="H202" s="843"/>
      <c r="I202" s="843"/>
      <c r="J202" s="843"/>
      <c r="K202" s="843"/>
      <c r="L202" s="843"/>
    </row>
    <row r="203" spans="3:12" ht="12">
      <c r="C203" s="843"/>
      <c r="D203" s="843"/>
      <c r="E203" s="843"/>
      <c r="F203" s="843"/>
      <c r="G203" s="843"/>
      <c r="H203" s="843"/>
      <c r="I203" s="843"/>
      <c r="J203" s="843"/>
      <c r="K203" s="843"/>
      <c r="L203" s="843"/>
    </row>
    <row r="204" spans="3:12" ht="12">
      <c r="C204" s="843"/>
      <c r="D204" s="843"/>
      <c r="E204" s="843"/>
      <c r="F204" s="843"/>
      <c r="G204" s="843"/>
      <c r="H204" s="843"/>
      <c r="I204" s="843"/>
      <c r="J204" s="843"/>
      <c r="K204" s="843"/>
      <c r="L204" s="843"/>
    </row>
    <row r="205" spans="3:12" ht="12">
      <c r="C205" s="843"/>
      <c r="D205" s="843"/>
      <c r="E205" s="843"/>
      <c r="F205" s="843"/>
      <c r="G205" s="843"/>
      <c r="H205" s="843"/>
      <c r="I205" s="843"/>
      <c r="J205" s="843"/>
      <c r="K205" s="843"/>
      <c r="L205" s="843"/>
    </row>
    <row r="206" spans="3:12" ht="12">
      <c r="C206" s="843"/>
      <c r="D206" s="843"/>
      <c r="E206" s="843"/>
      <c r="F206" s="843"/>
      <c r="G206" s="843"/>
      <c r="H206" s="843"/>
      <c r="I206" s="843"/>
      <c r="J206" s="843"/>
      <c r="K206" s="843"/>
      <c r="L206" s="843"/>
    </row>
    <row r="207" spans="3:12" ht="12">
      <c r="C207" s="843"/>
      <c r="D207" s="843"/>
      <c r="E207" s="843"/>
      <c r="F207" s="843"/>
      <c r="G207" s="843"/>
      <c r="H207" s="843"/>
      <c r="I207" s="843"/>
      <c r="J207" s="843"/>
      <c r="K207" s="843"/>
      <c r="L207" s="843"/>
    </row>
    <row r="208" spans="3:12" ht="12">
      <c r="C208" s="843"/>
      <c r="D208" s="843"/>
      <c r="E208" s="843"/>
      <c r="F208" s="843"/>
      <c r="G208" s="843"/>
      <c r="H208" s="843"/>
      <c r="I208" s="843"/>
      <c r="J208" s="843"/>
      <c r="K208" s="843"/>
      <c r="L208" s="843"/>
    </row>
    <row r="209" spans="3:12" ht="12">
      <c r="C209" s="843"/>
      <c r="D209" s="843"/>
      <c r="E209" s="843"/>
      <c r="F209" s="843"/>
      <c r="G209" s="843"/>
      <c r="H209" s="843"/>
      <c r="I209" s="843"/>
      <c r="J209" s="843"/>
      <c r="K209" s="843"/>
      <c r="L209" s="843"/>
    </row>
    <row r="210" spans="3:12" ht="12">
      <c r="C210" s="843"/>
      <c r="D210" s="843"/>
      <c r="E210" s="843"/>
      <c r="F210" s="843"/>
      <c r="G210" s="843"/>
      <c r="H210" s="843"/>
      <c r="I210" s="843"/>
      <c r="J210" s="843"/>
      <c r="K210" s="843"/>
      <c r="L210" s="843"/>
    </row>
    <row r="211" spans="3:12" ht="12">
      <c r="C211" s="843"/>
      <c r="D211" s="843"/>
      <c r="E211" s="843"/>
      <c r="F211" s="843"/>
      <c r="G211" s="843"/>
      <c r="H211" s="843"/>
      <c r="I211" s="843"/>
      <c r="J211" s="843"/>
      <c r="K211" s="843"/>
      <c r="L211" s="843"/>
    </row>
    <row r="212" spans="3:12" ht="12">
      <c r="C212" s="843"/>
      <c r="D212" s="843"/>
      <c r="E212" s="843"/>
      <c r="F212" s="843"/>
      <c r="G212" s="843"/>
      <c r="H212" s="843"/>
      <c r="I212" s="843"/>
      <c r="J212" s="843"/>
      <c r="K212" s="843"/>
      <c r="L212" s="843"/>
    </row>
    <row r="213" spans="3:12" ht="12">
      <c r="C213" s="843"/>
      <c r="D213" s="843"/>
      <c r="E213" s="843"/>
      <c r="F213" s="843"/>
      <c r="G213" s="843"/>
      <c r="H213" s="843"/>
      <c r="I213" s="843"/>
      <c r="J213" s="843"/>
      <c r="K213" s="843"/>
      <c r="L213" s="843"/>
    </row>
    <row r="214" spans="3:12" ht="12">
      <c r="C214" s="843"/>
      <c r="D214" s="843"/>
      <c r="E214" s="843"/>
      <c r="F214" s="843"/>
      <c r="G214" s="843"/>
      <c r="H214" s="843"/>
      <c r="I214" s="843"/>
      <c r="J214" s="843"/>
      <c r="K214" s="843"/>
      <c r="L214" s="843"/>
    </row>
    <row r="215" spans="3:12" ht="12">
      <c r="C215" s="843"/>
      <c r="D215" s="843"/>
      <c r="E215" s="843"/>
      <c r="F215" s="843"/>
      <c r="G215" s="843"/>
      <c r="H215" s="843"/>
      <c r="I215" s="843"/>
      <c r="J215" s="843"/>
      <c r="K215" s="843"/>
      <c r="L215" s="843"/>
    </row>
    <row r="216" spans="3:12" ht="12">
      <c r="C216" s="843"/>
      <c r="D216" s="843"/>
      <c r="E216" s="843"/>
      <c r="F216" s="843"/>
      <c r="G216" s="843"/>
      <c r="H216" s="843"/>
      <c r="I216" s="843"/>
      <c r="J216" s="843"/>
      <c r="K216" s="843"/>
      <c r="L216" s="843"/>
    </row>
    <row r="217" spans="3:12" ht="12">
      <c r="C217" s="843"/>
      <c r="D217" s="843"/>
      <c r="E217" s="843"/>
      <c r="F217" s="843"/>
      <c r="G217" s="843"/>
      <c r="H217" s="843"/>
      <c r="I217" s="843"/>
      <c r="J217" s="843"/>
      <c r="K217" s="843"/>
      <c r="L217" s="843"/>
    </row>
    <row r="218" spans="3:12" ht="12">
      <c r="C218" s="843"/>
      <c r="D218" s="843"/>
      <c r="E218" s="843"/>
      <c r="F218" s="843"/>
      <c r="G218" s="843"/>
      <c r="H218" s="843"/>
      <c r="I218" s="843"/>
      <c r="J218" s="843"/>
      <c r="K218" s="843"/>
      <c r="L218" s="843"/>
    </row>
    <row r="219" spans="3:12" ht="12">
      <c r="C219" s="843"/>
      <c r="D219" s="843"/>
      <c r="E219" s="843"/>
      <c r="F219" s="843"/>
      <c r="G219" s="843"/>
      <c r="H219" s="843"/>
      <c r="I219" s="843"/>
      <c r="J219" s="843"/>
      <c r="K219" s="843"/>
      <c r="L219" s="843"/>
    </row>
    <row r="220" spans="3:12" ht="12">
      <c r="C220" s="843"/>
      <c r="D220" s="843"/>
      <c r="E220" s="843"/>
      <c r="F220" s="843"/>
      <c r="G220" s="843"/>
      <c r="H220" s="843"/>
      <c r="I220" s="843"/>
      <c r="J220" s="843"/>
      <c r="K220" s="843"/>
      <c r="L220" s="843"/>
    </row>
    <row r="221" spans="3:12" ht="12">
      <c r="C221" s="843"/>
      <c r="D221" s="843"/>
      <c r="E221" s="843"/>
      <c r="F221" s="843"/>
      <c r="G221" s="843"/>
      <c r="H221" s="843"/>
      <c r="I221" s="843"/>
      <c r="J221" s="843"/>
      <c r="K221" s="843"/>
      <c r="L221" s="843"/>
    </row>
    <row r="222" spans="3:12" ht="12">
      <c r="C222" s="843"/>
      <c r="D222" s="843"/>
      <c r="E222" s="843"/>
      <c r="F222" s="843"/>
      <c r="G222" s="843"/>
      <c r="H222" s="843"/>
      <c r="I222" s="843"/>
      <c r="J222" s="843"/>
      <c r="K222" s="843"/>
      <c r="L222" s="843"/>
    </row>
    <row r="223" spans="3:12" ht="12">
      <c r="C223" s="843"/>
      <c r="D223" s="843"/>
      <c r="E223" s="843"/>
      <c r="F223" s="843"/>
      <c r="G223" s="843"/>
      <c r="H223" s="843"/>
      <c r="I223" s="843"/>
      <c r="J223" s="843"/>
      <c r="K223" s="843"/>
      <c r="L223" s="843"/>
    </row>
    <row r="224" spans="3:12" ht="12">
      <c r="C224" s="843"/>
      <c r="D224" s="843"/>
      <c r="E224" s="843"/>
      <c r="F224" s="843"/>
      <c r="G224" s="843"/>
      <c r="H224" s="843"/>
      <c r="I224" s="843"/>
      <c r="J224" s="843"/>
      <c r="K224" s="843"/>
      <c r="L224" s="843"/>
    </row>
    <row r="225" spans="3:12" ht="12">
      <c r="C225" s="843"/>
      <c r="D225" s="843"/>
      <c r="E225" s="843"/>
      <c r="F225" s="843"/>
      <c r="G225" s="843"/>
      <c r="H225" s="843"/>
      <c r="I225" s="843"/>
      <c r="J225" s="843"/>
      <c r="K225" s="843"/>
      <c r="L225" s="843"/>
    </row>
    <row r="226" spans="3:12" ht="12">
      <c r="C226" s="843"/>
      <c r="D226" s="843"/>
      <c r="E226" s="843"/>
      <c r="F226" s="843"/>
      <c r="G226" s="843"/>
      <c r="H226" s="843"/>
      <c r="I226" s="843"/>
      <c r="J226" s="843"/>
      <c r="K226" s="843"/>
      <c r="L226" s="843"/>
    </row>
    <row r="227" spans="3:12" ht="12">
      <c r="C227" s="843"/>
      <c r="D227" s="843"/>
      <c r="E227" s="843"/>
      <c r="F227" s="843"/>
      <c r="G227" s="843"/>
      <c r="H227" s="843"/>
      <c r="I227" s="843"/>
      <c r="J227" s="843"/>
      <c r="K227" s="843"/>
      <c r="L227" s="843"/>
    </row>
    <row r="228" spans="3:12" ht="12">
      <c r="C228" s="843"/>
      <c r="D228" s="843"/>
      <c r="E228" s="843"/>
      <c r="F228" s="843"/>
      <c r="G228" s="843"/>
      <c r="H228" s="843"/>
      <c r="I228" s="843"/>
      <c r="J228" s="843"/>
      <c r="K228" s="843"/>
      <c r="L228" s="843"/>
    </row>
    <row r="229" spans="3:12" ht="12">
      <c r="C229" s="843"/>
      <c r="D229" s="843"/>
      <c r="E229" s="843"/>
      <c r="F229" s="843"/>
      <c r="G229" s="843"/>
      <c r="H229" s="843"/>
      <c r="I229" s="843"/>
      <c r="J229" s="843"/>
      <c r="K229" s="843"/>
      <c r="L229" s="843"/>
    </row>
    <row r="230" spans="3:12" ht="12">
      <c r="C230" s="843"/>
      <c r="D230" s="843"/>
      <c r="E230" s="843"/>
      <c r="F230" s="843"/>
      <c r="G230" s="843"/>
      <c r="H230" s="843"/>
      <c r="I230" s="843"/>
      <c r="J230" s="843"/>
      <c r="K230" s="843"/>
      <c r="L230" s="843"/>
    </row>
    <row r="231" spans="3:12" ht="12">
      <c r="C231" s="843"/>
      <c r="D231" s="843"/>
      <c r="E231" s="843"/>
      <c r="F231" s="843"/>
      <c r="G231" s="843"/>
      <c r="H231" s="843"/>
      <c r="I231" s="843"/>
      <c r="J231" s="843"/>
      <c r="K231" s="843"/>
      <c r="L231" s="843"/>
    </row>
    <row r="232" spans="3:12" ht="12">
      <c r="C232" s="843"/>
      <c r="D232" s="843"/>
      <c r="E232" s="843"/>
      <c r="F232" s="843"/>
      <c r="G232" s="843"/>
      <c r="H232" s="843"/>
      <c r="I232" s="843"/>
      <c r="J232" s="843"/>
      <c r="K232" s="843"/>
      <c r="L232" s="843"/>
    </row>
    <row r="233" spans="3:12" ht="12">
      <c r="C233" s="843"/>
      <c r="D233" s="843"/>
      <c r="E233" s="843"/>
      <c r="F233" s="843"/>
      <c r="G233" s="843"/>
      <c r="H233" s="843"/>
      <c r="I233" s="843"/>
      <c r="J233" s="843"/>
      <c r="K233" s="843"/>
      <c r="L233" s="843"/>
    </row>
    <row r="234" spans="3:12" ht="12">
      <c r="C234" s="843"/>
      <c r="D234" s="843"/>
      <c r="E234" s="843"/>
      <c r="F234" s="843"/>
      <c r="G234" s="843"/>
      <c r="H234" s="843"/>
      <c r="I234" s="843"/>
      <c r="J234" s="843"/>
      <c r="K234" s="843"/>
      <c r="L234" s="843"/>
    </row>
    <row r="235" spans="3:12" ht="12">
      <c r="C235" s="843"/>
      <c r="D235" s="843"/>
      <c r="E235" s="843"/>
      <c r="F235" s="843"/>
      <c r="G235" s="843"/>
      <c r="H235" s="843"/>
      <c r="I235" s="843"/>
      <c r="J235" s="843"/>
      <c r="K235" s="843"/>
      <c r="L235" s="843"/>
    </row>
    <row r="236" spans="3:12" ht="12">
      <c r="C236" s="843"/>
      <c r="D236" s="843"/>
      <c r="E236" s="843"/>
      <c r="F236" s="843"/>
      <c r="G236" s="843"/>
      <c r="H236" s="843"/>
      <c r="I236" s="843"/>
      <c r="J236" s="843"/>
      <c r="K236" s="843"/>
      <c r="L236" s="843"/>
    </row>
    <row r="237" spans="3:12" ht="12">
      <c r="C237" s="843"/>
      <c r="D237" s="843"/>
      <c r="E237" s="843"/>
      <c r="F237" s="843"/>
      <c r="G237" s="843"/>
      <c r="H237" s="843"/>
      <c r="I237" s="843"/>
      <c r="J237" s="843"/>
      <c r="K237" s="843"/>
      <c r="L237" s="843"/>
    </row>
    <row r="238" spans="3:12" ht="12">
      <c r="C238" s="843"/>
      <c r="D238" s="843"/>
      <c r="E238" s="843"/>
      <c r="F238" s="843"/>
      <c r="G238" s="843"/>
      <c r="H238" s="843"/>
      <c r="I238" s="843"/>
      <c r="J238" s="843"/>
      <c r="K238" s="843"/>
      <c r="L238" s="843"/>
    </row>
    <row r="239" spans="3:12" ht="12">
      <c r="C239" s="843"/>
      <c r="D239" s="843"/>
      <c r="E239" s="843"/>
      <c r="F239" s="843"/>
      <c r="G239" s="843"/>
      <c r="H239" s="843"/>
      <c r="I239" s="843"/>
      <c r="J239" s="843"/>
      <c r="K239" s="843"/>
      <c r="L239" s="843"/>
    </row>
    <row r="240" spans="3:12" ht="12">
      <c r="C240" s="843"/>
      <c r="D240" s="843"/>
      <c r="E240" s="843"/>
      <c r="F240" s="843"/>
      <c r="G240" s="843"/>
      <c r="H240" s="843"/>
      <c r="I240" s="843"/>
      <c r="J240" s="843"/>
      <c r="K240" s="843"/>
      <c r="L240" s="843"/>
    </row>
    <row r="241" spans="3:12" ht="12">
      <c r="C241" s="843"/>
      <c r="D241" s="843"/>
      <c r="E241" s="843"/>
      <c r="F241" s="843"/>
      <c r="G241" s="843"/>
      <c r="H241" s="843"/>
      <c r="I241" s="843"/>
      <c r="J241" s="843"/>
      <c r="K241" s="843"/>
      <c r="L241" s="843"/>
    </row>
    <row r="242" spans="3:12" ht="12">
      <c r="C242" s="843"/>
      <c r="D242" s="843"/>
      <c r="E242" s="843"/>
      <c r="F242" s="843"/>
      <c r="G242" s="843"/>
      <c r="H242" s="843"/>
      <c r="I242" s="843"/>
      <c r="J242" s="843"/>
      <c r="K242" s="843"/>
      <c r="L242" s="843"/>
    </row>
    <row r="243" spans="3:12" ht="12">
      <c r="C243" s="843"/>
      <c r="D243" s="843"/>
      <c r="E243" s="843"/>
      <c r="F243" s="843"/>
      <c r="G243" s="843"/>
      <c r="H243" s="843"/>
      <c r="I243" s="843"/>
      <c r="J243" s="843"/>
      <c r="K243" s="843"/>
      <c r="L243" s="843"/>
    </row>
    <row r="244" spans="3:12" ht="12">
      <c r="C244" s="843"/>
      <c r="D244" s="843"/>
      <c r="E244" s="843"/>
      <c r="F244" s="843"/>
      <c r="G244" s="843"/>
      <c r="H244" s="843"/>
      <c r="I244" s="843"/>
      <c r="J244" s="843"/>
      <c r="K244" s="843"/>
      <c r="L244" s="843"/>
    </row>
    <row r="245" spans="3:12" ht="12">
      <c r="C245" s="843"/>
      <c r="D245" s="843"/>
      <c r="E245" s="843"/>
      <c r="F245" s="843"/>
      <c r="G245" s="843"/>
      <c r="H245" s="843"/>
      <c r="I245" s="843"/>
      <c r="J245" s="843"/>
      <c r="K245" s="843"/>
      <c r="L245" s="843"/>
    </row>
    <row r="246" spans="3:12" ht="12">
      <c r="C246" s="843"/>
      <c r="D246" s="843"/>
      <c r="E246" s="843"/>
      <c r="F246" s="843"/>
      <c r="G246" s="843"/>
      <c r="H246" s="843"/>
      <c r="I246" s="843"/>
      <c r="J246" s="843"/>
      <c r="K246" s="843"/>
      <c r="L246" s="843"/>
    </row>
    <row r="247" spans="3:12" ht="12">
      <c r="C247" s="843"/>
      <c r="D247" s="843"/>
      <c r="E247" s="843"/>
      <c r="F247" s="843"/>
      <c r="G247" s="843"/>
      <c r="H247" s="843"/>
      <c r="I247" s="843"/>
      <c r="J247" s="843"/>
      <c r="K247" s="843"/>
      <c r="L247" s="843"/>
    </row>
    <row r="248" spans="3:12" ht="12">
      <c r="C248" s="843"/>
      <c r="D248" s="843"/>
      <c r="E248" s="843"/>
      <c r="F248" s="843"/>
      <c r="G248" s="843"/>
      <c r="H248" s="843"/>
      <c r="I248" s="843"/>
      <c r="J248" s="843"/>
      <c r="K248" s="843"/>
      <c r="L248" s="843"/>
    </row>
    <row r="249" spans="3:12" ht="12">
      <c r="C249" s="843"/>
      <c r="D249" s="843"/>
      <c r="E249" s="843"/>
      <c r="F249" s="843"/>
      <c r="G249" s="843"/>
      <c r="H249" s="843"/>
      <c r="I249" s="843"/>
      <c r="J249" s="843"/>
      <c r="K249" s="843"/>
      <c r="L249" s="843"/>
    </row>
    <row r="250" spans="3:12" ht="12">
      <c r="C250" s="843"/>
      <c r="D250" s="843"/>
      <c r="E250" s="843"/>
      <c r="F250" s="843"/>
      <c r="G250" s="843"/>
      <c r="H250" s="843"/>
      <c r="I250" s="843"/>
      <c r="J250" s="843"/>
      <c r="K250" s="843"/>
      <c r="L250" s="843"/>
    </row>
    <row r="251" spans="3:12" ht="12">
      <c r="C251" s="843"/>
      <c r="D251" s="843"/>
      <c r="E251" s="843"/>
      <c r="F251" s="843"/>
      <c r="G251" s="843"/>
      <c r="H251" s="843"/>
      <c r="I251" s="843"/>
      <c r="J251" s="843"/>
      <c r="K251" s="843"/>
      <c r="L251" s="843"/>
    </row>
    <row r="252" spans="3:12" ht="12">
      <c r="C252" s="843"/>
      <c r="D252" s="843"/>
      <c r="E252" s="843"/>
      <c r="F252" s="843"/>
      <c r="G252" s="843"/>
      <c r="H252" s="843"/>
      <c r="I252" s="843"/>
      <c r="J252" s="843"/>
      <c r="K252" s="843"/>
      <c r="L252" s="843"/>
    </row>
    <row r="253" spans="3:12" ht="12">
      <c r="C253" s="843"/>
      <c r="D253" s="843"/>
      <c r="E253" s="843"/>
      <c r="F253" s="843"/>
      <c r="G253" s="843"/>
      <c r="H253" s="843"/>
      <c r="I253" s="843"/>
      <c r="J253" s="843"/>
      <c r="K253" s="843"/>
      <c r="L253" s="843"/>
    </row>
    <row r="254" spans="3:12" ht="12">
      <c r="C254" s="843"/>
      <c r="D254" s="843"/>
      <c r="E254" s="843"/>
      <c r="F254" s="843"/>
      <c r="G254" s="843"/>
      <c r="H254" s="843"/>
      <c r="I254" s="843"/>
      <c r="J254" s="843"/>
      <c r="K254" s="843"/>
      <c r="L254" s="843"/>
    </row>
    <row r="255" spans="3:12" ht="12">
      <c r="C255" s="843"/>
      <c r="D255" s="843"/>
      <c r="E255" s="843"/>
      <c r="F255" s="843"/>
      <c r="G255" s="843"/>
      <c r="H255" s="843"/>
      <c r="I255" s="843"/>
      <c r="J255" s="843"/>
      <c r="K255" s="843"/>
      <c r="L255" s="843"/>
    </row>
    <row r="256" spans="3:12" ht="12">
      <c r="C256" s="843"/>
      <c r="D256" s="843"/>
      <c r="E256" s="843"/>
      <c r="F256" s="843"/>
      <c r="G256" s="843"/>
      <c r="H256" s="843"/>
      <c r="I256" s="843"/>
      <c r="J256" s="843"/>
      <c r="K256" s="843"/>
      <c r="L256" s="843"/>
    </row>
    <row r="257" spans="3:12" ht="12">
      <c r="C257" s="843"/>
      <c r="D257" s="843"/>
      <c r="E257" s="843"/>
      <c r="F257" s="843"/>
      <c r="G257" s="843"/>
      <c r="H257" s="843"/>
      <c r="I257" s="843"/>
      <c r="J257" s="843"/>
      <c r="K257" s="843"/>
      <c r="L257" s="843"/>
    </row>
    <row r="258" spans="3:12" ht="12">
      <c r="C258" s="843"/>
      <c r="D258" s="843"/>
      <c r="E258" s="843"/>
      <c r="F258" s="843"/>
      <c r="G258" s="843"/>
      <c r="H258" s="843"/>
      <c r="I258" s="843"/>
      <c r="J258" s="843"/>
      <c r="K258" s="843"/>
      <c r="L258" s="843"/>
    </row>
    <row r="259" spans="3:12" ht="12">
      <c r="C259" s="843"/>
      <c r="D259" s="843"/>
      <c r="E259" s="843"/>
      <c r="F259" s="843"/>
      <c r="G259" s="843"/>
      <c r="H259" s="843"/>
      <c r="I259" s="843"/>
      <c r="J259" s="843"/>
      <c r="K259" s="843"/>
      <c r="L259" s="843"/>
    </row>
    <row r="260" spans="3:12" ht="12">
      <c r="C260" s="843"/>
      <c r="D260" s="843"/>
      <c r="E260" s="843"/>
      <c r="F260" s="843"/>
      <c r="G260" s="843"/>
      <c r="H260" s="843"/>
      <c r="I260" s="843"/>
      <c r="J260" s="843"/>
      <c r="K260" s="843"/>
      <c r="L260" s="843"/>
    </row>
    <row r="261" spans="3:12" ht="12">
      <c r="C261" s="843"/>
      <c r="D261" s="843"/>
      <c r="E261" s="843"/>
      <c r="F261" s="843"/>
      <c r="G261" s="843"/>
      <c r="H261" s="843"/>
      <c r="I261" s="843"/>
      <c r="J261" s="843"/>
      <c r="K261" s="843"/>
      <c r="L261" s="843"/>
    </row>
    <row r="262" spans="3:12" ht="12">
      <c r="C262" s="843"/>
      <c r="D262" s="843"/>
      <c r="E262" s="843"/>
      <c r="F262" s="843"/>
      <c r="G262" s="843"/>
      <c r="H262" s="843"/>
      <c r="I262" s="843"/>
      <c r="J262" s="843"/>
      <c r="K262" s="843"/>
      <c r="L262" s="843"/>
    </row>
  </sheetData>
  <mergeCells count="6">
    <mergeCell ref="K3:L3"/>
    <mergeCell ref="B4:B6"/>
    <mergeCell ref="C4:D5"/>
    <mergeCell ref="E4:F5"/>
    <mergeCell ref="G4:I5"/>
    <mergeCell ref="J4:L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2:K34"/>
  <sheetViews>
    <sheetView workbookViewId="0" topLeftCell="A1">
      <selection activeCell="A1" sqref="A1"/>
    </sheetView>
  </sheetViews>
  <sheetFormatPr defaultColWidth="9.00390625" defaultRowHeight="13.5" customHeight="1"/>
  <cols>
    <col min="1" max="1" width="4.25390625" style="1030" customWidth="1"/>
    <col min="2" max="2" width="12.25390625" style="1030" customWidth="1"/>
    <col min="3" max="7" width="9.00390625" style="1030" customWidth="1"/>
    <col min="8" max="8" width="10.25390625" style="1030" customWidth="1"/>
    <col min="9" max="10" width="9.00390625" style="1030" customWidth="1"/>
    <col min="11" max="11" width="15.00390625" style="1030" customWidth="1"/>
    <col min="12" max="16384" width="9.00390625" style="1030" customWidth="1"/>
  </cols>
  <sheetData>
    <row r="2" ht="13.5" customHeight="1">
      <c r="B2" s="1031" t="s">
        <v>277</v>
      </c>
    </row>
    <row r="3" ht="13.5" customHeight="1" thickBot="1">
      <c r="H3" s="1032" t="s">
        <v>248</v>
      </c>
    </row>
    <row r="4" spans="2:11" ht="13.5" customHeight="1" thickTop="1">
      <c r="B4" s="1603" t="s">
        <v>249</v>
      </c>
      <c r="C4" s="1602" t="s">
        <v>250</v>
      </c>
      <c r="D4" s="1602" t="s">
        <v>251</v>
      </c>
      <c r="E4" s="1602" t="s">
        <v>252</v>
      </c>
      <c r="F4" s="1600" t="s">
        <v>253</v>
      </c>
      <c r="G4" s="1600" t="s">
        <v>254</v>
      </c>
      <c r="H4" s="1602" t="s">
        <v>255</v>
      </c>
      <c r="I4" s="1033"/>
      <c r="J4" s="1034"/>
      <c r="K4" s="1035"/>
    </row>
    <row r="5" spans="2:11" ht="13.5" customHeight="1">
      <c r="B5" s="1604"/>
      <c r="C5" s="1601"/>
      <c r="D5" s="1601"/>
      <c r="E5" s="1601"/>
      <c r="F5" s="1601"/>
      <c r="G5" s="1601"/>
      <c r="H5" s="1601"/>
      <c r="I5" s="1036"/>
      <c r="J5" s="1036"/>
      <c r="K5" s="1037"/>
    </row>
    <row r="6" spans="2:11" ht="13.5" customHeight="1">
      <c r="B6" s="1038"/>
      <c r="C6" s="1036"/>
      <c r="D6" s="1039"/>
      <c r="E6" s="1036"/>
      <c r="F6" s="1039"/>
      <c r="G6" s="1039"/>
      <c r="H6" s="1040"/>
      <c r="I6" s="1036"/>
      <c r="J6" s="1036"/>
      <c r="K6" s="1037"/>
    </row>
    <row r="7" spans="2:10" s="1041" customFormat="1" ht="13.5" customHeight="1">
      <c r="B7" s="1042" t="s">
        <v>1267</v>
      </c>
      <c r="C7" s="1043">
        <f aca="true" t="shared" si="0" ref="C7:H7">SUM(C9:C32)</f>
        <v>7</v>
      </c>
      <c r="D7" s="1043">
        <f t="shared" si="0"/>
        <v>3</v>
      </c>
      <c r="E7" s="1043">
        <f t="shared" si="0"/>
        <v>9</v>
      </c>
      <c r="F7" s="1043">
        <f t="shared" si="0"/>
        <v>19</v>
      </c>
      <c r="G7" s="1043">
        <f t="shared" si="0"/>
        <v>636</v>
      </c>
      <c r="H7" s="1044">
        <f t="shared" si="0"/>
        <v>1</v>
      </c>
      <c r="I7" s="1043"/>
      <c r="J7" s="1043"/>
    </row>
    <row r="8" spans="2:10" s="1041" customFormat="1" ht="13.5" customHeight="1">
      <c r="B8" s="1042"/>
      <c r="C8" s="1043"/>
      <c r="D8" s="1043"/>
      <c r="E8" s="1043"/>
      <c r="F8" s="1043"/>
      <c r="G8" s="1043"/>
      <c r="H8" s="1044"/>
      <c r="I8" s="1043"/>
      <c r="J8" s="1043"/>
    </row>
    <row r="9" spans="2:10" ht="13.5" customHeight="1">
      <c r="B9" s="1038" t="s">
        <v>256</v>
      </c>
      <c r="C9" s="1035">
        <v>1</v>
      </c>
      <c r="D9" s="1035">
        <v>1</v>
      </c>
      <c r="E9" s="1035">
        <v>2</v>
      </c>
      <c r="F9" s="1035">
        <v>2</v>
      </c>
      <c r="G9" s="1035">
        <v>266</v>
      </c>
      <c r="H9" s="1045">
        <v>1</v>
      </c>
      <c r="I9" s="1046"/>
      <c r="J9" s="1035"/>
    </row>
    <row r="10" spans="2:10" ht="13.5" customHeight="1">
      <c r="B10" s="1038" t="s">
        <v>257</v>
      </c>
      <c r="C10" s="1035">
        <v>1</v>
      </c>
      <c r="D10" s="1035">
        <v>1</v>
      </c>
      <c r="E10" s="1035">
        <v>3</v>
      </c>
      <c r="F10" s="1035">
        <v>1</v>
      </c>
      <c r="G10" s="1035">
        <v>52</v>
      </c>
      <c r="H10" s="1045">
        <v>0</v>
      </c>
      <c r="I10" s="1035"/>
      <c r="J10" s="1035"/>
    </row>
    <row r="11" spans="2:10" ht="13.5" customHeight="1">
      <c r="B11" s="1038" t="s">
        <v>258</v>
      </c>
      <c r="C11" s="1035">
        <v>1</v>
      </c>
      <c r="D11" s="1035">
        <v>0</v>
      </c>
      <c r="E11" s="1035">
        <v>0</v>
      </c>
      <c r="F11" s="1035">
        <v>0</v>
      </c>
      <c r="G11" s="1035">
        <v>9</v>
      </c>
      <c r="H11" s="1045">
        <v>0</v>
      </c>
      <c r="I11" s="1035"/>
      <c r="J11" s="1035"/>
    </row>
    <row r="12" spans="2:10" ht="13.5" customHeight="1">
      <c r="B12" s="1038" t="s">
        <v>259</v>
      </c>
      <c r="C12" s="1035">
        <v>1</v>
      </c>
      <c r="D12" s="1035">
        <v>0</v>
      </c>
      <c r="E12" s="1035">
        <v>1</v>
      </c>
      <c r="F12" s="1035">
        <v>3</v>
      </c>
      <c r="G12" s="1035">
        <v>64</v>
      </c>
      <c r="H12" s="1045">
        <v>0</v>
      </c>
      <c r="I12" s="1035"/>
      <c r="J12" s="1035"/>
    </row>
    <row r="13" spans="2:10" ht="13.5" customHeight="1">
      <c r="B13" s="1038" t="s">
        <v>211</v>
      </c>
      <c r="C13" s="1035">
        <v>1</v>
      </c>
      <c r="D13" s="1035">
        <v>0</v>
      </c>
      <c r="E13" s="1035">
        <v>0</v>
      </c>
      <c r="F13" s="1035">
        <v>5</v>
      </c>
      <c r="G13" s="1035">
        <v>14</v>
      </c>
      <c r="H13" s="1045">
        <v>0</v>
      </c>
      <c r="I13" s="1035"/>
      <c r="J13" s="1035"/>
    </row>
    <row r="14" spans="2:10" ht="9" customHeight="1">
      <c r="B14" s="1038"/>
      <c r="C14" s="1035"/>
      <c r="D14" s="1035"/>
      <c r="E14" s="1035"/>
      <c r="F14" s="1035"/>
      <c r="G14" s="1035"/>
      <c r="H14" s="1045"/>
      <c r="I14" s="1035"/>
      <c r="J14" s="1035"/>
    </row>
    <row r="15" spans="2:10" ht="13.5" customHeight="1">
      <c r="B15" s="1038" t="s">
        <v>260</v>
      </c>
      <c r="C15" s="1035">
        <v>0</v>
      </c>
      <c r="D15" s="1035">
        <v>0</v>
      </c>
      <c r="E15" s="1035">
        <v>0</v>
      </c>
      <c r="F15" s="1035">
        <v>3</v>
      </c>
      <c r="G15" s="1035">
        <v>0</v>
      </c>
      <c r="H15" s="1045">
        <v>0</v>
      </c>
      <c r="I15" s="1035"/>
      <c r="J15" s="1035"/>
    </row>
    <row r="16" spans="2:10" ht="13.5" customHeight="1">
      <c r="B16" s="1038" t="s">
        <v>261</v>
      </c>
      <c r="C16" s="1035">
        <v>0</v>
      </c>
      <c r="D16" s="1035">
        <v>0</v>
      </c>
      <c r="E16" s="1035">
        <v>1</v>
      </c>
      <c r="F16" s="1035">
        <v>1</v>
      </c>
      <c r="G16" s="1035">
        <v>6</v>
      </c>
      <c r="H16" s="1045">
        <v>0</v>
      </c>
      <c r="I16" s="1035"/>
      <c r="J16" s="1035"/>
    </row>
    <row r="17" spans="2:10" ht="13.5" customHeight="1">
      <c r="B17" s="1038" t="s">
        <v>262</v>
      </c>
      <c r="C17" s="1035">
        <v>1</v>
      </c>
      <c r="D17" s="1035">
        <v>1</v>
      </c>
      <c r="E17" s="1035">
        <v>0</v>
      </c>
      <c r="F17" s="1035">
        <v>0</v>
      </c>
      <c r="G17" s="1035">
        <v>13</v>
      </c>
      <c r="H17" s="1045">
        <v>0</v>
      </c>
      <c r="I17" s="1035"/>
      <c r="J17" s="1035"/>
    </row>
    <row r="18" spans="2:10" ht="13.5" customHeight="1">
      <c r="B18" s="1038" t="s">
        <v>263</v>
      </c>
      <c r="C18" s="1035">
        <v>0</v>
      </c>
      <c r="D18" s="1035">
        <v>0</v>
      </c>
      <c r="E18" s="1035">
        <v>0</v>
      </c>
      <c r="F18" s="1035">
        <v>0</v>
      </c>
      <c r="G18" s="1035">
        <v>19</v>
      </c>
      <c r="H18" s="1045">
        <v>0</v>
      </c>
      <c r="I18" s="1035"/>
      <c r="J18" s="1035"/>
    </row>
    <row r="19" spans="2:10" ht="13.5" customHeight="1">
      <c r="B19" s="1038" t="s">
        <v>264</v>
      </c>
      <c r="C19" s="1035">
        <v>0</v>
      </c>
      <c r="D19" s="1035">
        <v>0</v>
      </c>
      <c r="E19" s="1035">
        <v>0</v>
      </c>
      <c r="F19" s="1035">
        <v>0</v>
      </c>
      <c r="G19" s="1035">
        <v>0</v>
      </c>
      <c r="H19" s="1045">
        <v>0</v>
      </c>
      <c r="I19" s="1035"/>
      <c r="J19" s="1035"/>
    </row>
    <row r="20" spans="2:10" ht="13.5" customHeight="1">
      <c r="B20" s="1038" t="s">
        <v>265</v>
      </c>
      <c r="C20" s="1035">
        <v>0</v>
      </c>
      <c r="D20" s="1035">
        <v>0</v>
      </c>
      <c r="E20" s="1035">
        <v>0</v>
      </c>
      <c r="F20" s="1035">
        <v>1</v>
      </c>
      <c r="G20" s="1035">
        <v>11</v>
      </c>
      <c r="H20" s="1045">
        <v>0</v>
      </c>
      <c r="I20" s="1035"/>
      <c r="J20" s="1035"/>
    </row>
    <row r="21" spans="2:10" ht="13.5" customHeight="1">
      <c r="B21" s="1038" t="s">
        <v>266</v>
      </c>
      <c r="C21" s="1035">
        <v>0</v>
      </c>
      <c r="D21" s="1035">
        <v>0</v>
      </c>
      <c r="E21" s="1035">
        <v>1</v>
      </c>
      <c r="F21" s="1035">
        <v>0</v>
      </c>
      <c r="G21" s="1035">
        <v>0</v>
      </c>
      <c r="H21" s="1045">
        <v>0</v>
      </c>
      <c r="I21" s="1035"/>
      <c r="J21" s="1035"/>
    </row>
    <row r="22" spans="2:10" ht="9" customHeight="1">
      <c r="B22" s="1038"/>
      <c r="C22" s="1035"/>
      <c r="D22" s="1035"/>
      <c r="E22" s="1035"/>
      <c r="F22" s="1035"/>
      <c r="G22" s="1035"/>
      <c r="H22" s="1045"/>
      <c r="I22" s="1035"/>
      <c r="J22" s="1035"/>
    </row>
    <row r="23" spans="2:10" ht="13.5" customHeight="1">
      <c r="B23" s="1038" t="s">
        <v>267</v>
      </c>
      <c r="C23" s="1035">
        <v>0</v>
      </c>
      <c r="D23" s="1035">
        <v>0</v>
      </c>
      <c r="E23" s="1035">
        <v>0</v>
      </c>
      <c r="F23" s="1035">
        <v>1</v>
      </c>
      <c r="G23" s="1035">
        <v>13</v>
      </c>
      <c r="H23" s="1045">
        <v>0</v>
      </c>
      <c r="I23" s="1035"/>
      <c r="J23" s="1035"/>
    </row>
    <row r="24" spans="2:10" ht="13.5" customHeight="1">
      <c r="B24" s="1038" t="s">
        <v>268</v>
      </c>
      <c r="C24" s="1035">
        <v>0</v>
      </c>
      <c r="D24" s="1035">
        <v>0</v>
      </c>
      <c r="E24" s="1035">
        <v>1</v>
      </c>
      <c r="F24" s="1035">
        <v>1</v>
      </c>
      <c r="G24" s="1035">
        <v>15</v>
      </c>
      <c r="H24" s="1045">
        <v>0</v>
      </c>
      <c r="I24" s="1035"/>
      <c r="J24" s="1035"/>
    </row>
    <row r="25" spans="2:10" ht="13.5" customHeight="1">
      <c r="B25" s="1038" t="s">
        <v>269</v>
      </c>
      <c r="C25" s="1035">
        <v>0</v>
      </c>
      <c r="D25" s="1035">
        <v>0</v>
      </c>
      <c r="E25" s="1035">
        <v>0</v>
      </c>
      <c r="F25" s="1035">
        <v>0</v>
      </c>
      <c r="G25" s="1035">
        <v>31</v>
      </c>
      <c r="H25" s="1045">
        <v>0</v>
      </c>
      <c r="I25" s="1035"/>
      <c r="J25" s="1035"/>
    </row>
    <row r="26" spans="2:10" ht="13.5" customHeight="1">
      <c r="B26" s="1038" t="s">
        <v>270</v>
      </c>
      <c r="C26" s="1035">
        <v>0</v>
      </c>
      <c r="D26" s="1035">
        <v>0</v>
      </c>
      <c r="E26" s="1035">
        <v>0</v>
      </c>
      <c r="F26" s="1035">
        <v>0</v>
      </c>
      <c r="G26" s="1035">
        <v>0</v>
      </c>
      <c r="H26" s="1045">
        <v>0</v>
      </c>
      <c r="I26" s="1035"/>
      <c r="J26" s="1035"/>
    </row>
    <row r="27" spans="2:10" ht="9" customHeight="1">
      <c r="B27" s="1038"/>
      <c r="C27" s="1035"/>
      <c r="D27" s="1035"/>
      <c r="E27" s="1035"/>
      <c r="F27" s="1035"/>
      <c r="G27" s="1035"/>
      <c r="H27" s="1045"/>
      <c r="I27" s="1035"/>
      <c r="J27" s="1035"/>
    </row>
    <row r="28" spans="2:10" ht="13.5" customHeight="1">
      <c r="B28" s="1038" t="s">
        <v>271</v>
      </c>
      <c r="C28" s="1035">
        <v>0</v>
      </c>
      <c r="D28" s="1035">
        <v>0</v>
      </c>
      <c r="E28" s="1035">
        <v>0</v>
      </c>
      <c r="F28" s="1035">
        <v>0</v>
      </c>
      <c r="G28" s="1035">
        <v>56</v>
      </c>
      <c r="H28" s="1045">
        <v>0</v>
      </c>
      <c r="I28" s="1035"/>
      <c r="J28" s="1035"/>
    </row>
    <row r="29" spans="2:10" ht="13.5" customHeight="1">
      <c r="B29" s="1038" t="s">
        <v>272</v>
      </c>
      <c r="C29" s="1035">
        <v>0</v>
      </c>
      <c r="D29" s="1035">
        <v>0</v>
      </c>
      <c r="E29" s="1035">
        <v>0</v>
      </c>
      <c r="F29" s="1035">
        <v>0</v>
      </c>
      <c r="G29" s="1035">
        <v>0</v>
      </c>
      <c r="H29" s="1045">
        <v>0</v>
      </c>
      <c r="I29" s="1035"/>
      <c r="J29" s="1035"/>
    </row>
    <row r="30" spans="2:10" ht="13.5" customHeight="1">
      <c r="B30" s="1038" t="s">
        <v>273</v>
      </c>
      <c r="C30" s="1035">
        <v>0</v>
      </c>
      <c r="D30" s="1035">
        <v>0</v>
      </c>
      <c r="E30" s="1035">
        <v>0</v>
      </c>
      <c r="F30" s="1035">
        <v>0</v>
      </c>
      <c r="G30" s="1035">
        <v>41</v>
      </c>
      <c r="H30" s="1045">
        <v>0</v>
      </c>
      <c r="I30" s="1035"/>
      <c r="J30" s="1035"/>
    </row>
    <row r="31" spans="2:10" ht="13.5" customHeight="1">
      <c r="B31" s="1038" t="s">
        <v>274</v>
      </c>
      <c r="C31" s="1035">
        <v>1</v>
      </c>
      <c r="D31" s="1035">
        <v>0</v>
      </c>
      <c r="E31" s="1035">
        <v>0</v>
      </c>
      <c r="F31" s="1035">
        <v>1</v>
      </c>
      <c r="G31" s="1035">
        <v>16</v>
      </c>
      <c r="H31" s="1045">
        <v>0</v>
      </c>
      <c r="I31" s="1035"/>
      <c r="J31" s="1035"/>
    </row>
    <row r="32" spans="2:10" ht="13.5" customHeight="1">
      <c r="B32" s="1038" t="s">
        <v>275</v>
      </c>
      <c r="C32" s="1035">
        <v>0</v>
      </c>
      <c r="D32" s="1035">
        <v>0</v>
      </c>
      <c r="E32" s="1035">
        <v>0</v>
      </c>
      <c r="F32" s="1035">
        <v>0</v>
      </c>
      <c r="G32" s="1035">
        <v>10</v>
      </c>
      <c r="H32" s="1045">
        <v>0</v>
      </c>
      <c r="I32" s="1035"/>
      <c r="J32" s="1035"/>
    </row>
    <row r="33" spans="2:8" ht="13.5" customHeight="1">
      <c r="B33" s="1047"/>
      <c r="C33" s="1048"/>
      <c r="D33" s="1048"/>
      <c r="E33" s="1048"/>
      <c r="F33" s="1048"/>
      <c r="G33" s="1048"/>
      <c r="H33" s="1049"/>
    </row>
    <row r="34" ht="13.5" customHeight="1">
      <c r="B34" s="1030" t="s">
        <v>276</v>
      </c>
    </row>
  </sheetData>
  <mergeCells count="7">
    <mergeCell ref="F4:F5"/>
    <mergeCell ref="G4:G5"/>
    <mergeCell ref="H4:H5"/>
    <mergeCell ref="B4:B5"/>
    <mergeCell ref="C4:C5"/>
    <mergeCell ref="D4:D5"/>
    <mergeCell ref="E4:E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B2:L81"/>
  <sheetViews>
    <sheetView workbookViewId="0" topLeftCell="A1">
      <selection activeCell="A1" sqref="A1"/>
    </sheetView>
  </sheetViews>
  <sheetFormatPr defaultColWidth="9.00390625" defaultRowHeight="13.5"/>
  <cols>
    <col min="1" max="1" width="2.625" style="70" customWidth="1"/>
    <col min="2" max="7" width="10.625" style="70" customWidth="1"/>
    <col min="8" max="9" width="8.625" style="70" customWidth="1"/>
    <col min="10" max="10" width="11.125" style="72" customWidth="1"/>
    <col min="11" max="16384" width="9.00390625" style="70" customWidth="1"/>
  </cols>
  <sheetData>
    <row r="2" spans="2:3" ht="14.25">
      <c r="B2" s="71" t="s">
        <v>1385</v>
      </c>
      <c r="C2" s="71"/>
    </row>
    <row r="3" spans="5:10" ht="12.75" thickBot="1">
      <c r="E3" s="73"/>
      <c r="I3" s="70" t="s">
        <v>1325</v>
      </c>
      <c r="J3" s="70"/>
    </row>
    <row r="4" spans="2:10" ht="14.25" customHeight="1" thickTop="1">
      <c r="B4" s="1179" t="s">
        <v>1326</v>
      </c>
      <c r="C4" s="1183" t="s">
        <v>1327</v>
      </c>
      <c r="D4" s="1184"/>
      <c r="E4" s="1184"/>
      <c r="F4" s="1184"/>
      <c r="G4" s="1184"/>
      <c r="H4" s="1184"/>
      <c r="I4" s="1184"/>
      <c r="J4" s="1185"/>
    </row>
    <row r="5" spans="2:10" ht="14.25" customHeight="1">
      <c r="B5" s="1180"/>
      <c r="C5" s="1182" t="s">
        <v>1267</v>
      </c>
      <c r="D5" s="1186" t="s">
        <v>1328</v>
      </c>
      <c r="E5" s="1187"/>
      <c r="F5" s="1187"/>
      <c r="G5" s="1188"/>
      <c r="H5" s="1182" t="s">
        <v>1329</v>
      </c>
      <c r="I5" s="1182" t="s">
        <v>1330</v>
      </c>
      <c r="J5" s="1189" t="s">
        <v>1331</v>
      </c>
    </row>
    <row r="6" spans="2:10" ht="39" customHeight="1">
      <c r="B6" s="1181"/>
      <c r="C6" s="1181"/>
      <c r="D6" s="75" t="s">
        <v>1332</v>
      </c>
      <c r="E6" s="75" t="s">
        <v>1333</v>
      </c>
      <c r="F6" s="75" t="s">
        <v>1334</v>
      </c>
      <c r="G6" s="76" t="s">
        <v>1335</v>
      </c>
      <c r="H6" s="1181"/>
      <c r="I6" s="1181"/>
      <c r="J6" s="1190"/>
    </row>
    <row r="7" spans="2:10" ht="12" customHeight="1">
      <c r="B7" s="77"/>
      <c r="C7" s="78"/>
      <c r="D7" s="79"/>
      <c r="E7" s="79"/>
      <c r="F7" s="79"/>
      <c r="G7" s="79"/>
      <c r="H7" s="79"/>
      <c r="I7" s="79"/>
      <c r="J7" s="80"/>
    </row>
    <row r="8" spans="2:12" s="81" customFormat="1" ht="12" customHeight="1">
      <c r="B8" s="82" t="s">
        <v>1267</v>
      </c>
      <c r="C8" s="83">
        <f aca="true" t="shared" si="0" ref="C8:J8">SUM(C10:C11)</f>
        <v>52889</v>
      </c>
      <c r="D8" s="44">
        <f t="shared" si="0"/>
        <v>3741</v>
      </c>
      <c r="E8" s="44">
        <f t="shared" si="0"/>
        <v>4966</v>
      </c>
      <c r="F8" s="44">
        <f t="shared" si="0"/>
        <v>42199</v>
      </c>
      <c r="G8" s="44">
        <f t="shared" si="0"/>
        <v>50906</v>
      </c>
      <c r="H8" s="44">
        <f t="shared" si="0"/>
        <v>1475</v>
      </c>
      <c r="I8" s="44">
        <f t="shared" si="0"/>
        <v>330</v>
      </c>
      <c r="J8" s="84">
        <f t="shared" si="0"/>
        <v>178</v>
      </c>
      <c r="L8" s="85"/>
    </row>
    <row r="9" spans="2:12" s="81" customFormat="1" ht="12" customHeight="1">
      <c r="B9" s="82"/>
      <c r="C9" s="83"/>
      <c r="D9" s="44"/>
      <c r="E9" s="44"/>
      <c r="F9" s="44"/>
      <c r="G9" s="44"/>
      <c r="H9" s="44"/>
      <c r="I9" s="44"/>
      <c r="J9" s="84"/>
      <c r="L9" s="85"/>
    </row>
    <row r="10" spans="2:12" ht="12" customHeight="1">
      <c r="B10" s="77" t="s">
        <v>1268</v>
      </c>
      <c r="C10" s="86">
        <f aca="true" t="shared" si="1" ref="C10:J10">SUM(C13:C24)</f>
        <v>33141</v>
      </c>
      <c r="D10" s="49">
        <f t="shared" si="1"/>
        <v>2913</v>
      </c>
      <c r="E10" s="49">
        <f t="shared" si="1"/>
        <v>3711</v>
      </c>
      <c r="F10" s="49">
        <f t="shared" si="1"/>
        <v>25473</v>
      </c>
      <c r="G10" s="49">
        <f t="shared" si="1"/>
        <v>32097</v>
      </c>
      <c r="H10" s="49">
        <f t="shared" si="1"/>
        <v>738</v>
      </c>
      <c r="I10" s="49">
        <f t="shared" si="1"/>
        <v>192</v>
      </c>
      <c r="J10" s="87">
        <f t="shared" si="1"/>
        <v>114</v>
      </c>
      <c r="L10" s="88"/>
    </row>
    <row r="11" spans="2:12" ht="12" customHeight="1">
      <c r="B11" s="77" t="s">
        <v>1281</v>
      </c>
      <c r="C11" s="86">
        <f aca="true" t="shared" si="2" ref="C11:J11">SUM(C26,C31,C37,C40,C49,C56,C62,C71,C75)</f>
        <v>19748</v>
      </c>
      <c r="D11" s="49">
        <f t="shared" si="2"/>
        <v>828</v>
      </c>
      <c r="E11" s="49">
        <f t="shared" si="2"/>
        <v>1255</v>
      </c>
      <c r="F11" s="49">
        <f t="shared" si="2"/>
        <v>16726</v>
      </c>
      <c r="G11" s="49">
        <f t="shared" si="2"/>
        <v>18809</v>
      </c>
      <c r="H11" s="49">
        <f t="shared" si="2"/>
        <v>737</v>
      </c>
      <c r="I11" s="49">
        <f t="shared" si="2"/>
        <v>138</v>
      </c>
      <c r="J11" s="87">
        <f t="shared" si="2"/>
        <v>64</v>
      </c>
      <c r="L11" s="88"/>
    </row>
    <row r="12" spans="2:12" ht="12" customHeight="1">
      <c r="B12" s="77"/>
      <c r="C12" s="86"/>
      <c r="D12" s="89"/>
      <c r="E12" s="89"/>
      <c r="F12" s="89"/>
      <c r="G12" s="89"/>
      <c r="H12" s="89"/>
      <c r="I12" s="89"/>
      <c r="J12" s="90"/>
      <c r="L12" s="91"/>
    </row>
    <row r="13" spans="2:10" ht="12">
      <c r="B13" s="77" t="s">
        <v>1269</v>
      </c>
      <c r="C13" s="86">
        <f aca="true" t="shared" si="3" ref="C13:C24">SUM(G13:J13)</f>
        <v>8178</v>
      </c>
      <c r="D13" s="49">
        <v>950</v>
      </c>
      <c r="E13" s="49">
        <v>1050</v>
      </c>
      <c r="F13" s="49">
        <v>5987</v>
      </c>
      <c r="G13" s="49">
        <f aca="true" t="shared" si="4" ref="G13:G24">SUM(D13:F13)</f>
        <v>7987</v>
      </c>
      <c r="H13" s="49">
        <v>116</v>
      </c>
      <c r="I13" s="49">
        <v>45</v>
      </c>
      <c r="J13" s="87">
        <v>30</v>
      </c>
    </row>
    <row r="14" spans="2:10" ht="12">
      <c r="B14" s="77" t="s">
        <v>1336</v>
      </c>
      <c r="C14" s="86">
        <f t="shared" si="3"/>
        <v>4337</v>
      </c>
      <c r="D14" s="49">
        <v>565</v>
      </c>
      <c r="E14" s="49">
        <v>587</v>
      </c>
      <c r="F14" s="49">
        <v>3046</v>
      </c>
      <c r="G14" s="49">
        <f t="shared" si="4"/>
        <v>4198</v>
      </c>
      <c r="H14" s="49">
        <v>92</v>
      </c>
      <c r="I14" s="49">
        <v>28</v>
      </c>
      <c r="J14" s="87">
        <v>19</v>
      </c>
    </row>
    <row r="15" spans="2:10" ht="12">
      <c r="B15" s="77" t="s">
        <v>1337</v>
      </c>
      <c r="C15" s="86">
        <f t="shared" si="3"/>
        <v>4180</v>
      </c>
      <c r="D15" s="49">
        <v>332</v>
      </c>
      <c r="E15" s="49">
        <v>524</v>
      </c>
      <c r="F15" s="49">
        <v>3214</v>
      </c>
      <c r="G15" s="49">
        <f t="shared" si="4"/>
        <v>4070</v>
      </c>
      <c r="H15" s="49">
        <v>85</v>
      </c>
      <c r="I15" s="49">
        <v>18</v>
      </c>
      <c r="J15" s="87">
        <v>7</v>
      </c>
    </row>
    <row r="16" spans="2:10" ht="12">
      <c r="B16" s="77" t="s">
        <v>1338</v>
      </c>
      <c r="C16" s="86">
        <f t="shared" si="3"/>
        <v>4469</v>
      </c>
      <c r="D16" s="49">
        <v>384</v>
      </c>
      <c r="E16" s="49">
        <v>485</v>
      </c>
      <c r="F16" s="49">
        <v>3449</v>
      </c>
      <c r="G16" s="49">
        <f t="shared" si="4"/>
        <v>4318</v>
      </c>
      <c r="H16" s="49">
        <v>92</v>
      </c>
      <c r="I16" s="49">
        <v>36</v>
      </c>
      <c r="J16" s="87">
        <v>23</v>
      </c>
    </row>
    <row r="17" spans="2:10" ht="12">
      <c r="B17" s="77" t="s">
        <v>1339</v>
      </c>
      <c r="C17" s="86">
        <f t="shared" si="3"/>
        <v>1808</v>
      </c>
      <c r="D17" s="49">
        <v>169</v>
      </c>
      <c r="E17" s="49">
        <v>208</v>
      </c>
      <c r="F17" s="49">
        <v>1349</v>
      </c>
      <c r="G17" s="49">
        <f t="shared" si="4"/>
        <v>1726</v>
      </c>
      <c r="H17" s="49">
        <v>56</v>
      </c>
      <c r="I17" s="49">
        <v>15</v>
      </c>
      <c r="J17" s="87">
        <v>11</v>
      </c>
    </row>
    <row r="18" spans="2:10" ht="12">
      <c r="B18" s="77" t="s">
        <v>1274</v>
      </c>
      <c r="C18" s="86">
        <f t="shared" si="3"/>
        <v>1641</v>
      </c>
      <c r="D18" s="49">
        <v>114</v>
      </c>
      <c r="E18" s="49">
        <v>149</v>
      </c>
      <c r="F18" s="49">
        <v>1318</v>
      </c>
      <c r="G18" s="49">
        <f t="shared" si="4"/>
        <v>1581</v>
      </c>
      <c r="H18" s="49">
        <v>51</v>
      </c>
      <c r="I18" s="49">
        <v>5</v>
      </c>
      <c r="J18" s="87">
        <v>4</v>
      </c>
    </row>
    <row r="19" spans="2:10" ht="12">
      <c r="B19" s="77" t="s">
        <v>1340</v>
      </c>
      <c r="C19" s="86">
        <f t="shared" si="3"/>
        <v>1648</v>
      </c>
      <c r="D19" s="49">
        <v>96</v>
      </c>
      <c r="E19" s="49">
        <v>154</v>
      </c>
      <c r="F19" s="49">
        <v>1338</v>
      </c>
      <c r="G19" s="49">
        <f t="shared" si="4"/>
        <v>1588</v>
      </c>
      <c r="H19" s="49">
        <v>48</v>
      </c>
      <c r="I19" s="49">
        <v>9</v>
      </c>
      <c r="J19" s="87">
        <v>3</v>
      </c>
    </row>
    <row r="20" spans="2:10" ht="12">
      <c r="B20" s="77" t="s">
        <v>1341</v>
      </c>
      <c r="C20" s="86">
        <f t="shared" si="3"/>
        <v>1576</v>
      </c>
      <c r="D20" s="49">
        <v>63</v>
      </c>
      <c r="E20" s="49">
        <v>129</v>
      </c>
      <c r="F20" s="49">
        <v>1339</v>
      </c>
      <c r="G20" s="49">
        <f t="shared" si="4"/>
        <v>1531</v>
      </c>
      <c r="H20" s="49">
        <v>34</v>
      </c>
      <c r="I20" s="49">
        <v>8</v>
      </c>
      <c r="J20" s="87">
        <v>3</v>
      </c>
    </row>
    <row r="21" spans="2:10" ht="12">
      <c r="B21" s="77" t="s">
        <v>1277</v>
      </c>
      <c r="C21" s="86">
        <f t="shared" si="3"/>
        <v>1654</v>
      </c>
      <c r="D21" s="49">
        <v>80</v>
      </c>
      <c r="E21" s="49">
        <v>171</v>
      </c>
      <c r="F21" s="49">
        <v>1321</v>
      </c>
      <c r="G21" s="49">
        <f t="shared" si="4"/>
        <v>1572</v>
      </c>
      <c r="H21" s="49">
        <v>67</v>
      </c>
      <c r="I21" s="49">
        <v>8</v>
      </c>
      <c r="J21" s="87">
        <v>7</v>
      </c>
    </row>
    <row r="22" spans="2:10" ht="12">
      <c r="B22" s="77" t="s">
        <v>1278</v>
      </c>
      <c r="C22" s="86">
        <f t="shared" si="3"/>
        <v>1358</v>
      </c>
      <c r="D22" s="49">
        <v>77</v>
      </c>
      <c r="E22" s="49">
        <v>110</v>
      </c>
      <c r="F22" s="49">
        <v>1133</v>
      </c>
      <c r="G22" s="49">
        <f t="shared" si="4"/>
        <v>1320</v>
      </c>
      <c r="H22" s="49">
        <v>29</v>
      </c>
      <c r="I22" s="49">
        <v>8</v>
      </c>
      <c r="J22" s="87">
        <v>1</v>
      </c>
    </row>
    <row r="23" spans="2:10" ht="12">
      <c r="B23" s="77" t="s">
        <v>1279</v>
      </c>
      <c r="C23" s="86">
        <f t="shared" si="3"/>
        <v>1384</v>
      </c>
      <c r="D23" s="49">
        <v>53</v>
      </c>
      <c r="E23" s="49">
        <v>103</v>
      </c>
      <c r="F23" s="49">
        <v>1187</v>
      </c>
      <c r="G23" s="49">
        <f t="shared" si="4"/>
        <v>1343</v>
      </c>
      <c r="H23" s="49">
        <v>30</v>
      </c>
      <c r="I23" s="49">
        <v>7</v>
      </c>
      <c r="J23" s="87">
        <v>4</v>
      </c>
    </row>
    <row r="24" spans="2:10" ht="12">
      <c r="B24" s="77" t="s">
        <v>1280</v>
      </c>
      <c r="C24" s="86">
        <f t="shared" si="3"/>
        <v>908</v>
      </c>
      <c r="D24" s="49">
        <v>30</v>
      </c>
      <c r="E24" s="49">
        <v>41</v>
      </c>
      <c r="F24" s="49">
        <v>792</v>
      </c>
      <c r="G24" s="49">
        <f t="shared" si="4"/>
        <v>863</v>
      </c>
      <c r="H24" s="49">
        <v>38</v>
      </c>
      <c r="I24" s="49">
        <v>5</v>
      </c>
      <c r="J24" s="87">
        <v>2</v>
      </c>
    </row>
    <row r="25" spans="2:12" ht="12">
      <c r="B25" s="77"/>
      <c r="C25" s="86"/>
      <c r="D25" s="89"/>
      <c r="E25" s="89"/>
      <c r="F25" s="89"/>
      <c r="G25" s="89"/>
      <c r="H25" s="89"/>
      <c r="I25" s="89"/>
      <c r="J25" s="90"/>
      <c r="L25" s="91"/>
    </row>
    <row r="26" spans="2:12" s="81" customFormat="1" ht="11.25">
      <c r="B26" s="82" t="s">
        <v>1342</v>
      </c>
      <c r="C26" s="83">
        <f>SUM(G26:J26)</f>
        <v>1497</v>
      </c>
      <c r="D26" s="44">
        <f aca="true" t="shared" si="5" ref="D26:J26">SUM(D27:D29)</f>
        <v>79</v>
      </c>
      <c r="E26" s="44">
        <f t="shared" si="5"/>
        <v>84</v>
      </c>
      <c r="F26" s="44">
        <f t="shared" si="5"/>
        <v>1287</v>
      </c>
      <c r="G26" s="44">
        <f t="shared" si="5"/>
        <v>1450</v>
      </c>
      <c r="H26" s="44">
        <f t="shared" si="5"/>
        <v>36</v>
      </c>
      <c r="I26" s="44">
        <f t="shared" si="5"/>
        <v>9</v>
      </c>
      <c r="J26" s="84">
        <f t="shared" si="5"/>
        <v>2</v>
      </c>
      <c r="L26" s="92"/>
    </row>
    <row r="27" spans="2:12" ht="12">
      <c r="B27" s="77" t="s">
        <v>1343</v>
      </c>
      <c r="C27" s="86">
        <f>SUM(G27:J27)</f>
        <v>341</v>
      </c>
      <c r="D27" s="49">
        <v>10</v>
      </c>
      <c r="E27" s="49">
        <v>13</v>
      </c>
      <c r="F27" s="49">
        <v>307</v>
      </c>
      <c r="G27" s="49">
        <f>SUM(D27:F27)</f>
        <v>330</v>
      </c>
      <c r="H27" s="49">
        <v>8</v>
      </c>
      <c r="I27" s="49">
        <v>3</v>
      </c>
      <c r="J27" s="87">
        <v>0</v>
      </c>
      <c r="L27" s="91"/>
    </row>
    <row r="28" spans="2:12" ht="12">
      <c r="B28" s="77" t="s">
        <v>1344</v>
      </c>
      <c r="C28" s="86">
        <f>SUM(G28:J28)</f>
        <v>519</v>
      </c>
      <c r="D28" s="49">
        <v>24</v>
      </c>
      <c r="E28" s="49">
        <v>23</v>
      </c>
      <c r="F28" s="49">
        <v>458</v>
      </c>
      <c r="G28" s="49">
        <f>SUM(D28:F28)</f>
        <v>505</v>
      </c>
      <c r="H28" s="49">
        <v>10</v>
      </c>
      <c r="I28" s="49">
        <v>3</v>
      </c>
      <c r="J28" s="87">
        <v>1</v>
      </c>
      <c r="L28" s="91"/>
    </row>
    <row r="29" spans="2:12" ht="12">
      <c r="B29" s="77" t="s">
        <v>1345</v>
      </c>
      <c r="C29" s="86">
        <f>SUM(G29:J29)</f>
        <v>637</v>
      </c>
      <c r="D29" s="49">
        <v>45</v>
      </c>
      <c r="E29" s="49">
        <v>48</v>
      </c>
      <c r="F29" s="49">
        <v>522</v>
      </c>
      <c r="G29" s="49">
        <f>SUM(D29:F29)</f>
        <v>615</v>
      </c>
      <c r="H29" s="49">
        <v>18</v>
      </c>
      <c r="I29" s="49">
        <v>3</v>
      </c>
      <c r="J29" s="87">
        <v>1</v>
      </c>
      <c r="L29" s="91"/>
    </row>
    <row r="30" spans="2:12" ht="12">
      <c r="B30" s="77"/>
      <c r="C30" s="86"/>
      <c r="D30" s="89"/>
      <c r="E30" s="89"/>
      <c r="F30" s="89"/>
      <c r="G30" s="89"/>
      <c r="H30" s="89"/>
      <c r="I30" s="89"/>
      <c r="J30" s="90"/>
      <c r="L30" s="91"/>
    </row>
    <row r="31" spans="2:12" s="81" customFormat="1" ht="11.25" customHeight="1">
      <c r="B31" s="82" t="s">
        <v>1346</v>
      </c>
      <c r="C31" s="83">
        <f>SUM(G31:J31)</f>
        <v>2879</v>
      </c>
      <c r="D31" s="44">
        <f aca="true" t="shared" si="6" ref="D31:J31">SUM(D32:D35)</f>
        <v>124</v>
      </c>
      <c r="E31" s="44">
        <f t="shared" si="6"/>
        <v>210</v>
      </c>
      <c r="F31" s="44">
        <f t="shared" si="6"/>
        <v>2418</v>
      </c>
      <c r="G31" s="44">
        <f t="shared" si="6"/>
        <v>2752</v>
      </c>
      <c r="H31" s="44">
        <f t="shared" si="6"/>
        <v>107</v>
      </c>
      <c r="I31" s="44">
        <f t="shared" si="6"/>
        <v>18</v>
      </c>
      <c r="J31" s="84">
        <f t="shared" si="6"/>
        <v>2</v>
      </c>
      <c r="L31" s="92"/>
    </row>
    <row r="32" spans="2:10" ht="12">
      <c r="B32" s="77" t="s">
        <v>1347</v>
      </c>
      <c r="C32" s="86">
        <f>SUM(G32:J32)</f>
        <v>470</v>
      </c>
      <c r="D32" s="49">
        <v>14</v>
      </c>
      <c r="E32" s="49">
        <v>26</v>
      </c>
      <c r="F32" s="49">
        <v>403</v>
      </c>
      <c r="G32" s="49">
        <f>SUM(D32:F32)</f>
        <v>443</v>
      </c>
      <c r="H32" s="49">
        <v>24</v>
      </c>
      <c r="I32" s="49">
        <v>3</v>
      </c>
      <c r="J32" s="87">
        <v>0</v>
      </c>
    </row>
    <row r="33" spans="2:10" ht="12">
      <c r="B33" s="77" t="s">
        <v>1348</v>
      </c>
      <c r="C33" s="86">
        <f>SUM(G33:J33)</f>
        <v>501</v>
      </c>
      <c r="D33" s="49">
        <v>35</v>
      </c>
      <c r="E33" s="49">
        <v>29</v>
      </c>
      <c r="F33" s="49">
        <v>404</v>
      </c>
      <c r="G33" s="49">
        <f>SUM(D33:F33)</f>
        <v>468</v>
      </c>
      <c r="H33" s="49">
        <v>27</v>
      </c>
      <c r="I33" s="49">
        <v>6</v>
      </c>
      <c r="J33" s="87">
        <v>0</v>
      </c>
    </row>
    <row r="34" spans="2:10" ht="12">
      <c r="B34" s="77" t="s">
        <v>1312</v>
      </c>
      <c r="C34" s="86">
        <f>SUM(G34:J34)</f>
        <v>1312</v>
      </c>
      <c r="D34" s="49">
        <v>49</v>
      </c>
      <c r="E34" s="49">
        <v>112</v>
      </c>
      <c r="F34" s="49">
        <v>1116</v>
      </c>
      <c r="G34" s="49">
        <f>SUM(D34:F34)</f>
        <v>1277</v>
      </c>
      <c r="H34" s="49">
        <v>31</v>
      </c>
      <c r="I34" s="49">
        <v>4</v>
      </c>
      <c r="J34" s="87">
        <v>0</v>
      </c>
    </row>
    <row r="35" spans="2:10" ht="12">
      <c r="B35" s="77" t="s">
        <v>1349</v>
      </c>
      <c r="C35" s="86">
        <f>SUM(G35:J35)</f>
        <v>596</v>
      </c>
      <c r="D35" s="49">
        <v>26</v>
      </c>
      <c r="E35" s="49">
        <v>43</v>
      </c>
      <c r="F35" s="49">
        <v>495</v>
      </c>
      <c r="G35" s="49">
        <f>SUM(D35:F35)</f>
        <v>564</v>
      </c>
      <c r="H35" s="49">
        <v>25</v>
      </c>
      <c r="I35" s="49">
        <v>5</v>
      </c>
      <c r="J35" s="87">
        <v>2</v>
      </c>
    </row>
    <row r="36" spans="2:12" s="93" customFormat="1" ht="12">
      <c r="B36" s="82"/>
      <c r="C36" s="86"/>
      <c r="D36" s="89"/>
      <c r="E36" s="89"/>
      <c r="F36" s="89"/>
      <c r="G36" s="94"/>
      <c r="H36" s="89"/>
      <c r="I36" s="89"/>
      <c r="J36" s="90"/>
      <c r="L36" s="95"/>
    </row>
    <row r="37" spans="2:12" s="81" customFormat="1" ht="11.25">
      <c r="B37" s="82" t="s">
        <v>1350</v>
      </c>
      <c r="C37" s="83">
        <f>SUM(G37:J37)</f>
        <v>386</v>
      </c>
      <c r="D37" s="44">
        <f aca="true" t="shared" si="7" ref="D37:J37">SUM(D38)</f>
        <v>14</v>
      </c>
      <c r="E37" s="44">
        <f t="shared" si="7"/>
        <v>29</v>
      </c>
      <c r="F37" s="44">
        <f t="shared" si="7"/>
        <v>320</v>
      </c>
      <c r="G37" s="44">
        <f t="shared" si="7"/>
        <v>363</v>
      </c>
      <c r="H37" s="44">
        <f t="shared" si="7"/>
        <v>20</v>
      </c>
      <c r="I37" s="44">
        <f t="shared" si="7"/>
        <v>2</v>
      </c>
      <c r="J37" s="84">
        <f t="shared" si="7"/>
        <v>1</v>
      </c>
      <c r="L37" s="92"/>
    </row>
    <row r="38" spans="2:10" ht="12">
      <c r="B38" s="77" t="s">
        <v>1351</v>
      </c>
      <c r="C38" s="86">
        <f>SUM(G38:J38)</f>
        <v>386</v>
      </c>
      <c r="D38" s="49">
        <v>14</v>
      </c>
      <c r="E38" s="49">
        <v>29</v>
      </c>
      <c r="F38" s="49">
        <v>320</v>
      </c>
      <c r="G38" s="49">
        <f>SUM(D38:F38)</f>
        <v>363</v>
      </c>
      <c r="H38" s="49">
        <v>20</v>
      </c>
      <c r="I38" s="49">
        <v>2</v>
      </c>
      <c r="J38" s="87">
        <v>1</v>
      </c>
    </row>
    <row r="39" spans="2:12" s="93" customFormat="1" ht="12">
      <c r="B39" s="82"/>
      <c r="C39" s="86"/>
      <c r="D39" s="89"/>
      <c r="E39" s="89"/>
      <c r="F39" s="89"/>
      <c r="G39" s="94"/>
      <c r="H39" s="89"/>
      <c r="I39" s="89"/>
      <c r="J39" s="90"/>
      <c r="L39" s="95"/>
    </row>
    <row r="40" spans="2:12" s="81" customFormat="1" ht="11.25">
      <c r="B40" s="82" t="s">
        <v>1352</v>
      </c>
      <c r="C40" s="83">
        <f aca="true" t="shared" si="8" ref="C40:C47">SUM(G40:J40)</f>
        <v>2295</v>
      </c>
      <c r="D40" s="44">
        <f aca="true" t="shared" si="9" ref="D40:J40">SUM(D41:D47)</f>
        <v>100</v>
      </c>
      <c r="E40" s="44">
        <f t="shared" si="9"/>
        <v>117</v>
      </c>
      <c r="F40" s="44">
        <f t="shared" si="9"/>
        <v>1921</v>
      </c>
      <c r="G40" s="44">
        <f t="shared" si="9"/>
        <v>2138</v>
      </c>
      <c r="H40" s="44">
        <f t="shared" si="9"/>
        <v>116</v>
      </c>
      <c r="I40" s="44">
        <f t="shared" si="9"/>
        <v>24</v>
      </c>
      <c r="J40" s="84">
        <f t="shared" si="9"/>
        <v>17</v>
      </c>
      <c r="L40" s="92"/>
    </row>
    <row r="41" spans="2:10" ht="12">
      <c r="B41" s="77" t="s">
        <v>1353</v>
      </c>
      <c r="C41" s="86">
        <f t="shared" si="8"/>
        <v>294</v>
      </c>
      <c r="D41" s="49">
        <v>18</v>
      </c>
      <c r="E41" s="49">
        <v>18</v>
      </c>
      <c r="F41" s="49">
        <v>237</v>
      </c>
      <c r="G41" s="49">
        <f aca="true" t="shared" si="10" ref="G41:G47">SUM(D41:F41)</f>
        <v>273</v>
      </c>
      <c r="H41" s="49">
        <v>15</v>
      </c>
      <c r="I41" s="49">
        <v>4</v>
      </c>
      <c r="J41" s="87">
        <v>2</v>
      </c>
    </row>
    <row r="42" spans="2:10" ht="12">
      <c r="B42" s="77" t="s">
        <v>1354</v>
      </c>
      <c r="C42" s="86">
        <f t="shared" si="8"/>
        <v>229</v>
      </c>
      <c r="D42" s="49">
        <v>18</v>
      </c>
      <c r="E42" s="49">
        <v>14</v>
      </c>
      <c r="F42" s="49">
        <v>176</v>
      </c>
      <c r="G42" s="49">
        <f t="shared" si="10"/>
        <v>208</v>
      </c>
      <c r="H42" s="49">
        <v>17</v>
      </c>
      <c r="I42" s="49">
        <v>4</v>
      </c>
      <c r="J42" s="87">
        <v>0</v>
      </c>
    </row>
    <row r="43" spans="2:10" ht="12">
      <c r="B43" s="77" t="s">
        <v>1355</v>
      </c>
      <c r="C43" s="86">
        <f t="shared" si="8"/>
        <v>361</v>
      </c>
      <c r="D43" s="49">
        <v>7</v>
      </c>
      <c r="E43" s="49">
        <v>7</v>
      </c>
      <c r="F43" s="49">
        <v>323</v>
      </c>
      <c r="G43" s="49">
        <f t="shared" si="10"/>
        <v>337</v>
      </c>
      <c r="H43" s="49">
        <v>18</v>
      </c>
      <c r="I43" s="49">
        <v>3</v>
      </c>
      <c r="J43" s="87">
        <v>3</v>
      </c>
    </row>
    <row r="44" spans="2:10" ht="12">
      <c r="B44" s="77" t="s">
        <v>1356</v>
      </c>
      <c r="C44" s="86">
        <f t="shared" si="8"/>
        <v>204</v>
      </c>
      <c r="D44" s="49">
        <v>3</v>
      </c>
      <c r="E44" s="49">
        <v>12</v>
      </c>
      <c r="F44" s="49">
        <v>171</v>
      </c>
      <c r="G44" s="49">
        <f t="shared" si="10"/>
        <v>186</v>
      </c>
      <c r="H44" s="49">
        <v>15</v>
      </c>
      <c r="I44" s="49">
        <v>2</v>
      </c>
      <c r="J44" s="87">
        <v>1</v>
      </c>
    </row>
    <row r="45" spans="2:10" ht="12">
      <c r="B45" s="77" t="s">
        <v>1357</v>
      </c>
      <c r="C45" s="86">
        <f t="shared" si="8"/>
        <v>398</v>
      </c>
      <c r="D45" s="49">
        <v>20</v>
      </c>
      <c r="E45" s="49">
        <v>20</v>
      </c>
      <c r="F45" s="49">
        <v>336</v>
      </c>
      <c r="G45" s="49">
        <f t="shared" si="10"/>
        <v>376</v>
      </c>
      <c r="H45" s="49">
        <v>12</v>
      </c>
      <c r="I45" s="49">
        <v>6</v>
      </c>
      <c r="J45" s="87">
        <v>4</v>
      </c>
    </row>
    <row r="46" spans="2:10" ht="12">
      <c r="B46" s="77" t="s">
        <v>1358</v>
      </c>
      <c r="C46" s="86">
        <f t="shared" si="8"/>
        <v>328</v>
      </c>
      <c r="D46" s="49">
        <v>11</v>
      </c>
      <c r="E46" s="49">
        <v>16</v>
      </c>
      <c r="F46" s="49">
        <v>285</v>
      </c>
      <c r="G46" s="49">
        <f t="shared" si="10"/>
        <v>312</v>
      </c>
      <c r="H46" s="49">
        <v>15</v>
      </c>
      <c r="I46" s="49">
        <v>1</v>
      </c>
      <c r="J46" s="87">
        <v>0</v>
      </c>
    </row>
    <row r="47" spans="2:10" ht="12">
      <c r="B47" s="77" t="s">
        <v>1359</v>
      </c>
      <c r="C47" s="86">
        <f t="shared" si="8"/>
        <v>481</v>
      </c>
      <c r="D47" s="49">
        <v>23</v>
      </c>
      <c r="E47" s="49">
        <v>30</v>
      </c>
      <c r="F47" s="49">
        <v>393</v>
      </c>
      <c r="G47" s="49">
        <f t="shared" si="10"/>
        <v>446</v>
      </c>
      <c r="H47" s="49">
        <v>24</v>
      </c>
      <c r="I47" s="49">
        <v>4</v>
      </c>
      <c r="J47" s="87">
        <v>7</v>
      </c>
    </row>
    <row r="48" spans="2:12" s="93" customFormat="1" ht="12">
      <c r="B48" s="82"/>
      <c r="C48" s="86"/>
      <c r="D48" s="89"/>
      <c r="E48" s="89"/>
      <c r="F48" s="89"/>
      <c r="G48" s="94"/>
      <c r="H48" s="89"/>
      <c r="I48" s="89"/>
      <c r="J48" s="90"/>
      <c r="L48" s="95"/>
    </row>
    <row r="49" spans="2:12" s="81" customFormat="1" ht="11.25">
      <c r="B49" s="82" t="s">
        <v>1360</v>
      </c>
      <c r="C49" s="83">
        <f aca="true" t="shared" si="11" ref="C49:C54">SUM(G49:J49)</f>
        <v>3822</v>
      </c>
      <c r="D49" s="44">
        <f aca="true" t="shared" si="12" ref="D49:J49">SUM(D50:D54)</f>
        <v>182</v>
      </c>
      <c r="E49" s="44">
        <f t="shared" si="12"/>
        <v>301</v>
      </c>
      <c r="F49" s="44">
        <f t="shared" si="12"/>
        <v>3198</v>
      </c>
      <c r="G49" s="44">
        <f t="shared" si="12"/>
        <v>3681</v>
      </c>
      <c r="H49" s="44">
        <f t="shared" si="12"/>
        <v>111</v>
      </c>
      <c r="I49" s="44">
        <f t="shared" si="12"/>
        <v>20</v>
      </c>
      <c r="J49" s="84">
        <f t="shared" si="12"/>
        <v>10</v>
      </c>
      <c r="L49" s="92"/>
    </row>
    <row r="50" spans="2:10" ht="12">
      <c r="B50" s="77" t="s">
        <v>1361</v>
      </c>
      <c r="C50" s="86">
        <f t="shared" si="11"/>
        <v>1160</v>
      </c>
      <c r="D50" s="49">
        <v>47</v>
      </c>
      <c r="E50" s="49">
        <v>88</v>
      </c>
      <c r="F50" s="49">
        <v>989</v>
      </c>
      <c r="G50" s="49">
        <f>SUM(D50:F50)</f>
        <v>1124</v>
      </c>
      <c r="H50" s="49">
        <v>29</v>
      </c>
      <c r="I50" s="49">
        <v>6</v>
      </c>
      <c r="J50" s="87">
        <v>1</v>
      </c>
    </row>
    <row r="51" spans="2:10" ht="12">
      <c r="B51" s="77" t="s">
        <v>1317</v>
      </c>
      <c r="C51" s="86">
        <f t="shared" si="11"/>
        <v>214</v>
      </c>
      <c r="D51" s="49">
        <v>9</v>
      </c>
      <c r="E51" s="49">
        <v>13</v>
      </c>
      <c r="F51" s="49">
        <v>179</v>
      </c>
      <c r="G51" s="49">
        <f>SUM(D51:F51)</f>
        <v>201</v>
      </c>
      <c r="H51" s="49">
        <v>9</v>
      </c>
      <c r="I51" s="49">
        <v>2</v>
      </c>
      <c r="J51" s="87">
        <v>2</v>
      </c>
    </row>
    <row r="52" spans="2:10" ht="12">
      <c r="B52" s="77" t="s">
        <v>1362</v>
      </c>
      <c r="C52" s="86">
        <f t="shared" si="11"/>
        <v>612</v>
      </c>
      <c r="D52" s="49">
        <v>36</v>
      </c>
      <c r="E52" s="49">
        <v>64</v>
      </c>
      <c r="F52" s="49">
        <v>488</v>
      </c>
      <c r="G52" s="49">
        <f>SUM(D52:F52)</f>
        <v>588</v>
      </c>
      <c r="H52" s="49">
        <v>19</v>
      </c>
      <c r="I52" s="49">
        <v>3</v>
      </c>
      <c r="J52" s="87">
        <v>2</v>
      </c>
    </row>
    <row r="53" spans="2:10" ht="12">
      <c r="B53" s="77" t="s">
        <v>1363</v>
      </c>
      <c r="C53" s="86">
        <f t="shared" si="11"/>
        <v>1021</v>
      </c>
      <c r="D53" s="49">
        <v>59</v>
      </c>
      <c r="E53" s="49">
        <v>84</v>
      </c>
      <c r="F53" s="49">
        <v>854</v>
      </c>
      <c r="G53" s="49">
        <f>SUM(D53:F53)</f>
        <v>997</v>
      </c>
      <c r="H53" s="49">
        <v>20</v>
      </c>
      <c r="I53" s="49">
        <v>3</v>
      </c>
      <c r="J53" s="87">
        <v>1</v>
      </c>
    </row>
    <row r="54" spans="2:10" ht="12">
      <c r="B54" s="77" t="s">
        <v>1364</v>
      </c>
      <c r="C54" s="86">
        <f t="shared" si="11"/>
        <v>815</v>
      </c>
      <c r="D54" s="49">
        <v>31</v>
      </c>
      <c r="E54" s="49">
        <v>52</v>
      </c>
      <c r="F54" s="49">
        <v>688</v>
      </c>
      <c r="G54" s="49">
        <f>SUM(D54:F54)</f>
        <v>771</v>
      </c>
      <c r="H54" s="49">
        <v>34</v>
      </c>
      <c r="I54" s="49">
        <v>6</v>
      </c>
      <c r="J54" s="87">
        <v>4</v>
      </c>
    </row>
    <row r="55" spans="2:12" ht="12">
      <c r="B55" s="77"/>
      <c r="C55" s="86"/>
      <c r="D55" s="89"/>
      <c r="E55" s="89"/>
      <c r="F55" s="89"/>
      <c r="G55" s="89"/>
      <c r="H55" s="89"/>
      <c r="I55" s="89"/>
      <c r="J55" s="90"/>
      <c r="L55" s="91"/>
    </row>
    <row r="56" spans="2:12" s="81" customFormat="1" ht="11.25">
      <c r="B56" s="82" t="s">
        <v>1365</v>
      </c>
      <c r="C56" s="83">
        <f>SUM(G56:J56)</f>
        <v>1737</v>
      </c>
      <c r="D56" s="44">
        <f aca="true" t="shared" si="13" ref="D56:J56">SUM(D57:D60)</f>
        <v>57</v>
      </c>
      <c r="E56" s="44">
        <f t="shared" si="13"/>
        <v>82</v>
      </c>
      <c r="F56" s="44">
        <f t="shared" si="13"/>
        <v>1483</v>
      </c>
      <c r="G56" s="44">
        <f t="shared" si="13"/>
        <v>1622</v>
      </c>
      <c r="H56" s="44">
        <f t="shared" si="13"/>
        <v>88</v>
      </c>
      <c r="I56" s="44">
        <f t="shared" si="13"/>
        <v>14</v>
      </c>
      <c r="J56" s="84">
        <f t="shared" si="13"/>
        <v>13</v>
      </c>
      <c r="L56" s="92"/>
    </row>
    <row r="57" spans="2:10" ht="12">
      <c r="B57" s="77" t="s">
        <v>1366</v>
      </c>
      <c r="C57" s="86">
        <f>SUM(G57:J57)</f>
        <v>799</v>
      </c>
      <c r="D57" s="49">
        <v>22</v>
      </c>
      <c r="E57" s="49">
        <v>38</v>
      </c>
      <c r="F57" s="49">
        <v>704</v>
      </c>
      <c r="G57" s="49">
        <f>SUM(D57:F57)</f>
        <v>764</v>
      </c>
      <c r="H57" s="49">
        <v>27</v>
      </c>
      <c r="I57" s="49">
        <v>5</v>
      </c>
      <c r="J57" s="87">
        <v>3</v>
      </c>
    </row>
    <row r="58" spans="2:10" ht="12">
      <c r="B58" s="77" t="s">
        <v>1367</v>
      </c>
      <c r="C58" s="86">
        <f>SUM(G58:J58)</f>
        <v>400</v>
      </c>
      <c r="D58" s="49">
        <v>8</v>
      </c>
      <c r="E58" s="49">
        <v>10</v>
      </c>
      <c r="F58" s="49">
        <v>353</v>
      </c>
      <c r="G58" s="49">
        <f>SUM(D58:F58)</f>
        <v>371</v>
      </c>
      <c r="H58" s="49">
        <v>22</v>
      </c>
      <c r="I58" s="49">
        <v>4</v>
      </c>
      <c r="J58" s="87">
        <v>3</v>
      </c>
    </row>
    <row r="59" spans="2:12" ht="12">
      <c r="B59" s="77" t="s">
        <v>1368</v>
      </c>
      <c r="C59" s="86">
        <f>SUM(G59:J59)</f>
        <v>60</v>
      </c>
      <c r="D59" s="89">
        <v>3</v>
      </c>
      <c r="E59" s="89">
        <v>4</v>
      </c>
      <c r="F59" s="89">
        <v>41</v>
      </c>
      <c r="G59" s="49">
        <f>SUM(D59:F59)</f>
        <v>48</v>
      </c>
      <c r="H59" s="49">
        <v>9</v>
      </c>
      <c r="I59" s="49">
        <v>2</v>
      </c>
      <c r="J59" s="87">
        <v>1</v>
      </c>
      <c r="L59" s="91"/>
    </row>
    <row r="60" spans="2:10" ht="12">
      <c r="B60" s="77" t="s">
        <v>1369</v>
      </c>
      <c r="C60" s="86">
        <f>SUM(G60:J60)</f>
        <v>478</v>
      </c>
      <c r="D60" s="49">
        <v>24</v>
      </c>
      <c r="E60" s="49">
        <v>30</v>
      </c>
      <c r="F60" s="49">
        <v>385</v>
      </c>
      <c r="G60" s="49">
        <f>SUM(D60:F60)</f>
        <v>439</v>
      </c>
      <c r="H60" s="49">
        <v>30</v>
      </c>
      <c r="I60" s="49">
        <v>3</v>
      </c>
      <c r="J60" s="87">
        <v>6</v>
      </c>
    </row>
    <row r="61" spans="2:12" ht="12">
      <c r="B61" s="77"/>
      <c r="C61" s="86"/>
      <c r="D61" s="89"/>
      <c r="E61" s="89"/>
      <c r="F61" s="89"/>
      <c r="G61" s="89"/>
      <c r="H61" s="89"/>
      <c r="I61" s="89"/>
      <c r="J61" s="90"/>
      <c r="L61" s="91"/>
    </row>
    <row r="62" spans="2:12" s="81" customFormat="1" ht="11.25">
      <c r="B62" s="82" t="s">
        <v>1370</v>
      </c>
      <c r="C62" s="83">
        <f aca="true" t="shared" si="14" ref="C62:C69">SUM(G62:J62)</f>
        <v>3271</v>
      </c>
      <c r="D62" s="44">
        <f>SUM(D63:D69)</f>
        <v>109</v>
      </c>
      <c r="E62" s="44">
        <f>SUM(E63:E69)</f>
        <v>185</v>
      </c>
      <c r="F62" s="44">
        <f>SUM(F63:F69)</f>
        <v>2817</v>
      </c>
      <c r="G62" s="44">
        <f aca="true" t="shared" si="15" ref="G62:G69">SUM(D62:F62)</f>
        <v>3111</v>
      </c>
      <c r="H62" s="44">
        <f>SUM(H63:H69)</f>
        <v>126</v>
      </c>
      <c r="I62" s="44">
        <f>SUM(I63:I69)</f>
        <v>27</v>
      </c>
      <c r="J62" s="84">
        <f>SUM(J63:J69)</f>
        <v>7</v>
      </c>
      <c r="L62" s="92"/>
    </row>
    <row r="63" spans="2:10" ht="12">
      <c r="B63" s="77" t="s">
        <v>1283</v>
      </c>
      <c r="C63" s="86">
        <f t="shared" si="14"/>
        <v>269</v>
      </c>
      <c r="D63" s="49">
        <v>15</v>
      </c>
      <c r="E63" s="49">
        <v>11</v>
      </c>
      <c r="F63" s="49">
        <v>216</v>
      </c>
      <c r="G63" s="49">
        <f t="shared" si="15"/>
        <v>242</v>
      </c>
      <c r="H63" s="49">
        <v>21</v>
      </c>
      <c r="I63" s="49">
        <v>6</v>
      </c>
      <c r="J63" s="87">
        <v>0</v>
      </c>
    </row>
    <row r="64" spans="2:10" ht="12">
      <c r="B64" s="77" t="s">
        <v>1371</v>
      </c>
      <c r="C64" s="86">
        <f t="shared" si="14"/>
        <v>263</v>
      </c>
      <c r="D64" s="49">
        <v>9</v>
      </c>
      <c r="E64" s="49">
        <v>8</v>
      </c>
      <c r="F64" s="49">
        <v>229</v>
      </c>
      <c r="G64" s="49">
        <f t="shared" si="15"/>
        <v>246</v>
      </c>
      <c r="H64" s="49">
        <v>15</v>
      </c>
      <c r="I64" s="49">
        <v>2</v>
      </c>
      <c r="J64" s="87">
        <v>0</v>
      </c>
    </row>
    <row r="65" spans="2:10" ht="12">
      <c r="B65" s="77" t="s">
        <v>1372</v>
      </c>
      <c r="C65" s="86">
        <f t="shared" si="14"/>
        <v>372</v>
      </c>
      <c r="D65" s="49">
        <v>10</v>
      </c>
      <c r="E65" s="49">
        <v>13</v>
      </c>
      <c r="F65" s="49">
        <v>332</v>
      </c>
      <c r="G65" s="49">
        <f t="shared" si="15"/>
        <v>355</v>
      </c>
      <c r="H65" s="49">
        <v>14</v>
      </c>
      <c r="I65" s="49">
        <v>3</v>
      </c>
      <c r="J65" s="87">
        <v>0</v>
      </c>
    </row>
    <row r="66" spans="2:10" ht="12">
      <c r="B66" s="77" t="s">
        <v>1373</v>
      </c>
      <c r="C66" s="86">
        <f t="shared" si="14"/>
        <v>376</v>
      </c>
      <c r="D66" s="49">
        <v>6</v>
      </c>
      <c r="E66" s="49">
        <v>16</v>
      </c>
      <c r="F66" s="49">
        <v>340</v>
      </c>
      <c r="G66" s="49">
        <f t="shared" si="15"/>
        <v>362</v>
      </c>
      <c r="H66" s="49">
        <v>11</v>
      </c>
      <c r="I66" s="49">
        <v>3</v>
      </c>
      <c r="J66" s="87">
        <v>0</v>
      </c>
    </row>
    <row r="67" spans="2:10" ht="12">
      <c r="B67" s="77" t="s">
        <v>1374</v>
      </c>
      <c r="C67" s="86">
        <f t="shared" si="14"/>
        <v>630</v>
      </c>
      <c r="D67" s="49">
        <v>15</v>
      </c>
      <c r="E67" s="49">
        <v>35</v>
      </c>
      <c r="F67" s="49">
        <v>551</v>
      </c>
      <c r="G67" s="49">
        <f t="shared" si="15"/>
        <v>601</v>
      </c>
      <c r="H67" s="49">
        <v>24</v>
      </c>
      <c r="I67" s="49">
        <v>4</v>
      </c>
      <c r="J67" s="87">
        <v>1</v>
      </c>
    </row>
    <row r="68" spans="2:10" ht="12">
      <c r="B68" s="77" t="s">
        <v>1375</v>
      </c>
      <c r="C68" s="86">
        <f t="shared" si="14"/>
        <v>449</v>
      </c>
      <c r="D68" s="49">
        <v>13</v>
      </c>
      <c r="E68" s="49">
        <v>30</v>
      </c>
      <c r="F68" s="49">
        <v>384</v>
      </c>
      <c r="G68" s="49">
        <f t="shared" si="15"/>
        <v>427</v>
      </c>
      <c r="H68" s="49">
        <v>16</v>
      </c>
      <c r="I68" s="49">
        <v>4</v>
      </c>
      <c r="J68" s="87">
        <v>2</v>
      </c>
    </row>
    <row r="69" spans="2:10" ht="12">
      <c r="B69" s="77" t="s">
        <v>1376</v>
      </c>
      <c r="C69" s="86">
        <f t="shared" si="14"/>
        <v>912</v>
      </c>
      <c r="D69" s="49">
        <v>41</v>
      </c>
      <c r="E69" s="49">
        <v>72</v>
      </c>
      <c r="F69" s="49">
        <v>765</v>
      </c>
      <c r="G69" s="49">
        <f t="shared" si="15"/>
        <v>878</v>
      </c>
      <c r="H69" s="49">
        <v>25</v>
      </c>
      <c r="I69" s="49">
        <v>5</v>
      </c>
      <c r="J69" s="87">
        <v>4</v>
      </c>
    </row>
    <row r="70" spans="2:12" s="93" customFormat="1" ht="12">
      <c r="B70" s="82"/>
      <c r="C70" s="86"/>
      <c r="D70" s="89"/>
      <c r="E70" s="89"/>
      <c r="F70" s="89"/>
      <c r="G70" s="94"/>
      <c r="H70" s="89"/>
      <c r="I70" s="89"/>
      <c r="J70" s="90"/>
      <c r="L70" s="95"/>
    </row>
    <row r="71" spans="2:12" s="81" customFormat="1" ht="13.5" customHeight="1">
      <c r="B71" s="82" t="s">
        <v>1377</v>
      </c>
      <c r="C71" s="83">
        <f>SUM(G71:J71)</f>
        <v>1652</v>
      </c>
      <c r="D71" s="44">
        <f>SUM(D72:D73)</f>
        <v>79</v>
      </c>
      <c r="E71" s="44">
        <f>SUM(E72:E73)</f>
        <v>132</v>
      </c>
      <c r="F71" s="44">
        <f>SUM(F72:F73)</f>
        <v>1367</v>
      </c>
      <c r="G71" s="44">
        <f>SUM(D71:F71)</f>
        <v>1578</v>
      </c>
      <c r="H71" s="44">
        <f>SUM(H72:H73)</f>
        <v>54</v>
      </c>
      <c r="I71" s="44">
        <f>SUM(I72:I73)</f>
        <v>11</v>
      </c>
      <c r="J71" s="84">
        <f>SUM(J72:J73)</f>
        <v>9</v>
      </c>
      <c r="L71" s="92"/>
    </row>
    <row r="72" spans="2:10" ht="12">
      <c r="B72" s="77" t="s">
        <v>1378</v>
      </c>
      <c r="C72" s="86">
        <f>SUM(G72:J72)</f>
        <v>833</v>
      </c>
      <c r="D72" s="49">
        <v>56</v>
      </c>
      <c r="E72" s="49">
        <v>89</v>
      </c>
      <c r="F72" s="49">
        <v>638</v>
      </c>
      <c r="G72" s="49">
        <f>SUM(D72:F72)</f>
        <v>783</v>
      </c>
      <c r="H72" s="49">
        <v>33</v>
      </c>
      <c r="I72" s="49">
        <v>9</v>
      </c>
      <c r="J72" s="87">
        <v>8</v>
      </c>
    </row>
    <row r="73" spans="2:10" ht="12">
      <c r="B73" s="77" t="s">
        <v>1379</v>
      </c>
      <c r="C73" s="86">
        <f>SUM(G73:J73)</f>
        <v>819</v>
      </c>
      <c r="D73" s="49">
        <v>23</v>
      </c>
      <c r="E73" s="49">
        <v>43</v>
      </c>
      <c r="F73" s="49">
        <v>729</v>
      </c>
      <c r="G73" s="49">
        <f>SUM(D73:F73)</f>
        <v>795</v>
      </c>
      <c r="H73" s="49">
        <v>21</v>
      </c>
      <c r="I73" s="49">
        <v>2</v>
      </c>
      <c r="J73" s="87">
        <v>1</v>
      </c>
    </row>
    <row r="74" spans="2:12" ht="12">
      <c r="B74" s="77"/>
      <c r="C74" s="86"/>
      <c r="D74" s="89"/>
      <c r="E74" s="89"/>
      <c r="F74" s="89"/>
      <c r="G74" s="89"/>
      <c r="H74" s="89"/>
      <c r="I74" s="89"/>
      <c r="J74" s="90"/>
      <c r="L74" s="91"/>
    </row>
    <row r="75" spans="2:12" s="81" customFormat="1" ht="11.25">
      <c r="B75" s="82" t="s">
        <v>1380</v>
      </c>
      <c r="C75" s="83">
        <f>SUM(G75:J75)</f>
        <v>2209</v>
      </c>
      <c r="D75" s="44">
        <f>SUM(D76:D79)</f>
        <v>84</v>
      </c>
      <c r="E75" s="44">
        <f>SUM(E76:E79)</f>
        <v>115</v>
      </c>
      <c r="F75" s="44">
        <f>SUM(F76:F79)</f>
        <v>1915</v>
      </c>
      <c r="G75" s="44">
        <f>SUM(D75:F75)</f>
        <v>2114</v>
      </c>
      <c r="H75" s="44">
        <f>SUM(H76:H79)</f>
        <v>79</v>
      </c>
      <c r="I75" s="44">
        <f>SUM(I76:I79)</f>
        <v>13</v>
      </c>
      <c r="J75" s="84">
        <f>SUM(J76:J79)</f>
        <v>3</v>
      </c>
      <c r="L75" s="92"/>
    </row>
    <row r="76" spans="2:10" ht="12">
      <c r="B76" s="77" t="s">
        <v>1381</v>
      </c>
      <c r="C76" s="86">
        <f>SUM(G76:J76)</f>
        <v>395</v>
      </c>
      <c r="D76" s="49">
        <v>9</v>
      </c>
      <c r="E76" s="49">
        <v>17</v>
      </c>
      <c r="F76" s="49">
        <v>348</v>
      </c>
      <c r="G76" s="49">
        <f>SUM(D76:F76)</f>
        <v>374</v>
      </c>
      <c r="H76" s="49">
        <v>19</v>
      </c>
      <c r="I76" s="49">
        <v>2</v>
      </c>
      <c r="J76" s="87">
        <v>0</v>
      </c>
    </row>
    <row r="77" spans="2:10" ht="12">
      <c r="B77" s="77" t="s">
        <v>1293</v>
      </c>
      <c r="C77" s="86">
        <f>SUM(G77:J77)</f>
        <v>252</v>
      </c>
      <c r="D77" s="49">
        <v>14</v>
      </c>
      <c r="E77" s="49">
        <v>12</v>
      </c>
      <c r="F77" s="49">
        <v>213</v>
      </c>
      <c r="G77" s="49">
        <f>SUM(D77:F77)</f>
        <v>239</v>
      </c>
      <c r="H77" s="49">
        <v>10</v>
      </c>
      <c r="I77" s="49">
        <v>2</v>
      </c>
      <c r="J77" s="87">
        <v>1</v>
      </c>
    </row>
    <row r="78" spans="2:10" ht="12">
      <c r="B78" s="77" t="s">
        <v>1382</v>
      </c>
      <c r="C78" s="86">
        <f>SUM(G78:J78)</f>
        <v>497</v>
      </c>
      <c r="D78" s="49">
        <v>25</v>
      </c>
      <c r="E78" s="49">
        <v>28</v>
      </c>
      <c r="F78" s="49">
        <v>424</v>
      </c>
      <c r="G78" s="49">
        <f>SUM(D78:F78)</f>
        <v>477</v>
      </c>
      <c r="H78" s="49">
        <v>16</v>
      </c>
      <c r="I78" s="49">
        <v>4</v>
      </c>
      <c r="J78" s="87">
        <v>0</v>
      </c>
    </row>
    <row r="79" spans="2:10" ht="12">
      <c r="B79" s="77" t="s">
        <v>1383</v>
      </c>
      <c r="C79" s="86">
        <f>SUM(G79:J79)</f>
        <v>1065</v>
      </c>
      <c r="D79" s="49">
        <v>36</v>
      </c>
      <c r="E79" s="49">
        <v>58</v>
      </c>
      <c r="F79" s="49">
        <v>930</v>
      </c>
      <c r="G79" s="49">
        <f>SUM(D79:F79)</f>
        <v>1024</v>
      </c>
      <c r="H79" s="49">
        <v>34</v>
      </c>
      <c r="I79" s="49">
        <v>5</v>
      </c>
      <c r="J79" s="87">
        <v>2</v>
      </c>
    </row>
    <row r="80" spans="2:12" s="93" customFormat="1" ht="12">
      <c r="B80" s="96"/>
      <c r="C80" s="97"/>
      <c r="D80" s="98"/>
      <c r="E80" s="98"/>
      <c r="F80" s="98"/>
      <c r="G80" s="99"/>
      <c r="H80" s="99"/>
      <c r="I80" s="99"/>
      <c r="J80" s="100"/>
      <c r="L80" s="95"/>
    </row>
    <row r="81" ht="12">
      <c r="B81" s="70" t="s">
        <v>1384</v>
      </c>
    </row>
  </sheetData>
  <mergeCells count="7">
    <mergeCell ref="B4:B6"/>
    <mergeCell ref="C5:C6"/>
    <mergeCell ref="C4:J4"/>
    <mergeCell ref="D5:G5"/>
    <mergeCell ref="H5:H6"/>
    <mergeCell ref="I5:I6"/>
    <mergeCell ref="J5:J6"/>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1:AB28"/>
  <sheetViews>
    <sheetView workbookViewId="0" topLeftCell="A1">
      <selection activeCell="A1" sqref="A1"/>
    </sheetView>
  </sheetViews>
  <sheetFormatPr defaultColWidth="9.00390625" defaultRowHeight="13.5"/>
  <cols>
    <col min="1" max="1" width="4.125" style="1050" customWidth="1"/>
    <col min="2" max="2" width="10.375" style="1052" customWidth="1"/>
    <col min="3" max="3" width="5.50390625" style="1052" bestFit="1" customWidth="1"/>
    <col min="4" max="4" width="5.375" style="1052" customWidth="1"/>
    <col min="5" max="5" width="5.125" style="1052" customWidth="1"/>
    <col min="6" max="6" width="4.375" style="1052" customWidth="1"/>
    <col min="7" max="7" width="4.75390625" style="1052" customWidth="1"/>
    <col min="8" max="8" width="6.625" style="1052" customWidth="1"/>
    <col min="9" max="9" width="5.25390625" style="1052" customWidth="1"/>
    <col min="10" max="10" width="5.75390625" style="1052" customWidth="1"/>
    <col min="11" max="11" width="5.375" style="1052" customWidth="1"/>
    <col min="12" max="12" width="5.875" style="1052" customWidth="1"/>
    <col min="13" max="13" width="8.625" style="1052" bestFit="1" customWidth="1"/>
    <col min="14" max="14" width="8.50390625" style="1052" bestFit="1" customWidth="1"/>
    <col min="15" max="15" width="5.25390625" style="1052" bestFit="1" customWidth="1"/>
    <col min="16" max="16" width="4.375" style="1052" customWidth="1"/>
    <col min="17" max="17" width="6.00390625" style="1052" bestFit="1" customWidth="1"/>
    <col min="18" max="19" width="5.875" style="1052" customWidth="1"/>
    <col min="20" max="20" width="7.625" style="1052" customWidth="1"/>
    <col min="21" max="24" width="13.125" style="1050" bestFit="1" customWidth="1"/>
    <col min="25" max="25" width="10.125" style="1050" customWidth="1"/>
    <col min="26" max="26" width="11.25390625" style="1050" bestFit="1" customWidth="1"/>
    <col min="27" max="28" width="9.50390625" style="1050" bestFit="1" customWidth="1"/>
    <col min="29" max="16384" width="9.00390625" style="1050" customWidth="1"/>
  </cols>
  <sheetData>
    <row r="1" ht="14.25">
      <c r="B1" s="1051" t="s">
        <v>309</v>
      </c>
    </row>
    <row r="3" spans="2:28" ht="12.75" thickBot="1">
      <c r="B3" s="1053" t="s">
        <v>278</v>
      </c>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row>
    <row r="4" spans="2:28" ht="13.5" customHeight="1" thickTop="1">
      <c r="B4" s="1617" t="s">
        <v>198</v>
      </c>
      <c r="C4" s="1618" t="s">
        <v>279</v>
      </c>
      <c r="D4" s="1619"/>
      <c r="E4" s="1619"/>
      <c r="F4" s="1619"/>
      <c r="G4" s="1619"/>
      <c r="H4" s="1620"/>
      <c r="I4" s="1618" t="s">
        <v>280</v>
      </c>
      <c r="J4" s="1619"/>
      <c r="K4" s="1619"/>
      <c r="L4" s="1620"/>
      <c r="M4" s="1618" t="s">
        <v>281</v>
      </c>
      <c r="N4" s="1619"/>
      <c r="O4" s="1624" t="s">
        <v>282</v>
      </c>
      <c r="P4" s="1619" t="s">
        <v>283</v>
      </c>
      <c r="Q4" s="1619"/>
      <c r="R4" s="1618" t="s">
        <v>284</v>
      </c>
      <c r="S4" s="1621"/>
      <c r="T4" s="1618" t="s">
        <v>285</v>
      </c>
      <c r="U4" s="1609" t="s">
        <v>286</v>
      </c>
      <c r="V4" s="1610"/>
      <c r="W4" s="1610"/>
      <c r="X4" s="1610"/>
      <c r="Y4" s="1610"/>
      <c r="Z4" s="1610"/>
      <c r="AA4" s="1610"/>
      <c r="AB4" s="1611"/>
    </row>
    <row r="5" spans="2:28" ht="11.25" customHeight="1">
      <c r="B5" s="1607"/>
      <c r="C5" s="1606"/>
      <c r="D5" s="1614"/>
      <c r="E5" s="1614"/>
      <c r="F5" s="1614"/>
      <c r="G5" s="1614"/>
      <c r="H5" s="1615"/>
      <c r="I5" s="1606"/>
      <c r="J5" s="1614"/>
      <c r="K5" s="1614"/>
      <c r="L5" s="1615"/>
      <c r="M5" s="1606"/>
      <c r="N5" s="1614"/>
      <c r="O5" s="1625"/>
      <c r="P5" s="1614"/>
      <c r="Q5" s="1614"/>
      <c r="R5" s="1622"/>
      <c r="S5" s="1623"/>
      <c r="T5" s="1605"/>
      <c r="U5" s="1607" t="s">
        <v>1267</v>
      </c>
      <c r="V5" s="1614" t="s">
        <v>287</v>
      </c>
      <c r="W5" s="1614"/>
      <c r="X5" s="1615"/>
      <c r="Y5" s="1612" t="s">
        <v>288</v>
      </c>
      <c r="Z5" s="1616" t="s">
        <v>289</v>
      </c>
      <c r="AA5" s="1605" t="s">
        <v>290</v>
      </c>
      <c r="AB5" s="1607" t="s">
        <v>644</v>
      </c>
    </row>
    <row r="6" spans="2:28" ht="24">
      <c r="B6" s="1608"/>
      <c r="C6" s="1057" t="s">
        <v>1267</v>
      </c>
      <c r="D6" s="1057" t="s">
        <v>291</v>
      </c>
      <c r="E6" s="1057" t="s">
        <v>292</v>
      </c>
      <c r="F6" s="1057" t="s">
        <v>293</v>
      </c>
      <c r="G6" s="1057" t="s">
        <v>282</v>
      </c>
      <c r="H6" s="1058" t="s">
        <v>644</v>
      </c>
      <c r="I6" s="1058" t="s">
        <v>1267</v>
      </c>
      <c r="J6" s="1058" t="s">
        <v>294</v>
      </c>
      <c r="K6" s="1058" t="s">
        <v>295</v>
      </c>
      <c r="L6" s="1058" t="s">
        <v>296</v>
      </c>
      <c r="M6" s="1058" t="s">
        <v>291</v>
      </c>
      <c r="N6" s="1059" t="s">
        <v>292</v>
      </c>
      <c r="O6" s="1060" t="s">
        <v>297</v>
      </c>
      <c r="P6" s="1061" t="s">
        <v>298</v>
      </c>
      <c r="Q6" s="1058" t="s">
        <v>299</v>
      </c>
      <c r="R6" s="1058" t="s">
        <v>294</v>
      </c>
      <c r="S6" s="1058" t="s">
        <v>295</v>
      </c>
      <c r="T6" s="1606"/>
      <c r="U6" s="1608"/>
      <c r="V6" s="1061" t="s">
        <v>291</v>
      </c>
      <c r="W6" s="1062" t="s">
        <v>300</v>
      </c>
      <c r="X6" s="1058" t="s">
        <v>1335</v>
      </c>
      <c r="Y6" s="1613"/>
      <c r="Z6" s="1615"/>
      <c r="AA6" s="1606"/>
      <c r="AB6" s="1608"/>
    </row>
    <row r="7" spans="2:28" ht="15.75" customHeight="1">
      <c r="B7" s="1055"/>
      <c r="C7" s="1063"/>
      <c r="D7" s="1064"/>
      <c r="E7" s="1064"/>
      <c r="F7" s="1064"/>
      <c r="G7" s="1064"/>
      <c r="H7" s="1065"/>
      <c r="I7" s="1065"/>
      <c r="J7" s="1065"/>
      <c r="K7" s="1065"/>
      <c r="L7" s="1065"/>
      <c r="M7" s="1066" t="s">
        <v>301</v>
      </c>
      <c r="N7" s="1066" t="s">
        <v>302</v>
      </c>
      <c r="O7" s="1066"/>
      <c r="P7" s="1065"/>
      <c r="Q7" s="1065"/>
      <c r="R7" s="1065"/>
      <c r="S7" s="1065"/>
      <c r="T7" s="1065"/>
      <c r="U7" s="1065"/>
      <c r="V7" s="1065"/>
      <c r="W7" s="1065"/>
      <c r="X7" s="1065"/>
      <c r="Y7" s="1065"/>
      <c r="Z7" s="1065"/>
      <c r="AA7" s="1065"/>
      <c r="AB7" s="1056"/>
    </row>
    <row r="8" spans="2:28" ht="13.5" customHeight="1">
      <c r="B8" s="1067" t="s">
        <v>303</v>
      </c>
      <c r="C8" s="1068">
        <f>SUM(D8:H8)</f>
        <v>395</v>
      </c>
      <c r="D8" s="1069">
        <v>352</v>
      </c>
      <c r="E8" s="1069">
        <v>21</v>
      </c>
      <c r="F8" s="1069">
        <v>1</v>
      </c>
      <c r="G8" s="1069">
        <v>4</v>
      </c>
      <c r="H8" s="1069">
        <v>17</v>
      </c>
      <c r="I8" s="1069">
        <f>SUM(J8:L8)</f>
        <v>466</v>
      </c>
      <c r="J8" s="1069">
        <v>290</v>
      </c>
      <c r="K8" s="1069">
        <v>59</v>
      </c>
      <c r="L8" s="1069">
        <v>117</v>
      </c>
      <c r="M8" s="1069">
        <v>24606</v>
      </c>
      <c r="N8" s="1069">
        <v>126</v>
      </c>
      <c r="O8" s="1069">
        <v>4</v>
      </c>
      <c r="P8" s="1069">
        <v>6</v>
      </c>
      <c r="Q8" s="1069">
        <v>86</v>
      </c>
      <c r="R8" s="1069">
        <v>144</v>
      </c>
      <c r="S8" s="1069">
        <v>110</v>
      </c>
      <c r="T8" s="1069">
        <v>1605</v>
      </c>
      <c r="U8" s="1070">
        <f>SUM(X8:AB8)</f>
        <v>149699717</v>
      </c>
      <c r="V8" s="1070">
        <v>73737780</v>
      </c>
      <c r="W8" s="1070">
        <v>75340097</v>
      </c>
      <c r="X8" s="1070">
        <f>SUM(V8:W8)</f>
        <v>149077877</v>
      </c>
      <c r="Y8" s="1070">
        <v>281700</v>
      </c>
      <c r="Z8" s="1070">
        <v>60000</v>
      </c>
      <c r="AA8" s="1070">
        <v>258000</v>
      </c>
      <c r="AB8" s="1071">
        <v>22140</v>
      </c>
    </row>
    <row r="9" spans="2:28" ht="13.5" customHeight="1">
      <c r="B9" s="1067" t="s">
        <v>304</v>
      </c>
      <c r="C9" s="1068">
        <f>SUM(D9:H9)</f>
        <v>374</v>
      </c>
      <c r="D9" s="1069">
        <v>338</v>
      </c>
      <c r="E9" s="1069">
        <v>12</v>
      </c>
      <c r="F9" s="1069">
        <v>0</v>
      </c>
      <c r="G9" s="1069">
        <v>5</v>
      </c>
      <c r="H9" s="1069">
        <v>19</v>
      </c>
      <c r="I9" s="1069">
        <v>453</v>
      </c>
      <c r="J9" s="1069">
        <v>271</v>
      </c>
      <c r="K9" s="1069">
        <v>66</v>
      </c>
      <c r="L9" s="1069">
        <v>117</v>
      </c>
      <c r="M9" s="1069">
        <v>35374</v>
      </c>
      <c r="N9" s="1069">
        <v>371</v>
      </c>
      <c r="O9" s="1069">
        <v>7</v>
      </c>
      <c r="P9" s="1069">
        <v>5</v>
      </c>
      <c r="Q9" s="1069">
        <v>89</v>
      </c>
      <c r="R9" s="1069">
        <v>142</v>
      </c>
      <c r="S9" s="1069">
        <v>150</v>
      </c>
      <c r="T9" s="1069">
        <v>1659</v>
      </c>
      <c r="U9" s="1070">
        <f>SUM(X9:AB9)</f>
        <v>309539654</v>
      </c>
      <c r="V9" s="1070">
        <v>207881148</v>
      </c>
      <c r="W9" s="1070">
        <v>100955992</v>
      </c>
      <c r="X9" s="1070">
        <f>SUM(V9:W9)</f>
        <v>308837140</v>
      </c>
      <c r="Y9" s="1070">
        <v>267950</v>
      </c>
      <c r="Z9" s="1070">
        <v>0</v>
      </c>
      <c r="AA9" s="1070">
        <v>57444</v>
      </c>
      <c r="AB9" s="1071">
        <v>377120</v>
      </c>
    </row>
    <row r="10" spans="2:28" ht="13.5" customHeight="1">
      <c r="B10" s="1067" t="s">
        <v>305</v>
      </c>
      <c r="C10" s="1068">
        <f>SUM(D10:H10)</f>
        <v>461</v>
      </c>
      <c r="D10" s="1069">
        <v>369</v>
      </c>
      <c r="E10" s="1069">
        <v>26</v>
      </c>
      <c r="F10" s="1069">
        <v>2</v>
      </c>
      <c r="G10" s="1069">
        <v>18</v>
      </c>
      <c r="H10" s="1069">
        <v>46</v>
      </c>
      <c r="I10" s="1069">
        <f>SUM(J10:L10)</f>
        <v>496</v>
      </c>
      <c r="J10" s="1069">
        <v>319</v>
      </c>
      <c r="K10" s="1069">
        <v>61</v>
      </c>
      <c r="L10" s="1069">
        <v>116</v>
      </c>
      <c r="M10" s="1069">
        <v>32447</v>
      </c>
      <c r="N10" s="1069">
        <v>214</v>
      </c>
      <c r="O10" s="1069">
        <v>22</v>
      </c>
      <c r="P10" s="1069">
        <v>9</v>
      </c>
      <c r="Q10" s="1069">
        <v>128</v>
      </c>
      <c r="R10" s="1069">
        <v>162</v>
      </c>
      <c r="S10" s="1069">
        <v>144</v>
      </c>
      <c r="T10" s="1069">
        <v>1980</v>
      </c>
      <c r="U10" s="1070">
        <f>SUM(X10:AB10)</f>
        <v>242790990</v>
      </c>
      <c r="V10" s="1070">
        <v>137658965</v>
      </c>
      <c r="W10" s="1070">
        <v>104090935</v>
      </c>
      <c r="X10" s="1070">
        <f>SUM(V10:W10)</f>
        <v>241749900</v>
      </c>
      <c r="Y10" s="1070">
        <v>408450</v>
      </c>
      <c r="Z10" s="1070">
        <v>51000</v>
      </c>
      <c r="AA10" s="1070">
        <v>489450</v>
      </c>
      <c r="AB10" s="1071">
        <v>92190</v>
      </c>
    </row>
    <row r="11" spans="2:28" ht="13.5" customHeight="1">
      <c r="B11" s="1067" t="s">
        <v>306</v>
      </c>
      <c r="C11" s="1068">
        <f>SUM(D11:H11)</f>
        <v>489</v>
      </c>
      <c r="D11" s="1069">
        <v>391</v>
      </c>
      <c r="E11" s="1069">
        <v>27</v>
      </c>
      <c r="F11" s="1069">
        <v>1</v>
      </c>
      <c r="G11" s="1069">
        <v>17</v>
      </c>
      <c r="H11" s="1069">
        <v>53</v>
      </c>
      <c r="I11" s="1069">
        <f>SUM(J11:L11)</f>
        <v>520</v>
      </c>
      <c r="J11" s="1069">
        <v>301</v>
      </c>
      <c r="K11" s="1069">
        <v>70</v>
      </c>
      <c r="L11" s="1069">
        <v>149</v>
      </c>
      <c r="M11" s="1069">
        <v>30939</v>
      </c>
      <c r="N11" s="1069">
        <v>158</v>
      </c>
      <c r="O11" s="1069">
        <v>18</v>
      </c>
      <c r="P11" s="1069">
        <v>2</v>
      </c>
      <c r="Q11" s="1069">
        <v>125</v>
      </c>
      <c r="R11" s="1069">
        <v>163</v>
      </c>
      <c r="S11" s="1069">
        <v>173</v>
      </c>
      <c r="T11" s="1069">
        <v>1878</v>
      </c>
      <c r="U11" s="1070">
        <f>SUM(X11:AB11)</f>
        <v>268602233</v>
      </c>
      <c r="V11" s="1070">
        <v>125537405</v>
      </c>
      <c r="W11" s="1070">
        <v>141732773</v>
      </c>
      <c r="X11" s="1070">
        <f>SUM(V11:W11)</f>
        <v>267270178</v>
      </c>
      <c r="Y11" s="1070">
        <v>273400</v>
      </c>
      <c r="Z11" s="1070">
        <v>50000</v>
      </c>
      <c r="AA11" s="1070">
        <v>945115</v>
      </c>
      <c r="AB11" s="1071">
        <v>63540</v>
      </c>
    </row>
    <row r="12" spans="2:28" s="1072" customFormat="1" ht="13.5" customHeight="1">
      <c r="B12" s="1073" t="s">
        <v>307</v>
      </c>
      <c r="C12" s="1074">
        <f>SUM(D12:H12)</f>
        <v>475</v>
      </c>
      <c r="D12" s="1075">
        <v>385</v>
      </c>
      <c r="E12" s="1075">
        <v>22</v>
      </c>
      <c r="F12" s="1075">
        <v>1</v>
      </c>
      <c r="G12" s="1075">
        <v>14</v>
      </c>
      <c r="H12" s="1075">
        <v>53</v>
      </c>
      <c r="I12" s="1075">
        <f>SUM(J12:L12)</f>
        <v>376</v>
      </c>
      <c r="J12" s="1075">
        <v>196</v>
      </c>
      <c r="K12" s="1075">
        <v>41</v>
      </c>
      <c r="L12" s="1075">
        <v>139</v>
      </c>
      <c r="M12" s="1075">
        <v>28865</v>
      </c>
      <c r="N12" s="1076">
        <v>540.5</v>
      </c>
      <c r="O12" s="1075">
        <v>14</v>
      </c>
      <c r="P12" s="1075">
        <v>2</v>
      </c>
      <c r="Q12" s="1075">
        <v>144</v>
      </c>
      <c r="R12" s="1075">
        <v>154</v>
      </c>
      <c r="S12" s="1075">
        <v>199</v>
      </c>
      <c r="T12" s="1075">
        <v>1780</v>
      </c>
      <c r="U12" s="1077">
        <f>SUM(X12:AB12)</f>
        <v>230031278</v>
      </c>
      <c r="V12" s="1077">
        <v>112425790</v>
      </c>
      <c r="W12" s="1077">
        <v>117326911</v>
      </c>
      <c r="X12" s="1077">
        <v>229752701</v>
      </c>
      <c r="Y12" s="1077">
        <v>94900</v>
      </c>
      <c r="Z12" s="1077">
        <v>400</v>
      </c>
      <c r="AA12" s="1077">
        <v>47700</v>
      </c>
      <c r="AB12" s="1078">
        <v>135577</v>
      </c>
    </row>
    <row r="13" spans="2:28" s="1079" customFormat="1" ht="13.5" customHeight="1">
      <c r="B13" s="1080"/>
      <c r="C13" s="1081"/>
      <c r="D13" s="1082"/>
      <c r="E13" s="1082"/>
      <c r="F13" s="1082"/>
      <c r="G13" s="1083"/>
      <c r="H13" s="1082"/>
      <c r="I13" s="1069"/>
      <c r="J13" s="1082"/>
      <c r="K13" s="1082"/>
      <c r="L13" s="1082"/>
      <c r="M13" s="1082"/>
      <c r="N13" s="1084"/>
      <c r="O13" s="1084"/>
      <c r="P13" s="1082"/>
      <c r="Q13" s="1082"/>
      <c r="R13" s="1082"/>
      <c r="S13" s="1082"/>
      <c r="T13" s="1082"/>
      <c r="U13" s="1070"/>
      <c r="V13" s="1085"/>
      <c r="W13" s="1085"/>
      <c r="X13" s="1070"/>
      <c r="Y13" s="1085"/>
      <c r="Z13" s="1085"/>
      <c r="AA13" s="1085"/>
      <c r="AB13" s="1086"/>
    </row>
    <row r="14" spans="2:28" s="1087" customFormat="1" ht="12" customHeight="1">
      <c r="B14" s="1067" t="s">
        <v>202</v>
      </c>
      <c r="C14" s="1068">
        <f aca="true" t="shared" si="0" ref="C14:C19">SUM(D14:H14)</f>
        <v>41</v>
      </c>
      <c r="D14" s="1088">
        <v>40</v>
      </c>
      <c r="E14" s="1088">
        <v>0</v>
      </c>
      <c r="F14" s="1083">
        <v>0</v>
      </c>
      <c r="G14" s="1083">
        <v>0</v>
      </c>
      <c r="H14" s="1088">
        <v>1</v>
      </c>
      <c r="I14" s="1069">
        <f aca="true" t="shared" si="1" ref="I14:I19">SUM(J14:L14)</f>
        <v>46</v>
      </c>
      <c r="J14" s="1088">
        <v>29</v>
      </c>
      <c r="K14" s="1088">
        <v>3</v>
      </c>
      <c r="L14" s="1088">
        <v>14</v>
      </c>
      <c r="M14" s="1088">
        <v>5540</v>
      </c>
      <c r="N14" s="1089">
        <v>0</v>
      </c>
      <c r="O14" s="1088">
        <v>1</v>
      </c>
      <c r="P14" s="1088">
        <v>1</v>
      </c>
      <c r="Q14" s="1088">
        <v>21</v>
      </c>
      <c r="R14" s="1088">
        <v>46</v>
      </c>
      <c r="S14" s="1088">
        <v>18</v>
      </c>
      <c r="T14" s="1088">
        <v>407</v>
      </c>
      <c r="U14" s="1070">
        <f aca="true" t="shared" si="2" ref="U14:U19">SUM(X14:AB14)</f>
        <v>43037062</v>
      </c>
      <c r="V14" s="1088">
        <v>26531270</v>
      </c>
      <c r="W14" s="1088">
        <v>16505792</v>
      </c>
      <c r="X14" s="1070">
        <f aca="true" t="shared" si="3" ref="X14:X19">SUM(V14:W14)</f>
        <v>43037062</v>
      </c>
      <c r="Y14" s="1088">
        <v>0</v>
      </c>
      <c r="Z14" s="1088">
        <v>0</v>
      </c>
      <c r="AA14" s="1088">
        <v>0</v>
      </c>
      <c r="AB14" s="1090">
        <v>0</v>
      </c>
    </row>
    <row r="15" spans="2:28" s="1087" customFormat="1" ht="12" customHeight="1">
      <c r="B15" s="1067" t="s">
        <v>166</v>
      </c>
      <c r="C15" s="1068">
        <f t="shared" si="0"/>
        <v>28</v>
      </c>
      <c r="D15" s="1088">
        <v>26</v>
      </c>
      <c r="E15" s="1088">
        <v>0</v>
      </c>
      <c r="F15" s="1083">
        <v>0</v>
      </c>
      <c r="G15" s="1083">
        <v>1</v>
      </c>
      <c r="H15" s="1088">
        <v>1</v>
      </c>
      <c r="I15" s="1069">
        <f t="shared" si="1"/>
        <v>15</v>
      </c>
      <c r="J15" s="1088">
        <v>8</v>
      </c>
      <c r="K15" s="1088">
        <v>1</v>
      </c>
      <c r="L15" s="1088">
        <v>6</v>
      </c>
      <c r="M15" s="1088">
        <v>630</v>
      </c>
      <c r="N15" s="1089">
        <v>0</v>
      </c>
      <c r="O15" s="1088">
        <v>1</v>
      </c>
      <c r="P15" s="1088">
        <v>0</v>
      </c>
      <c r="Q15" s="1088">
        <v>4</v>
      </c>
      <c r="R15" s="1088">
        <v>7</v>
      </c>
      <c r="S15" s="1088">
        <v>13</v>
      </c>
      <c r="T15" s="1088">
        <v>86</v>
      </c>
      <c r="U15" s="1070">
        <f t="shared" si="2"/>
        <v>2964454</v>
      </c>
      <c r="V15" s="1088">
        <v>1717384</v>
      </c>
      <c r="W15" s="1088">
        <v>1235570</v>
      </c>
      <c r="X15" s="1070">
        <f t="shared" si="3"/>
        <v>2952954</v>
      </c>
      <c r="Y15" s="1088">
        <v>0</v>
      </c>
      <c r="Z15" s="1088">
        <v>0</v>
      </c>
      <c r="AA15" s="1088">
        <v>11500</v>
      </c>
      <c r="AB15" s="1090">
        <v>0</v>
      </c>
    </row>
    <row r="16" spans="2:28" ht="13.5" customHeight="1">
      <c r="B16" s="1067" t="s">
        <v>167</v>
      </c>
      <c r="C16" s="1068">
        <f t="shared" si="0"/>
        <v>49</v>
      </c>
      <c r="D16" s="1070">
        <v>34</v>
      </c>
      <c r="E16" s="1070">
        <v>3</v>
      </c>
      <c r="F16" s="1070">
        <v>0</v>
      </c>
      <c r="G16" s="1083">
        <v>2</v>
      </c>
      <c r="H16" s="1070">
        <v>10</v>
      </c>
      <c r="I16" s="1069">
        <f t="shared" si="1"/>
        <v>32</v>
      </c>
      <c r="J16" s="1070">
        <v>20</v>
      </c>
      <c r="K16" s="1070">
        <v>3</v>
      </c>
      <c r="L16" s="1070">
        <v>9</v>
      </c>
      <c r="M16" s="1070">
        <v>2263</v>
      </c>
      <c r="N16" s="1091">
        <v>0</v>
      </c>
      <c r="O16" s="1070">
        <v>2</v>
      </c>
      <c r="P16" s="1070">
        <v>0</v>
      </c>
      <c r="Q16" s="1070">
        <v>11</v>
      </c>
      <c r="R16" s="1070">
        <v>24</v>
      </c>
      <c r="S16" s="1070">
        <v>13</v>
      </c>
      <c r="T16" s="1070">
        <v>147</v>
      </c>
      <c r="U16" s="1070">
        <f t="shared" si="2"/>
        <v>14543780</v>
      </c>
      <c r="V16" s="1070">
        <v>6610070</v>
      </c>
      <c r="W16" s="1070">
        <v>7880510</v>
      </c>
      <c r="X16" s="1070">
        <f t="shared" si="3"/>
        <v>14490580</v>
      </c>
      <c r="Y16" s="1070">
        <v>1000</v>
      </c>
      <c r="Z16" s="1070">
        <v>0</v>
      </c>
      <c r="AA16" s="1070">
        <v>10200</v>
      </c>
      <c r="AB16" s="1071">
        <v>42000</v>
      </c>
    </row>
    <row r="17" spans="2:28" ht="12">
      <c r="B17" s="1067" t="s">
        <v>168</v>
      </c>
      <c r="C17" s="1068">
        <f t="shared" si="0"/>
        <v>60</v>
      </c>
      <c r="D17" s="1069">
        <v>44</v>
      </c>
      <c r="E17" s="1069">
        <v>8</v>
      </c>
      <c r="F17" s="1069">
        <v>1</v>
      </c>
      <c r="G17" s="1083">
        <v>1</v>
      </c>
      <c r="H17" s="1069">
        <v>6</v>
      </c>
      <c r="I17" s="1069">
        <f t="shared" si="1"/>
        <v>57</v>
      </c>
      <c r="J17" s="1069">
        <v>39</v>
      </c>
      <c r="K17" s="1069">
        <v>3</v>
      </c>
      <c r="L17" s="1069">
        <v>15</v>
      </c>
      <c r="M17" s="1069">
        <v>3837</v>
      </c>
      <c r="N17" s="1092">
        <v>311.4</v>
      </c>
      <c r="O17" s="1069">
        <v>1</v>
      </c>
      <c r="P17" s="1069">
        <v>0</v>
      </c>
      <c r="Q17" s="1069">
        <v>28</v>
      </c>
      <c r="R17" s="1069">
        <v>21</v>
      </c>
      <c r="S17" s="1069">
        <v>21</v>
      </c>
      <c r="T17" s="1069">
        <v>211</v>
      </c>
      <c r="U17" s="1070">
        <f t="shared" si="2"/>
        <v>33667200</v>
      </c>
      <c r="V17" s="1070">
        <v>22173920</v>
      </c>
      <c r="W17" s="1070">
        <v>11410630</v>
      </c>
      <c r="X17" s="1070">
        <f t="shared" si="3"/>
        <v>33584550</v>
      </c>
      <c r="Y17" s="1091">
        <v>79500</v>
      </c>
      <c r="Z17" s="1070">
        <v>400</v>
      </c>
      <c r="AA17" s="1070">
        <v>200</v>
      </c>
      <c r="AB17" s="1071">
        <v>2550</v>
      </c>
    </row>
    <row r="18" spans="2:28" ht="12">
      <c r="B18" s="1067" t="s">
        <v>169</v>
      </c>
      <c r="C18" s="1068">
        <f t="shared" si="0"/>
        <v>66</v>
      </c>
      <c r="D18" s="1069">
        <v>51</v>
      </c>
      <c r="E18" s="1069">
        <v>6</v>
      </c>
      <c r="F18" s="1069">
        <v>0</v>
      </c>
      <c r="G18" s="1083">
        <v>2</v>
      </c>
      <c r="H18" s="1069">
        <v>7</v>
      </c>
      <c r="I18" s="1069">
        <f t="shared" si="1"/>
        <v>55</v>
      </c>
      <c r="J18" s="1069">
        <v>25</v>
      </c>
      <c r="K18" s="1069">
        <v>8</v>
      </c>
      <c r="L18" s="1069">
        <v>22</v>
      </c>
      <c r="M18" s="1069">
        <v>5686</v>
      </c>
      <c r="N18" s="1092">
        <v>211.5</v>
      </c>
      <c r="O18" s="1069">
        <v>2</v>
      </c>
      <c r="P18" s="1069">
        <v>1</v>
      </c>
      <c r="Q18" s="1069">
        <v>16</v>
      </c>
      <c r="R18" s="1069">
        <v>14</v>
      </c>
      <c r="S18" s="1069">
        <v>34</v>
      </c>
      <c r="T18" s="1069">
        <v>234</v>
      </c>
      <c r="U18" s="1070">
        <f t="shared" si="2"/>
        <v>44185722</v>
      </c>
      <c r="V18" s="1070">
        <v>10419032</v>
      </c>
      <c r="W18" s="1070">
        <v>33741590</v>
      </c>
      <c r="X18" s="1070">
        <f t="shared" si="3"/>
        <v>44160622</v>
      </c>
      <c r="Y18" s="1070">
        <v>9500</v>
      </c>
      <c r="Z18" s="1070">
        <v>0</v>
      </c>
      <c r="AA18" s="1070">
        <v>4600</v>
      </c>
      <c r="AB18" s="1071">
        <v>11000</v>
      </c>
    </row>
    <row r="19" spans="2:28" ht="12">
      <c r="B19" s="1067" t="s">
        <v>170</v>
      </c>
      <c r="C19" s="1068">
        <f t="shared" si="0"/>
        <v>32</v>
      </c>
      <c r="D19" s="1069">
        <v>24</v>
      </c>
      <c r="E19" s="1069">
        <v>0</v>
      </c>
      <c r="F19" s="1069">
        <v>0</v>
      </c>
      <c r="G19" s="1083">
        <v>1</v>
      </c>
      <c r="H19" s="1069">
        <v>7</v>
      </c>
      <c r="I19" s="1069">
        <f t="shared" si="1"/>
        <v>39</v>
      </c>
      <c r="J19" s="1069">
        <v>17</v>
      </c>
      <c r="K19" s="1069">
        <v>6</v>
      </c>
      <c r="L19" s="1069">
        <v>16</v>
      </c>
      <c r="M19" s="1069">
        <v>2121</v>
      </c>
      <c r="N19" s="1093">
        <v>0</v>
      </c>
      <c r="O19" s="1069">
        <v>1</v>
      </c>
      <c r="P19" s="1069">
        <v>0</v>
      </c>
      <c r="Q19" s="1069">
        <v>12</v>
      </c>
      <c r="R19" s="1069">
        <v>11</v>
      </c>
      <c r="S19" s="1069">
        <v>20</v>
      </c>
      <c r="T19" s="1069">
        <v>166</v>
      </c>
      <c r="U19" s="1070">
        <f t="shared" si="2"/>
        <v>9290303</v>
      </c>
      <c r="V19" s="1070">
        <v>4063270</v>
      </c>
      <c r="W19" s="1070">
        <v>5208296</v>
      </c>
      <c r="X19" s="1070">
        <f t="shared" si="3"/>
        <v>9271566</v>
      </c>
      <c r="Y19" s="1070">
        <v>0</v>
      </c>
      <c r="Z19" s="1070">
        <v>0</v>
      </c>
      <c r="AA19" s="1070">
        <v>300</v>
      </c>
      <c r="AB19" s="1071">
        <v>18437</v>
      </c>
    </row>
    <row r="20" spans="2:28" ht="8.25" customHeight="1">
      <c r="B20" s="1067"/>
      <c r="C20" s="1068"/>
      <c r="D20" s="1069"/>
      <c r="E20" s="1069"/>
      <c r="F20" s="1069"/>
      <c r="G20" s="1083"/>
      <c r="H20" s="1069"/>
      <c r="I20" s="1069"/>
      <c r="J20" s="1069"/>
      <c r="K20" s="1069"/>
      <c r="L20" s="1069"/>
      <c r="M20" s="1069"/>
      <c r="N20" s="1093"/>
      <c r="O20" s="1069"/>
      <c r="P20" s="1069"/>
      <c r="Q20" s="1069"/>
      <c r="R20" s="1069"/>
      <c r="S20" s="1069"/>
      <c r="T20" s="1069"/>
      <c r="U20" s="1070"/>
      <c r="V20" s="1070"/>
      <c r="W20" s="1070"/>
      <c r="X20" s="1070"/>
      <c r="Y20" s="1070"/>
      <c r="Z20" s="1070"/>
      <c r="AA20" s="1070"/>
      <c r="AB20" s="1071"/>
    </row>
    <row r="21" spans="2:28" ht="12">
      <c r="B21" s="1067" t="s">
        <v>171</v>
      </c>
      <c r="C21" s="1068">
        <f aca="true" t="shared" si="4" ref="C21:C26">SUM(D21:H21)</f>
        <v>27</v>
      </c>
      <c r="D21" s="1069">
        <v>22</v>
      </c>
      <c r="E21" s="1069">
        <v>0</v>
      </c>
      <c r="F21" s="1069">
        <v>0</v>
      </c>
      <c r="G21" s="1083">
        <v>2</v>
      </c>
      <c r="H21" s="1069">
        <v>3</v>
      </c>
      <c r="I21" s="1069">
        <f aca="true" t="shared" si="5" ref="I21:I26">SUM(J21:L21)</f>
        <v>18</v>
      </c>
      <c r="J21" s="1069">
        <v>8</v>
      </c>
      <c r="K21" s="1069">
        <v>3</v>
      </c>
      <c r="L21" s="1069">
        <v>7</v>
      </c>
      <c r="M21" s="1069">
        <v>644</v>
      </c>
      <c r="N21" s="1093">
        <v>2</v>
      </c>
      <c r="O21" s="1069">
        <v>1</v>
      </c>
      <c r="P21" s="1069">
        <v>0</v>
      </c>
      <c r="Q21" s="1069">
        <v>7</v>
      </c>
      <c r="R21" s="1069">
        <v>2</v>
      </c>
      <c r="S21" s="1069">
        <v>9</v>
      </c>
      <c r="T21" s="1069">
        <v>59</v>
      </c>
      <c r="U21" s="1070">
        <f aca="true" t="shared" si="6" ref="U21:U26">SUM(X21:AB21)</f>
        <v>3231100</v>
      </c>
      <c r="V21" s="1070">
        <v>1847900</v>
      </c>
      <c r="W21" s="1070">
        <v>1381500</v>
      </c>
      <c r="X21" s="1070">
        <f aca="true" t="shared" si="7" ref="X21:X26">SUM(V21:W21)</f>
        <v>3229400</v>
      </c>
      <c r="Y21" s="1091">
        <v>0</v>
      </c>
      <c r="Z21" s="1070">
        <v>0</v>
      </c>
      <c r="AA21" s="1070">
        <v>600</v>
      </c>
      <c r="AB21" s="1094">
        <v>1100</v>
      </c>
    </row>
    <row r="22" spans="2:28" ht="12">
      <c r="B22" s="1067" t="s">
        <v>172</v>
      </c>
      <c r="C22" s="1068">
        <f t="shared" si="4"/>
        <v>35</v>
      </c>
      <c r="D22" s="1069">
        <v>29</v>
      </c>
      <c r="E22" s="1069">
        <v>3</v>
      </c>
      <c r="F22" s="1069">
        <v>0</v>
      </c>
      <c r="G22" s="1083">
        <v>1</v>
      </c>
      <c r="H22" s="1069">
        <v>2</v>
      </c>
      <c r="I22" s="1069">
        <f t="shared" si="5"/>
        <v>23</v>
      </c>
      <c r="J22" s="1069">
        <v>11</v>
      </c>
      <c r="K22" s="1069">
        <v>2</v>
      </c>
      <c r="L22" s="1069">
        <v>10</v>
      </c>
      <c r="M22" s="1069">
        <v>669</v>
      </c>
      <c r="N22" s="1093">
        <v>5.6</v>
      </c>
      <c r="O22" s="1069">
        <v>1</v>
      </c>
      <c r="P22" s="1069">
        <v>0</v>
      </c>
      <c r="Q22" s="1069">
        <v>5</v>
      </c>
      <c r="R22" s="1069">
        <v>4</v>
      </c>
      <c r="S22" s="1069">
        <v>15</v>
      </c>
      <c r="T22" s="1069">
        <v>111</v>
      </c>
      <c r="U22" s="1070">
        <f t="shared" si="6"/>
        <v>3752129</v>
      </c>
      <c r="V22" s="1070">
        <v>1942109</v>
      </c>
      <c r="W22" s="1070">
        <v>1795820</v>
      </c>
      <c r="X22" s="1070">
        <f t="shared" si="7"/>
        <v>3737929</v>
      </c>
      <c r="Y22" s="1070">
        <v>900</v>
      </c>
      <c r="Z22" s="1070">
        <v>0</v>
      </c>
      <c r="AA22" s="1070">
        <v>300</v>
      </c>
      <c r="AB22" s="1071">
        <v>13000</v>
      </c>
    </row>
    <row r="23" spans="2:28" ht="12">
      <c r="B23" s="1067" t="s">
        <v>173</v>
      </c>
      <c r="C23" s="1068">
        <f t="shared" si="4"/>
        <v>34</v>
      </c>
      <c r="D23" s="1069">
        <v>26</v>
      </c>
      <c r="E23" s="1069">
        <v>0</v>
      </c>
      <c r="F23" s="1069">
        <v>0</v>
      </c>
      <c r="G23" s="1083">
        <v>2</v>
      </c>
      <c r="H23" s="1069">
        <v>6</v>
      </c>
      <c r="I23" s="1069">
        <f t="shared" si="5"/>
        <v>19</v>
      </c>
      <c r="J23" s="1069">
        <v>6</v>
      </c>
      <c r="K23" s="1069">
        <v>2</v>
      </c>
      <c r="L23" s="1069">
        <v>11</v>
      </c>
      <c r="M23" s="1069">
        <v>583</v>
      </c>
      <c r="N23" s="1092">
        <v>0</v>
      </c>
      <c r="O23" s="1069">
        <v>2</v>
      </c>
      <c r="P23" s="1069">
        <v>0</v>
      </c>
      <c r="Q23" s="1069">
        <v>1</v>
      </c>
      <c r="R23" s="1069">
        <v>7</v>
      </c>
      <c r="S23" s="1069">
        <v>11</v>
      </c>
      <c r="T23" s="1069">
        <v>72</v>
      </c>
      <c r="U23" s="1070">
        <f t="shared" si="6"/>
        <v>3786310</v>
      </c>
      <c r="V23" s="1070">
        <v>2149300</v>
      </c>
      <c r="W23" s="1070">
        <v>1634320</v>
      </c>
      <c r="X23" s="1070">
        <f t="shared" si="7"/>
        <v>3783620</v>
      </c>
      <c r="Y23" s="1070">
        <v>0</v>
      </c>
      <c r="Z23" s="1070">
        <v>0</v>
      </c>
      <c r="AA23" s="1070">
        <v>1000</v>
      </c>
      <c r="AB23" s="1071">
        <v>1690</v>
      </c>
    </row>
    <row r="24" spans="2:28" ht="12">
      <c r="B24" s="1067" t="s">
        <v>174</v>
      </c>
      <c r="C24" s="1068">
        <f t="shared" si="4"/>
        <v>24</v>
      </c>
      <c r="D24" s="1069">
        <v>23</v>
      </c>
      <c r="E24" s="1069">
        <v>0</v>
      </c>
      <c r="F24" s="1069">
        <v>0</v>
      </c>
      <c r="G24" s="1083">
        <v>0</v>
      </c>
      <c r="H24" s="1069">
        <v>1</v>
      </c>
      <c r="I24" s="1069">
        <f t="shared" si="5"/>
        <v>16</v>
      </c>
      <c r="J24" s="1069">
        <v>10</v>
      </c>
      <c r="K24" s="1069">
        <v>2</v>
      </c>
      <c r="L24" s="1069">
        <v>4</v>
      </c>
      <c r="M24" s="1069">
        <v>1654</v>
      </c>
      <c r="N24" s="1093">
        <v>0</v>
      </c>
      <c r="O24" s="1069">
        <v>0</v>
      </c>
      <c r="P24" s="1069">
        <v>0</v>
      </c>
      <c r="Q24" s="1069">
        <v>4</v>
      </c>
      <c r="R24" s="1069">
        <v>7</v>
      </c>
      <c r="S24" s="1069">
        <v>8</v>
      </c>
      <c r="T24" s="1069">
        <v>74</v>
      </c>
      <c r="U24" s="1070">
        <f t="shared" si="6"/>
        <v>13936228</v>
      </c>
      <c r="V24" s="1070">
        <v>6691600</v>
      </c>
      <c r="W24" s="1070">
        <v>7244128</v>
      </c>
      <c r="X24" s="1070">
        <f t="shared" si="7"/>
        <v>13935728</v>
      </c>
      <c r="Y24" s="1070">
        <v>0</v>
      </c>
      <c r="Z24" s="1070">
        <v>0</v>
      </c>
      <c r="AA24" s="1070">
        <v>0</v>
      </c>
      <c r="AB24" s="1071">
        <v>500</v>
      </c>
    </row>
    <row r="25" spans="2:28" s="1070" customFormat="1" ht="12">
      <c r="B25" s="1095" t="s">
        <v>175</v>
      </c>
      <c r="C25" s="1068">
        <f t="shared" si="4"/>
        <v>28</v>
      </c>
      <c r="D25" s="1069">
        <v>23</v>
      </c>
      <c r="E25" s="1069">
        <v>2</v>
      </c>
      <c r="F25" s="1069">
        <v>0</v>
      </c>
      <c r="G25" s="1069">
        <v>1</v>
      </c>
      <c r="H25" s="1069">
        <v>2</v>
      </c>
      <c r="I25" s="1069">
        <f t="shared" si="5"/>
        <v>18</v>
      </c>
      <c r="J25" s="1069">
        <v>10</v>
      </c>
      <c r="K25" s="1069">
        <v>1</v>
      </c>
      <c r="L25" s="1069">
        <v>7</v>
      </c>
      <c r="M25" s="1069">
        <v>2031</v>
      </c>
      <c r="N25" s="1093">
        <v>10</v>
      </c>
      <c r="O25" s="1069">
        <v>1</v>
      </c>
      <c r="P25" s="1069">
        <v>0</v>
      </c>
      <c r="Q25" s="1069">
        <v>16</v>
      </c>
      <c r="R25" s="1069">
        <v>4</v>
      </c>
      <c r="S25" s="1069">
        <v>15</v>
      </c>
      <c r="T25" s="1069">
        <v>77</v>
      </c>
      <c r="U25" s="1070">
        <f t="shared" si="6"/>
        <v>19147089</v>
      </c>
      <c r="V25" s="1070">
        <v>11539989</v>
      </c>
      <c r="W25" s="1070">
        <v>7578100</v>
      </c>
      <c r="X25" s="1070">
        <f t="shared" si="7"/>
        <v>19118089</v>
      </c>
      <c r="Y25" s="1070">
        <v>4000</v>
      </c>
      <c r="Z25" s="1070">
        <v>0</v>
      </c>
      <c r="AA25" s="1070">
        <v>15000</v>
      </c>
      <c r="AB25" s="1071">
        <v>10000</v>
      </c>
    </row>
    <row r="26" spans="2:28" s="1070" customFormat="1" ht="12">
      <c r="B26" s="1095" t="s">
        <v>176</v>
      </c>
      <c r="C26" s="1068">
        <f t="shared" si="4"/>
        <v>51</v>
      </c>
      <c r="D26" s="1069">
        <v>43</v>
      </c>
      <c r="E26" s="1069">
        <v>0</v>
      </c>
      <c r="F26" s="1069">
        <v>0</v>
      </c>
      <c r="G26" s="1069">
        <v>1</v>
      </c>
      <c r="H26" s="1069">
        <v>7</v>
      </c>
      <c r="I26" s="1069">
        <f t="shared" si="5"/>
        <v>38</v>
      </c>
      <c r="J26" s="1069">
        <v>13</v>
      </c>
      <c r="K26" s="1069">
        <v>7</v>
      </c>
      <c r="L26" s="1069">
        <v>18</v>
      </c>
      <c r="M26" s="1069">
        <v>3207</v>
      </c>
      <c r="N26" s="1093">
        <v>0</v>
      </c>
      <c r="O26" s="1069">
        <v>1</v>
      </c>
      <c r="P26" s="1069">
        <v>0</v>
      </c>
      <c r="Q26" s="1069">
        <v>19</v>
      </c>
      <c r="R26" s="1069">
        <v>7</v>
      </c>
      <c r="S26" s="1069">
        <v>22</v>
      </c>
      <c r="T26" s="1069">
        <v>136</v>
      </c>
      <c r="U26" s="1070">
        <f t="shared" si="6"/>
        <v>38489901</v>
      </c>
      <c r="V26" s="1070">
        <v>16739946</v>
      </c>
      <c r="W26" s="1070">
        <v>21710655</v>
      </c>
      <c r="X26" s="1070">
        <f t="shared" si="7"/>
        <v>38450601</v>
      </c>
      <c r="Y26" s="1070">
        <v>0</v>
      </c>
      <c r="Z26" s="1070">
        <v>0</v>
      </c>
      <c r="AA26" s="1070">
        <v>4000</v>
      </c>
      <c r="AB26" s="1071">
        <v>35300</v>
      </c>
    </row>
    <row r="27" spans="2:28" ht="12">
      <c r="B27" s="1096"/>
      <c r="C27" s="1097"/>
      <c r="D27" s="1098"/>
      <c r="E27" s="1098"/>
      <c r="F27" s="1098"/>
      <c r="G27" s="1098"/>
      <c r="H27" s="1098"/>
      <c r="I27" s="1098"/>
      <c r="J27" s="1098"/>
      <c r="K27" s="1098"/>
      <c r="L27" s="1098"/>
      <c r="M27" s="1098"/>
      <c r="N27" s="1098"/>
      <c r="O27" s="1098"/>
      <c r="P27" s="1098"/>
      <c r="Q27" s="1098"/>
      <c r="R27" s="1098"/>
      <c r="S27" s="1098"/>
      <c r="T27" s="1098"/>
      <c r="U27" s="1098"/>
      <c r="V27" s="1098"/>
      <c r="W27" s="1098"/>
      <c r="X27" s="1098"/>
      <c r="Y27" s="1098"/>
      <c r="Z27" s="1098"/>
      <c r="AA27" s="1098"/>
      <c r="AB27" s="1099"/>
    </row>
    <row r="28" ht="12">
      <c r="B28" s="1052" t="s">
        <v>308</v>
      </c>
    </row>
  </sheetData>
  <mergeCells count="15">
    <mergeCell ref="B4:B6"/>
    <mergeCell ref="C4:H5"/>
    <mergeCell ref="T4:T6"/>
    <mergeCell ref="I4:L5"/>
    <mergeCell ref="M4:N5"/>
    <mergeCell ref="P4:Q5"/>
    <mergeCell ref="R4:S5"/>
    <mergeCell ref="O4:O5"/>
    <mergeCell ref="AA5:AA6"/>
    <mergeCell ref="AB5:AB6"/>
    <mergeCell ref="U4:AB4"/>
    <mergeCell ref="Y5:Y6"/>
    <mergeCell ref="U5:U6"/>
    <mergeCell ref="V5:X5"/>
    <mergeCell ref="Z5:Z6"/>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Y31"/>
  <sheetViews>
    <sheetView workbookViewId="0" topLeftCell="A1">
      <selection activeCell="A1" sqref="A1"/>
    </sheetView>
  </sheetViews>
  <sheetFormatPr defaultColWidth="9.00390625" defaultRowHeight="13.5"/>
  <cols>
    <col min="1" max="1" width="3.375" style="1100" customWidth="1"/>
    <col min="2" max="2" width="2.375" style="1100" customWidth="1"/>
    <col min="3" max="3" width="4.875" style="1100" customWidth="1"/>
    <col min="4" max="4" width="6.75390625" style="1101" customWidth="1"/>
    <col min="5" max="5" width="7.125" style="1102" customWidth="1"/>
    <col min="6" max="6" width="4.75390625" style="1101" customWidth="1"/>
    <col min="7" max="8" width="4.75390625" style="1103" customWidth="1"/>
    <col min="9" max="10" width="5.125" style="1100" customWidth="1"/>
    <col min="11" max="11" width="5.375" style="1100" customWidth="1"/>
    <col min="12" max="12" width="5.25390625" style="1100" customWidth="1"/>
    <col min="13" max="13" width="6.00390625" style="1100" customWidth="1"/>
    <col min="14" max="14" width="5.50390625" style="1100" customWidth="1"/>
    <col min="15" max="15" width="5.875" style="1100" bestFit="1" customWidth="1"/>
    <col min="16" max="16" width="5.00390625" style="1100" customWidth="1"/>
    <col min="17" max="17" width="4.25390625" style="1100" customWidth="1"/>
    <col min="18" max="19" width="6.00390625" style="1100" bestFit="1" customWidth="1"/>
    <col min="20" max="20" width="5.50390625" style="1100" customWidth="1"/>
    <col min="21" max="21" width="4.875" style="1100" customWidth="1"/>
    <col min="22" max="22" width="5.875" style="1100" bestFit="1" customWidth="1"/>
    <col min="23" max="23" width="5.25390625" style="1100" customWidth="1"/>
    <col min="24" max="24" width="5.875" style="1100" bestFit="1" customWidth="1"/>
    <col min="25" max="25" width="6.50390625" style="1100" customWidth="1"/>
    <col min="26" max="16384" width="9.00390625" style="1100" customWidth="1"/>
  </cols>
  <sheetData>
    <row r="1" ht="13.5">
      <c r="C1" s="1100" t="s">
        <v>1440</v>
      </c>
    </row>
    <row r="3" spans="2:25" s="1101" customFormat="1" ht="12.75" thickBot="1">
      <c r="B3" s="1101" t="s">
        <v>1412</v>
      </c>
      <c r="E3" s="1102"/>
      <c r="G3" s="1103"/>
      <c r="H3" s="1103"/>
      <c r="Y3" s="1104" t="s">
        <v>1413</v>
      </c>
    </row>
    <row r="4" spans="2:25" s="1101" customFormat="1" ht="27" customHeight="1" thickTop="1">
      <c r="B4" s="1647" t="s">
        <v>1414</v>
      </c>
      <c r="C4" s="1647"/>
      <c r="D4" s="1105" t="s">
        <v>1415</v>
      </c>
      <c r="E4" s="1106" t="s">
        <v>1415</v>
      </c>
      <c r="F4" s="1645" t="s">
        <v>1416</v>
      </c>
      <c r="G4" s="1643" t="s">
        <v>1417</v>
      </c>
      <c r="H4" s="1644"/>
      <c r="I4" s="1644"/>
      <c r="J4" s="1644"/>
      <c r="K4" s="1643" t="s">
        <v>1418</v>
      </c>
      <c r="L4" s="1644"/>
      <c r="M4" s="1644"/>
      <c r="N4" s="1644"/>
      <c r="O4" s="1645" t="s">
        <v>1419</v>
      </c>
      <c r="P4" s="1649" t="s">
        <v>1420</v>
      </c>
      <c r="Q4" s="1651" t="s">
        <v>1421</v>
      </c>
      <c r="R4" s="1652"/>
      <c r="S4" s="1628" t="s">
        <v>1422</v>
      </c>
      <c r="T4" s="1628" t="s">
        <v>1423</v>
      </c>
      <c r="U4" s="1628" t="s">
        <v>1424</v>
      </c>
      <c r="V4" s="1628" t="s">
        <v>1425</v>
      </c>
      <c r="W4" s="1628" t="s">
        <v>1426</v>
      </c>
      <c r="X4" s="1645" t="s">
        <v>1427</v>
      </c>
      <c r="Y4" s="1645" t="s">
        <v>1428</v>
      </c>
    </row>
    <row r="5" spans="2:25" s="1101" customFormat="1" ht="19.5" customHeight="1">
      <c r="B5" s="1648"/>
      <c r="C5" s="1648"/>
      <c r="D5" s="1107">
        <v>33</v>
      </c>
      <c r="E5" s="1108">
        <v>34</v>
      </c>
      <c r="F5" s="1650"/>
      <c r="G5" s="1640" t="s">
        <v>1429</v>
      </c>
      <c r="H5" s="1640" t="s">
        <v>1430</v>
      </c>
      <c r="I5" s="1642" t="s">
        <v>1431</v>
      </c>
      <c r="J5" s="1642" t="s">
        <v>1432</v>
      </c>
      <c r="K5" s="1640" t="s">
        <v>1429</v>
      </c>
      <c r="L5" s="1640" t="s">
        <v>1430</v>
      </c>
      <c r="M5" s="1642" t="s">
        <v>1431</v>
      </c>
      <c r="N5" s="1642" t="s">
        <v>1432</v>
      </c>
      <c r="O5" s="1646"/>
      <c r="P5" s="1646"/>
      <c r="Q5" s="1646" t="s">
        <v>1433</v>
      </c>
      <c r="R5" s="1646" t="s">
        <v>1434</v>
      </c>
      <c r="S5" s="1629"/>
      <c r="T5" s="1629"/>
      <c r="U5" s="1629"/>
      <c r="V5" s="1629"/>
      <c r="W5" s="1629"/>
      <c r="X5" s="1646"/>
      <c r="Y5" s="1646"/>
    </row>
    <row r="6" spans="2:25" s="1101" customFormat="1" ht="35.25" customHeight="1">
      <c r="B6" s="1648"/>
      <c r="C6" s="1648"/>
      <c r="D6" s="1109" t="s">
        <v>1435</v>
      </c>
      <c r="E6" s="1110" t="s">
        <v>1435</v>
      </c>
      <c r="F6" s="1650"/>
      <c r="G6" s="1641"/>
      <c r="H6" s="1641"/>
      <c r="I6" s="1642"/>
      <c r="J6" s="1642"/>
      <c r="K6" s="1641"/>
      <c r="L6" s="1641"/>
      <c r="M6" s="1642"/>
      <c r="N6" s="1642"/>
      <c r="O6" s="1646"/>
      <c r="P6" s="1646"/>
      <c r="Q6" s="1650"/>
      <c r="R6" s="1650"/>
      <c r="S6" s="1629"/>
      <c r="T6" s="1629"/>
      <c r="U6" s="1629"/>
      <c r="V6" s="1629"/>
      <c r="W6" s="1629"/>
      <c r="X6" s="1646"/>
      <c r="Y6" s="1646"/>
    </row>
    <row r="7" spans="2:25" s="1101" customFormat="1" ht="14.25" customHeight="1">
      <c r="B7" s="1630" t="s">
        <v>1436</v>
      </c>
      <c r="C7" s="1631"/>
      <c r="D7" s="1631"/>
      <c r="E7" s="1631"/>
      <c r="F7" s="1631"/>
      <c r="G7" s="1631"/>
      <c r="H7" s="1631"/>
      <c r="I7" s="1631"/>
      <c r="J7" s="1631"/>
      <c r="K7" s="1631"/>
      <c r="L7" s="1631"/>
      <c r="M7" s="1631"/>
      <c r="N7" s="1631"/>
      <c r="O7" s="1631"/>
      <c r="P7" s="1631"/>
      <c r="Q7" s="1631"/>
      <c r="R7" s="1631"/>
      <c r="S7" s="1631"/>
      <c r="T7" s="1631"/>
      <c r="U7" s="1631"/>
      <c r="V7" s="1631"/>
      <c r="W7" s="1631"/>
      <c r="X7" s="1631"/>
      <c r="Y7" s="1632"/>
    </row>
    <row r="8" spans="2:25" s="1111" customFormat="1" ht="15" customHeight="1">
      <c r="B8" s="1636" t="s">
        <v>1437</v>
      </c>
      <c r="C8" s="1637"/>
      <c r="D8" s="1112">
        <v>1307</v>
      </c>
      <c r="E8" s="1113">
        <v>1557</v>
      </c>
      <c r="F8" s="1112">
        <v>28</v>
      </c>
      <c r="G8" s="1114">
        <v>11</v>
      </c>
      <c r="H8" s="1114">
        <v>16</v>
      </c>
      <c r="I8" s="1115">
        <v>63</v>
      </c>
      <c r="J8" s="1115">
        <v>18</v>
      </c>
      <c r="K8" s="1115">
        <v>7</v>
      </c>
      <c r="L8" s="1115">
        <v>141</v>
      </c>
      <c r="M8" s="1115">
        <v>255</v>
      </c>
      <c r="N8" s="1116">
        <v>303</v>
      </c>
      <c r="O8" s="1116">
        <v>156</v>
      </c>
      <c r="P8" s="1116">
        <v>1</v>
      </c>
      <c r="Q8" s="1116">
        <v>23</v>
      </c>
      <c r="R8" s="1116">
        <v>304</v>
      </c>
      <c r="S8" s="1116">
        <v>86</v>
      </c>
      <c r="T8" s="1116">
        <v>6</v>
      </c>
      <c r="U8" s="1116">
        <v>0</v>
      </c>
      <c r="V8" s="1116">
        <v>71</v>
      </c>
      <c r="W8" s="1116">
        <v>7</v>
      </c>
      <c r="X8" s="1116">
        <v>61</v>
      </c>
      <c r="Y8" s="1117">
        <v>0</v>
      </c>
    </row>
    <row r="9" spans="2:25" s="1101" customFormat="1" ht="15" customHeight="1">
      <c r="B9" s="1638" t="s">
        <v>298</v>
      </c>
      <c r="C9" s="1639"/>
      <c r="D9" s="1118">
        <v>73</v>
      </c>
      <c r="E9" s="1119">
        <v>74</v>
      </c>
      <c r="F9" s="1118">
        <v>1</v>
      </c>
      <c r="G9" s="1120">
        <v>1</v>
      </c>
      <c r="H9" s="1120">
        <v>0</v>
      </c>
      <c r="I9" s="1121">
        <v>2</v>
      </c>
      <c r="J9" s="1121">
        <v>1</v>
      </c>
      <c r="K9" s="1121">
        <v>1</v>
      </c>
      <c r="L9" s="1121">
        <v>12</v>
      </c>
      <c r="M9" s="1121">
        <v>6</v>
      </c>
      <c r="N9" s="1121">
        <v>15</v>
      </c>
      <c r="O9" s="1121">
        <v>6</v>
      </c>
      <c r="P9" s="1121">
        <v>0</v>
      </c>
      <c r="Q9" s="1121">
        <v>1</v>
      </c>
      <c r="R9" s="1121">
        <v>13</v>
      </c>
      <c r="S9" s="1121">
        <v>2</v>
      </c>
      <c r="T9" s="1121">
        <v>2</v>
      </c>
      <c r="U9" s="1121">
        <v>0</v>
      </c>
      <c r="V9" s="1121">
        <v>3</v>
      </c>
      <c r="W9" s="1121">
        <v>4</v>
      </c>
      <c r="X9" s="1121">
        <v>4</v>
      </c>
      <c r="Y9" s="1122">
        <v>0</v>
      </c>
    </row>
    <row r="10" spans="2:25" s="1101" customFormat="1" ht="15" customHeight="1">
      <c r="B10" s="1626" t="s">
        <v>1438</v>
      </c>
      <c r="C10" s="1627"/>
      <c r="D10" s="1123">
        <v>1196</v>
      </c>
      <c r="E10" s="1124">
        <v>1455</v>
      </c>
      <c r="F10" s="1123">
        <v>23</v>
      </c>
      <c r="G10" s="1125">
        <v>15</v>
      </c>
      <c r="H10" s="1125">
        <v>12</v>
      </c>
      <c r="I10" s="1126">
        <v>55</v>
      </c>
      <c r="J10" s="1126">
        <v>22</v>
      </c>
      <c r="K10" s="1126">
        <v>4</v>
      </c>
      <c r="L10" s="1126">
        <v>78</v>
      </c>
      <c r="M10" s="1126">
        <v>198</v>
      </c>
      <c r="N10" s="1126">
        <v>270</v>
      </c>
      <c r="O10" s="1126">
        <v>186</v>
      </c>
      <c r="P10" s="1126">
        <v>1</v>
      </c>
      <c r="Q10" s="1126">
        <v>22</v>
      </c>
      <c r="R10" s="1126">
        <v>335</v>
      </c>
      <c r="S10" s="1126">
        <v>93</v>
      </c>
      <c r="T10" s="1126">
        <v>5</v>
      </c>
      <c r="U10" s="1126">
        <v>0</v>
      </c>
      <c r="V10" s="1126">
        <v>74</v>
      </c>
      <c r="W10" s="1126">
        <v>4</v>
      </c>
      <c r="X10" s="1126">
        <v>58</v>
      </c>
      <c r="Y10" s="1127">
        <v>0</v>
      </c>
    </row>
    <row r="11" spans="2:25" s="1101" customFormat="1" ht="15" customHeight="1">
      <c r="B11" s="1633" t="s">
        <v>1439</v>
      </c>
      <c r="C11" s="1634"/>
      <c r="D11" s="1634"/>
      <c r="E11" s="1634"/>
      <c r="F11" s="1634"/>
      <c r="G11" s="1634"/>
      <c r="H11" s="1634"/>
      <c r="I11" s="1634"/>
      <c r="J11" s="1634"/>
      <c r="K11" s="1634"/>
      <c r="L11" s="1634"/>
      <c r="M11" s="1634"/>
      <c r="N11" s="1634"/>
      <c r="O11" s="1634"/>
      <c r="P11" s="1634"/>
      <c r="Q11" s="1634"/>
      <c r="R11" s="1634"/>
      <c r="S11" s="1634"/>
      <c r="T11" s="1634"/>
      <c r="U11" s="1634"/>
      <c r="V11" s="1634"/>
      <c r="W11" s="1634"/>
      <c r="X11" s="1634"/>
      <c r="Y11" s="1635"/>
    </row>
    <row r="12" spans="2:25" s="1101" customFormat="1" ht="15" customHeight="1">
      <c r="B12" s="1636" t="s">
        <v>1437</v>
      </c>
      <c r="C12" s="1637"/>
      <c r="D12" s="1112">
        <v>1307</v>
      </c>
      <c r="E12" s="1113">
        <v>1557</v>
      </c>
      <c r="F12" s="1112">
        <v>43</v>
      </c>
      <c r="G12" s="1114">
        <v>5</v>
      </c>
      <c r="H12" s="1114">
        <v>9</v>
      </c>
      <c r="I12" s="1116">
        <v>52</v>
      </c>
      <c r="J12" s="1116">
        <v>9</v>
      </c>
      <c r="K12" s="1116">
        <v>3</v>
      </c>
      <c r="L12" s="1116">
        <v>59</v>
      </c>
      <c r="M12" s="1116">
        <v>91</v>
      </c>
      <c r="N12" s="1116">
        <v>97</v>
      </c>
      <c r="O12" s="1116">
        <v>47</v>
      </c>
      <c r="P12" s="1116">
        <v>1</v>
      </c>
      <c r="Q12" s="1116">
        <v>10</v>
      </c>
      <c r="R12" s="1116">
        <v>129</v>
      </c>
      <c r="S12" s="1116">
        <v>301</v>
      </c>
      <c r="T12" s="1116">
        <v>28</v>
      </c>
      <c r="U12" s="1116">
        <v>20</v>
      </c>
      <c r="V12" s="1116">
        <v>263</v>
      </c>
      <c r="W12" s="1116">
        <v>5</v>
      </c>
      <c r="X12" s="1116">
        <v>134</v>
      </c>
      <c r="Y12" s="1117">
        <v>251</v>
      </c>
    </row>
    <row r="13" spans="2:25" s="1101" customFormat="1" ht="15" customHeight="1">
      <c r="B13" s="1638" t="s">
        <v>298</v>
      </c>
      <c r="C13" s="1639"/>
      <c r="D13" s="1118">
        <v>73</v>
      </c>
      <c r="E13" s="1119">
        <v>74</v>
      </c>
      <c r="F13" s="1118">
        <v>1</v>
      </c>
      <c r="G13" s="1120">
        <v>0</v>
      </c>
      <c r="H13" s="1120">
        <v>1</v>
      </c>
      <c r="I13" s="1121">
        <v>0</v>
      </c>
      <c r="J13" s="1121">
        <v>0</v>
      </c>
      <c r="K13" s="1121">
        <v>0</v>
      </c>
      <c r="L13" s="1121">
        <v>8</v>
      </c>
      <c r="M13" s="1121">
        <v>4</v>
      </c>
      <c r="N13" s="1121">
        <v>5</v>
      </c>
      <c r="O13" s="1121">
        <v>0</v>
      </c>
      <c r="P13" s="1121">
        <v>0</v>
      </c>
      <c r="Q13" s="1121">
        <v>0</v>
      </c>
      <c r="R13" s="1121">
        <v>4</v>
      </c>
      <c r="S13" s="1121">
        <v>9</v>
      </c>
      <c r="T13" s="1121">
        <v>2</v>
      </c>
      <c r="U13" s="1121">
        <v>4</v>
      </c>
      <c r="V13" s="1121">
        <v>13</v>
      </c>
      <c r="W13" s="1121">
        <v>2</v>
      </c>
      <c r="X13" s="1121">
        <v>12</v>
      </c>
      <c r="Y13" s="1122">
        <v>9</v>
      </c>
    </row>
    <row r="14" spans="2:25" s="1101" customFormat="1" ht="15" customHeight="1">
      <c r="B14" s="1626" t="s">
        <v>1438</v>
      </c>
      <c r="C14" s="1627"/>
      <c r="D14" s="1123">
        <v>1196</v>
      </c>
      <c r="E14" s="1124">
        <v>1455</v>
      </c>
      <c r="F14" s="1123">
        <v>21</v>
      </c>
      <c r="G14" s="1125">
        <v>15</v>
      </c>
      <c r="H14" s="1125">
        <v>5</v>
      </c>
      <c r="I14" s="1126">
        <v>32</v>
      </c>
      <c r="J14" s="1126">
        <v>9</v>
      </c>
      <c r="K14" s="1126">
        <v>3</v>
      </c>
      <c r="L14" s="1126">
        <v>32</v>
      </c>
      <c r="M14" s="1126">
        <v>61</v>
      </c>
      <c r="N14" s="1126">
        <v>80</v>
      </c>
      <c r="O14" s="1126">
        <v>51</v>
      </c>
      <c r="P14" s="1126">
        <v>1</v>
      </c>
      <c r="Q14" s="1126">
        <v>9</v>
      </c>
      <c r="R14" s="1126">
        <v>141</v>
      </c>
      <c r="S14" s="1126">
        <v>330</v>
      </c>
      <c r="T14" s="1126">
        <v>35</v>
      </c>
      <c r="U14" s="1126">
        <v>14</v>
      </c>
      <c r="V14" s="1126">
        <v>287</v>
      </c>
      <c r="W14" s="1126">
        <v>3</v>
      </c>
      <c r="X14" s="1126">
        <v>141</v>
      </c>
      <c r="Y14" s="1127">
        <v>185</v>
      </c>
    </row>
    <row r="15" spans="3:8" s="1101" customFormat="1" ht="12">
      <c r="C15" s="1128" t="s">
        <v>221</v>
      </c>
      <c r="D15" s="1128"/>
      <c r="E15" s="1129"/>
      <c r="F15" s="1128"/>
      <c r="G15" s="1130"/>
      <c r="H15" s="1130"/>
    </row>
    <row r="16" spans="3:8" s="1101" customFormat="1" ht="12">
      <c r="C16" s="1131"/>
      <c r="D16" s="1131"/>
      <c r="E16" s="1132"/>
      <c r="F16" s="1131"/>
      <c r="G16" s="1133"/>
      <c r="H16" s="1133"/>
    </row>
    <row r="17" spans="5:8" s="1101" customFormat="1" ht="12">
      <c r="E17" s="1102"/>
      <c r="G17" s="1103"/>
      <c r="H17" s="1103"/>
    </row>
    <row r="18" spans="5:8" s="1101" customFormat="1" ht="12">
      <c r="E18" s="1102"/>
      <c r="G18" s="1103"/>
      <c r="H18" s="1103"/>
    </row>
    <row r="19" spans="5:8" s="1101" customFormat="1" ht="12">
      <c r="E19" s="1102"/>
      <c r="G19" s="1103"/>
      <c r="H19" s="1103"/>
    </row>
    <row r="20" spans="5:8" s="1101" customFormat="1" ht="12">
      <c r="E20" s="1102"/>
      <c r="G20" s="1103"/>
      <c r="H20" s="1103"/>
    </row>
    <row r="21" spans="5:8" s="1101" customFormat="1" ht="12">
      <c r="E21" s="1102"/>
      <c r="G21" s="1103"/>
      <c r="H21" s="1103"/>
    </row>
    <row r="22" spans="5:8" s="1101" customFormat="1" ht="12">
      <c r="E22" s="1102"/>
      <c r="G22" s="1103"/>
      <c r="H22" s="1103"/>
    </row>
    <row r="23" spans="5:8" s="1101" customFormat="1" ht="12">
      <c r="E23" s="1102"/>
      <c r="G23" s="1103"/>
      <c r="H23" s="1103"/>
    </row>
    <row r="24" spans="5:8" s="1101" customFormat="1" ht="12">
      <c r="E24" s="1102"/>
      <c r="G24" s="1103"/>
      <c r="H24" s="1103"/>
    </row>
    <row r="25" spans="5:8" s="1101" customFormat="1" ht="12">
      <c r="E25" s="1102"/>
      <c r="G25" s="1103"/>
      <c r="H25" s="1103"/>
    </row>
    <row r="26" spans="5:8" s="1101" customFormat="1" ht="12">
      <c r="E26" s="1102"/>
      <c r="G26" s="1103"/>
      <c r="H26" s="1103"/>
    </row>
    <row r="27" spans="5:8" s="1101" customFormat="1" ht="12">
      <c r="E27" s="1102"/>
      <c r="G27" s="1103"/>
      <c r="H27" s="1103"/>
    </row>
    <row r="28" spans="5:8" s="1101" customFormat="1" ht="12">
      <c r="E28" s="1102"/>
      <c r="G28" s="1103"/>
      <c r="H28" s="1103"/>
    </row>
    <row r="29" spans="5:8" s="1101" customFormat="1" ht="12">
      <c r="E29" s="1102"/>
      <c r="G29" s="1103"/>
      <c r="H29" s="1103"/>
    </row>
    <row r="30" spans="5:8" s="1101" customFormat="1" ht="12">
      <c r="E30" s="1102"/>
      <c r="G30" s="1103"/>
      <c r="H30" s="1103"/>
    </row>
    <row r="31" spans="5:8" s="1101" customFormat="1" ht="12">
      <c r="E31" s="1102"/>
      <c r="G31" s="1103"/>
      <c r="H31" s="1103"/>
    </row>
  </sheetData>
  <mergeCells count="32">
    <mergeCell ref="Y4:Y6"/>
    <mergeCell ref="K4:N4"/>
    <mergeCell ref="S4:S6"/>
    <mergeCell ref="U4:U6"/>
    <mergeCell ref="Q4:R4"/>
    <mergeCell ref="Q5:Q6"/>
    <mergeCell ref="R5:R6"/>
    <mergeCell ref="V4:V6"/>
    <mergeCell ref="G5:G6"/>
    <mergeCell ref="H5:H6"/>
    <mergeCell ref="P4:P6"/>
    <mergeCell ref="F4:F6"/>
    <mergeCell ref="B13:C13"/>
    <mergeCell ref="X4:X6"/>
    <mergeCell ref="W4:W6"/>
    <mergeCell ref="B4:C6"/>
    <mergeCell ref="B12:C12"/>
    <mergeCell ref="I5:I6"/>
    <mergeCell ref="J5:J6"/>
    <mergeCell ref="O4:O6"/>
    <mergeCell ref="K5:K6"/>
    <mergeCell ref="N5:N6"/>
    <mergeCell ref="B14:C14"/>
    <mergeCell ref="T4:T6"/>
    <mergeCell ref="B7:Y7"/>
    <mergeCell ref="B11:Y11"/>
    <mergeCell ref="B8:C8"/>
    <mergeCell ref="B9:C9"/>
    <mergeCell ref="B10:C10"/>
    <mergeCell ref="L5:L6"/>
    <mergeCell ref="M5:M6"/>
    <mergeCell ref="G4:J4"/>
  </mergeCells>
  <printOptions/>
  <pageMargins left="0.75" right="0.75" top="1" bottom="1"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F453"/>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1077</v>
      </c>
      <c r="B1" s="1"/>
      <c r="C1" s="1"/>
      <c r="D1" s="1"/>
      <c r="E1" s="1"/>
      <c r="F1" s="1"/>
    </row>
    <row r="2" spans="1:6" ht="12" customHeight="1">
      <c r="A2" s="1"/>
      <c r="B2" s="1"/>
      <c r="C2" s="1"/>
      <c r="D2" s="1"/>
      <c r="E2" s="1"/>
      <c r="F2" s="1"/>
    </row>
    <row r="3" spans="2:6" ht="12" customHeight="1">
      <c r="B3" s="1" t="s">
        <v>911</v>
      </c>
      <c r="C3" s="1"/>
      <c r="E3" s="1"/>
      <c r="F3" s="1"/>
    </row>
    <row r="4" spans="2:6" ht="12" customHeight="1">
      <c r="B4" s="3" t="s">
        <v>916</v>
      </c>
      <c r="C4" s="1" t="s">
        <v>935</v>
      </c>
      <c r="E4" s="1"/>
      <c r="F4" s="1"/>
    </row>
    <row r="5" spans="2:3" ht="26.25" customHeight="1">
      <c r="B5" s="3" t="s">
        <v>917</v>
      </c>
      <c r="C5" s="5" t="s">
        <v>1028</v>
      </c>
    </row>
    <row r="6" spans="2:6" ht="36" customHeight="1">
      <c r="B6" s="3" t="s">
        <v>1030</v>
      </c>
      <c r="C6" s="4" t="s">
        <v>1231</v>
      </c>
      <c r="E6" s="1"/>
      <c r="F6" s="1"/>
    </row>
    <row r="7" spans="2:3" ht="24">
      <c r="B7" s="3" t="s">
        <v>1031</v>
      </c>
      <c r="C7" s="5" t="s">
        <v>1076</v>
      </c>
    </row>
    <row r="8" spans="2:3" ht="24.75" customHeight="1">
      <c r="B8" s="3" t="s">
        <v>936</v>
      </c>
      <c r="C8" s="5" t="s">
        <v>1068</v>
      </c>
    </row>
    <row r="9" spans="2:3" ht="12" customHeight="1">
      <c r="B9" s="1"/>
      <c r="C9" s="5"/>
    </row>
    <row r="10" spans="2:6" ht="12" customHeight="1">
      <c r="B10" s="1"/>
      <c r="C10" s="1" t="s">
        <v>1232</v>
      </c>
      <c r="F10" s="1"/>
    </row>
    <row r="11" spans="2:6" ht="12">
      <c r="B11" s="1"/>
      <c r="C11" s="1" t="s">
        <v>1029</v>
      </c>
      <c r="E11" s="1"/>
      <c r="F11" s="1"/>
    </row>
    <row r="12" spans="1:6" ht="12">
      <c r="A12" s="1"/>
      <c r="B12" s="1"/>
      <c r="C12" s="1"/>
      <c r="D12" s="1"/>
      <c r="E12" s="1"/>
      <c r="F12" s="1"/>
    </row>
    <row r="13" spans="1:4" ht="12">
      <c r="A13" s="1"/>
      <c r="B13" s="1"/>
      <c r="C13" s="1"/>
      <c r="D13" s="1"/>
    </row>
    <row r="14" spans="2:4" ht="12">
      <c r="B14" s="1" t="s">
        <v>912</v>
      </c>
      <c r="C14" s="1"/>
      <c r="D14" s="1"/>
    </row>
    <row r="15" ht="12">
      <c r="B15" s="2" t="s">
        <v>1078</v>
      </c>
    </row>
    <row r="16" spans="2:3" ht="12">
      <c r="B16" s="2">
        <v>1</v>
      </c>
      <c r="C16" s="6" t="s">
        <v>913</v>
      </c>
    </row>
    <row r="17" spans="2:3" ht="12">
      <c r="B17" s="2">
        <v>2</v>
      </c>
      <c r="C17" s="6" t="s">
        <v>1079</v>
      </c>
    </row>
    <row r="18" spans="2:3" ht="12">
      <c r="B18" s="2">
        <v>3</v>
      </c>
      <c r="C18" s="6" t="s">
        <v>1080</v>
      </c>
    </row>
    <row r="19" spans="2:3" ht="12">
      <c r="B19" s="2">
        <v>4</v>
      </c>
      <c r="C19" s="6" t="s">
        <v>937</v>
      </c>
    </row>
    <row r="20" spans="2:3" ht="12">
      <c r="B20" s="2">
        <v>5</v>
      </c>
      <c r="C20" s="6" t="s">
        <v>1026</v>
      </c>
    </row>
    <row r="21" spans="2:3" ht="12">
      <c r="B21" s="2">
        <v>6</v>
      </c>
      <c r="C21" s="2" t="s">
        <v>938</v>
      </c>
    </row>
    <row r="22" spans="2:3" ht="12">
      <c r="B22" s="2">
        <v>7</v>
      </c>
      <c r="C22" s="2" t="s">
        <v>939</v>
      </c>
    </row>
    <row r="23" spans="2:3" ht="12">
      <c r="B23" s="2">
        <v>8</v>
      </c>
      <c r="C23" s="6" t="s">
        <v>940</v>
      </c>
    </row>
    <row r="24" spans="2:3" ht="12">
      <c r="B24" s="2">
        <v>9</v>
      </c>
      <c r="C24" s="2" t="s">
        <v>970</v>
      </c>
    </row>
    <row r="25" spans="2:3" ht="12">
      <c r="B25" s="2">
        <v>10</v>
      </c>
      <c r="C25" s="6" t="s">
        <v>919</v>
      </c>
    </row>
    <row r="26" spans="2:3" ht="12">
      <c r="B26" s="2">
        <v>11</v>
      </c>
      <c r="C26" s="2" t="s">
        <v>918</v>
      </c>
    </row>
    <row r="27" spans="2:3" ht="12">
      <c r="B27" s="2">
        <v>12</v>
      </c>
      <c r="C27" s="2" t="s">
        <v>920</v>
      </c>
    </row>
    <row r="28" spans="2:3" ht="12">
      <c r="B28" s="2">
        <v>13</v>
      </c>
      <c r="C28" s="2" t="s">
        <v>1027</v>
      </c>
    </row>
    <row r="29" spans="2:3" ht="12">
      <c r="B29" s="2">
        <v>14</v>
      </c>
      <c r="C29" s="2" t="s">
        <v>1233</v>
      </c>
    </row>
    <row r="30" spans="2:3" ht="12">
      <c r="B30" s="2">
        <v>15</v>
      </c>
      <c r="C30" s="6" t="s">
        <v>1069</v>
      </c>
    </row>
    <row r="31" spans="2:3" ht="12">
      <c r="B31" s="2">
        <v>16</v>
      </c>
      <c r="C31" s="6" t="s">
        <v>921</v>
      </c>
    </row>
    <row r="32" spans="2:3" ht="12">
      <c r="B32" s="2">
        <v>17</v>
      </c>
      <c r="C32" s="2" t="s">
        <v>1081</v>
      </c>
    </row>
    <row r="33" spans="2:3" ht="12">
      <c r="B33" s="2">
        <v>18</v>
      </c>
      <c r="C33" s="2" t="s">
        <v>1082</v>
      </c>
    </row>
    <row r="34" ht="12">
      <c r="C34" s="6"/>
    </row>
    <row r="35" ht="12">
      <c r="B35" s="2" t="s">
        <v>941</v>
      </c>
    </row>
    <row r="36" spans="2:3" ht="12">
      <c r="B36" s="14">
        <v>1</v>
      </c>
      <c r="C36" s="15" t="s">
        <v>1083</v>
      </c>
    </row>
    <row r="37" spans="2:3" ht="12">
      <c r="B37" s="2">
        <v>2</v>
      </c>
      <c r="C37" s="6" t="s">
        <v>1084</v>
      </c>
    </row>
    <row r="38" spans="2:3" ht="12">
      <c r="B38" s="2">
        <v>3</v>
      </c>
      <c r="C38" s="6" t="s">
        <v>1234</v>
      </c>
    </row>
    <row r="40" ht="12">
      <c r="B40" s="2" t="s">
        <v>942</v>
      </c>
    </row>
    <row r="41" spans="2:3" ht="12">
      <c r="B41" s="14">
        <v>1</v>
      </c>
      <c r="C41" s="14" t="s">
        <v>1085</v>
      </c>
    </row>
    <row r="42" spans="2:3" ht="12">
      <c r="B42" s="2">
        <v>2</v>
      </c>
      <c r="C42" s="2" t="s">
        <v>1086</v>
      </c>
    </row>
    <row r="44" ht="12">
      <c r="B44" s="2" t="s">
        <v>973</v>
      </c>
    </row>
    <row r="45" spans="2:3" ht="12">
      <c r="B45" s="2">
        <v>1</v>
      </c>
      <c r="C45" s="2" t="s">
        <v>1032</v>
      </c>
    </row>
    <row r="46" spans="2:3" ht="12">
      <c r="B46" s="2">
        <v>2</v>
      </c>
      <c r="C46" s="2" t="s">
        <v>971</v>
      </c>
    </row>
    <row r="47" spans="2:3" ht="12">
      <c r="B47" s="2">
        <v>3</v>
      </c>
      <c r="C47" s="2" t="s">
        <v>972</v>
      </c>
    </row>
    <row r="48" spans="2:3" ht="12">
      <c r="B48" s="2">
        <v>4</v>
      </c>
      <c r="C48" s="2" t="s">
        <v>1033</v>
      </c>
    </row>
    <row r="49" ht="12">
      <c r="C49" s="2" t="s">
        <v>1070</v>
      </c>
    </row>
    <row r="50" ht="12">
      <c r="C50" s="2" t="s">
        <v>1235</v>
      </c>
    </row>
    <row r="51" spans="2:3" ht="12">
      <c r="B51" s="2">
        <v>5</v>
      </c>
      <c r="C51" s="2" t="s">
        <v>1087</v>
      </c>
    </row>
    <row r="52" spans="2:3" ht="12">
      <c r="B52" s="2">
        <v>6</v>
      </c>
      <c r="C52" s="2" t="s">
        <v>903</v>
      </c>
    </row>
    <row r="53" ht="12">
      <c r="C53" s="2" t="s">
        <v>1034</v>
      </c>
    </row>
    <row r="54" ht="12">
      <c r="C54" s="2" t="s">
        <v>1236</v>
      </c>
    </row>
    <row r="55" ht="12">
      <c r="C55" s="2" t="s">
        <v>1039</v>
      </c>
    </row>
    <row r="56" ht="12">
      <c r="C56" s="2" t="s">
        <v>1088</v>
      </c>
    </row>
    <row r="57" ht="12">
      <c r="C57" s="2" t="s">
        <v>1089</v>
      </c>
    </row>
    <row r="58" spans="2:3" ht="12">
      <c r="B58" s="2">
        <v>7</v>
      </c>
      <c r="C58" s="2" t="s">
        <v>914</v>
      </c>
    </row>
    <row r="59" ht="12">
      <c r="C59" s="2" t="s">
        <v>1035</v>
      </c>
    </row>
    <row r="60" ht="12">
      <c r="C60" s="2" t="s">
        <v>1090</v>
      </c>
    </row>
    <row r="61" spans="2:3" ht="12">
      <c r="B61" s="2">
        <v>8</v>
      </c>
      <c r="C61" s="2" t="s">
        <v>1036</v>
      </c>
    </row>
    <row r="62" spans="2:3" ht="12">
      <c r="B62" s="14">
        <v>9</v>
      </c>
      <c r="C62" s="14" t="s">
        <v>1091</v>
      </c>
    </row>
    <row r="63" spans="2:3" ht="12">
      <c r="B63" s="2">
        <v>10</v>
      </c>
      <c r="C63" s="2" t="s">
        <v>1092</v>
      </c>
    </row>
    <row r="64" ht="12">
      <c r="C64" s="2" t="s">
        <v>1037</v>
      </c>
    </row>
    <row r="65" ht="12">
      <c r="C65" s="2" t="s">
        <v>1038</v>
      </c>
    </row>
    <row r="67" ht="12">
      <c r="B67" s="2" t="s">
        <v>974</v>
      </c>
    </row>
    <row r="68" spans="2:3" ht="12">
      <c r="B68" s="14">
        <v>1</v>
      </c>
      <c r="C68" s="14" t="s">
        <v>1093</v>
      </c>
    </row>
    <row r="69" ht="12">
      <c r="C69" s="14" t="s">
        <v>1094</v>
      </c>
    </row>
    <row r="70" ht="12">
      <c r="C70" s="14" t="s">
        <v>1095</v>
      </c>
    </row>
    <row r="71" ht="12">
      <c r="C71" s="14" t="s">
        <v>1096</v>
      </c>
    </row>
    <row r="72" ht="12">
      <c r="C72" s="14" t="s">
        <v>1097</v>
      </c>
    </row>
    <row r="73" ht="12">
      <c r="C73" s="2" t="s">
        <v>1098</v>
      </c>
    </row>
    <row r="74" ht="12">
      <c r="C74" s="2" t="s">
        <v>1099</v>
      </c>
    </row>
    <row r="75" ht="12">
      <c r="C75" s="2" t="s">
        <v>1100</v>
      </c>
    </row>
    <row r="76" spans="2:3" ht="12">
      <c r="B76" s="2">
        <v>2</v>
      </c>
      <c r="C76" s="2" t="s">
        <v>1101</v>
      </c>
    </row>
    <row r="77" ht="12">
      <c r="C77" s="2" t="s">
        <v>1102</v>
      </c>
    </row>
    <row r="78" ht="12">
      <c r="C78" s="2" t="s">
        <v>1103</v>
      </c>
    </row>
    <row r="79" ht="12">
      <c r="C79" s="2" t="s">
        <v>1104</v>
      </c>
    </row>
    <row r="80" ht="12">
      <c r="C80" s="2" t="s">
        <v>1105</v>
      </c>
    </row>
    <row r="81" ht="12">
      <c r="C81" s="2" t="s">
        <v>1106</v>
      </c>
    </row>
    <row r="82" ht="12">
      <c r="C82" s="2" t="s">
        <v>1107</v>
      </c>
    </row>
    <row r="83" ht="12">
      <c r="C83" s="2" t="s">
        <v>1108</v>
      </c>
    </row>
    <row r="84" ht="12">
      <c r="C84" s="2" t="s">
        <v>1109</v>
      </c>
    </row>
    <row r="85" ht="12">
      <c r="C85" s="2" t="s">
        <v>1110</v>
      </c>
    </row>
    <row r="86" ht="12">
      <c r="C86" s="2" t="s">
        <v>1111</v>
      </c>
    </row>
    <row r="87" ht="12">
      <c r="C87" s="2" t="s">
        <v>1096</v>
      </c>
    </row>
    <row r="88" ht="12">
      <c r="C88" s="2" t="s">
        <v>1097</v>
      </c>
    </row>
    <row r="89" spans="2:3" ht="12">
      <c r="B89" s="14">
        <v>3</v>
      </c>
      <c r="C89" s="14" t="s">
        <v>1112</v>
      </c>
    </row>
    <row r="90" ht="12">
      <c r="C90" s="14" t="s">
        <v>1113</v>
      </c>
    </row>
    <row r="91" ht="12">
      <c r="C91" s="2" t="s">
        <v>1114</v>
      </c>
    </row>
    <row r="92" ht="12">
      <c r="C92" s="2" t="s">
        <v>1115</v>
      </c>
    </row>
    <row r="93" ht="12">
      <c r="C93" s="2" t="s">
        <v>1116</v>
      </c>
    </row>
    <row r="94" spans="2:3" ht="12">
      <c r="B94" s="2">
        <v>4</v>
      </c>
      <c r="C94" s="2" t="s">
        <v>1117</v>
      </c>
    </row>
    <row r="95" ht="12">
      <c r="C95" s="2" t="s">
        <v>1118</v>
      </c>
    </row>
    <row r="96" ht="12">
      <c r="C96" s="2" t="s">
        <v>1119</v>
      </c>
    </row>
    <row r="97" ht="12">
      <c r="C97" s="2" t="s">
        <v>1120</v>
      </c>
    </row>
    <row r="98" ht="12">
      <c r="C98" s="2" t="s">
        <v>1121</v>
      </c>
    </row>
    <row r="99" ht="12">
      <c r="C99" s="2" t="s">
        <v>1122</v>
      </c>
    </row>
    <row r="100" ht="12">
      <c r="C100" s="2" t="s">
        <v>1237</v>
      </c>
    </row>
    <row r="101" spans="2:3" ht="12">
      <c r="B101" s="2">
        <v>5</v>
      </c>
      <c r="C101" s="2" t="s">
        <v>1123</v>
      </c>
    </row>
    <row r="102" ht="12">
      <c r="C102" s="2" t="s">
        <v>1124</v>
      </c>
    </row>
    <row r="103" ht="12">
      <c r="C103" s="2" t="s">
        <v>1125</v>
      </c>
    </row>
    <row r="104" ht="12">
      <c r="C104" s="2" t="s">
        <v>1126</v>
      </c>
    </row>
    <row r="105" ht="12">
      <c r="C105" s="2" t="s">
        <v>1127</v>
      </c>
    </row>
    <row r="106" ht="12">
      <c r="C106" s="2" t="s">
        <v>1128</v>
      </c>
    </row>
    <row r="107" ht="12">
      <c r="C107" s="2" t="s">
        <v>1129</v>
      </c>
    </row>
    <row r="108" spans="2:3" ht="12">
      <c r="B108" s="2">
        <v>6</v>
      </c>
      <c r="C108" s="2" t="s">
        <v>1130</v>
      </c>
    </row>
    <row r="109" ht="12">
      <c r="C109" s="2" t="s">
        <v>1131</v>
      </c>
    </row>
    <row r="110" ht="12">
      <c r="C110" s="2" t="s">
        <v>1132</v>
      </c>
    </row>
    <row r="111" ht="12">
      <c r="C111" s="2" t="s">
        <v>1133</v>
      </c>
    </row>
    <row r="112" spans="2:3" ht="12">
      <c r="B112" s="2">
        <v>7</v>
      </c>
      <c r="C112" s="2" t="s">
        <v>1134</v>
      </c>
    </row>
    <row r="113" ht="12">
      <c r="C113" s="2" t="s">
        <v>1135</v>
      </c>
    </row>
    <row r="114" ht="12">
      <c r="C114" s="2" t="s">
        <v>1136</v>
      </c>
    </row>
    <row r="115" ht="12">
      <c r="C115" s="2" t="s">
        <v>1137</v>
      </c>
    </row>
    <row r="116" ht="12">
      <c r="C116" s="2" t="s">
        <v>1238</v>
      </c>
    </row>
    <row r="117" ht="12">
      <c r="C117" s="2" t="s">
        <v>1240</v>
      </c>
    </row>
    <row r="118" ht="12">
      <c r="C118" s="2" t="s">
        <v>1239</v>
      </c>
    </row>
    <row r="119" ht="12">
      <c r="C119" s="2" t="s">
        <v>1241</v>
      </c>
    </row>
    <row r="120" spans="2:3" ht="12">
      <c r="B120" s="2">
        <v>8</v>
      </c>
      <c r="C120" s="2" t="s">
        <v>1242</v>
      </c>
    </row>
    <row r="121" spans="2:3" ht="12">
      <c r="B121" s="2">
        <v>9</v>
      </c>
      <c r="C121" s="2" t="s">
        <v>944</v>
      </c>
    </row>
    <row r="122" ht="12">
      <c r="C122" s="2" t="s">
        <v>976</v>
      </c>
    </row>
    <row r="123" ht="12">
      <c r="C123" s="2" t="s">
        <v>1040</v>
      </c>
    </row>
    <row r="124" ht="12">
      <c r="C124" s="2" t="s">
        <v>977</v>
      </c>
    </row>
    <row r="125" ht="12">
      <c r="C125" s="2" t="s">
        <v>978</v>
      </c>
    </row>
    <row r="126" ht="12">
      <c r="C126" s="2" t="s">
        <v>1138</v>
      </c>
    </row>
    <row r="127" ht="12">
      <c r="C127" s="2" t="s">
        <v>979</v>
      </c>
    </row>
    <row r="128" ht="12">
      <c r="C128" s="2" t="s">
        <v>1139</v>
      </c>
    </row>
    <row r="129" ht="12">
      <c r="C129" s="2" t="s">
        <v>1140</v>
      </c>
    </row>
    <row r="130" spans="2:3" ht="12">
      <c r="B130" s="2">
        <v>10</v>
      </c>
      <c r="C130" s="2" t="s">
        <v>975</v>
      </c>
    </row>
    <row r="131" ht="12">
      <c r="C131" s="2" t="s">
        <v>1041</v>
      </c>
    </row>
    <row r="132" ht="12">
      <c r="C132" s="2" t="s">
        <v>1042</v>
      </c>
    </row>
    <row r="133" spans="2:3" ht="12">
      <c r="B133" s="14">
        <v>11</v>
      </c>
      <c r="C133" s="14" t="s">
        <v>1141</v>
      </c>
    </row>
    <row r="134" spans="2:3" ht="12">
      <c r="B134" s="2">
        <v>12</v>
      </c>
      <c r="C134" s="2" t="s">
        <v>1043</v>
      </c>
    </row>
    <row r="135" spans="2:3" ht="12">
      <c r="B135" s="2">
        <v>13</v>
      </c>
      <c r="C135" s="2" t="s">
        <v>1142</v>
      </c>
    </row>
    <row r="136" spans="2:3" ht="12">
      <c r="B136" s="2">
        <v>14</v>
      </c>
      <c r="C136" s="2" t="s">
        <v>1143</v>
      </c>
    </row>
    <row r="137" spans="2:3" ht="12">
      <c r="B137" s="2">
        <v>15</v>
      </c>
      <c r="C137" s="2" t="s">
        <v>1144</v>
      </c>
    </row>
    <row r="138" spans="2:3" ht="12">
      <c r="B138" s="2">
        <v>16</v>
      </c>
      <c r="C138" s="2" t="s">
        <v>1145</v>
      </c>
    </row>
    <row r="139" spans="2:3" ht="12">
      <c r="B139" s="2">
        <v>17</v>
      </c>
      <c r="C139" s="2" t="s">
        <v>1146</v>
      </c>
    </row>
    <row r="140" spans="2:3" ht="12">
      <c r="B140" s="2">
        <v>18</v>
      </c>
      <c r="C140" s="7" t="s">
        <v>943</v>
      </c>
    </row>
    <row r="141" spans="2:3" ht="12">
      <c r="B141" s="2">
        <v>19</v>
      </c>
      <c r="C141" s="2" t="s">
        <v>1147</v>
      </c>
    </row>
    <row r="142" spans="2:3" ht="12">
      <c r="B142" s="2">
        <v>20</v>
      </c>
      <c r="C142" s="7" t="s">
        <v>1148</v>
      </c>
    </row>
    <row r="143" spans="2:3" ht="12">
      <c r="B143" s="2">
        <v>21</v>
      </c>
      <c r="C143" s="2" t="s">
        <v>1071</v>
      </c>
    </row>
    <row r="145" ht="12">
      <c r="B145" s="2" t="s">
        <v>980</v>
      </c>
    </row>
    <row r="146" spans="2:3" ht="12">
      <c r="B146" s="14">
        <v>1</v>
      </c>
      <c r="C146" s="15" t="s">
        <v>1149</v>
      </c>
    </row>
    <row r="147" spans="2:3" ht="12">
      <c r="B147" s="2">
        <v>2</v>
      </c>
      <c r="C147" s="6" t="s">
        <v>946</v>
      </c>
    </row>
    <row r="148" spans="2:3" ht="12">
      <c r="B148" s="2">
        <v>3</v>
      </c>
      <c r="C148" s="6" t="s">
        <v>945</v>
      </c>
    </row>
    <row r="149" spans="2:3" ht="12">
      <c r="B149" s="2">
        <v>4</v>
      </c>
      <c r="C149" s="2" t="s">
        <v>1150</v>
      </c>
    </row>
    <row r="150" ht="12">
      <c r="C150" s="14" t="s">
        <v>1151</v>
      </c>
    </row>
    <row r="151" ht="12">
      <c r="C151" s="14" t="s">
        <v>1152</v>
      </c>
    </row>
    <row r="152" ht="12">
      <c r="C152" s="2" t="s">
        <v>1153</v>
      </c>
    </row>
    <row r="153" ht="12">
      <c r="C153" s="2" t="s">
        <v>1154</v>
      </c>
    </row>
    <row r="154" ht="12">
      <c r="C154" s="2" t="s">
        <v>1155</v>
      </c>
    </row>
    <row r="155" ht="12">
      <c r="C155" s="2" t="s">
        <v>1156</v>
      </c>
    </row>
    <row r="156" ht="12">
      <c r="C156" s="2" t="s">
        <v>1157</v>
      </c>
    </row>
    <row r="157" ht="12">
      <c r="C157" s="2" t="s">
        <v>1158</v>
      </c>
    </row>
    <row r="158" ht="12">
      <c r="C158" s="2" t="s">
        <v>1159</v>
      </c>
    </row>
    <row r="159" ht="12">
      <c r="C159" s="2" t="s">
        <v>1160</v>
      </c>
    </row>
    <row r="160" ht="12">
      <c r="C160" s="2" t="s">
        <v>1161</v>
      </c>
    </row>
    <row r="161" ht="12">
      <c r="C161" s="2" t="s">
        <v>1162</v>
      </c>
    </row>
    <row r="162" ht="12">
      <c r="C162" s="2" t="s">
        <v>1163</v>
      </c>
    </row>
    <row r="163" ht="12">
      <c r="C163" s="2" t="s">
        <v>1152</v>
      </c>
    </row>
    <row r="164" ht="12">
      <c r="C164" s="2" t="s">
        <v>1153</v>
      </c>
    </row>
    <row r="165" ht="12">
      <c r="C165" s="2" t="s">
        <v>1154</v>
      </c>
    </row>
    <row r="166" ht="12">
      <c r="C166" s="2" t="s">
        <v>1155</v>
      </c>
    </row>
    <row r="167" ht="12">
      <c r="C167" s="2" t="s">
        <v>1243</v>
      </c>
    </row>
    <row r="168" ht="12">
      <c r="C168" s="2" t="s">
        <v>1157</v>
      </c>
    </row>
    <row r="169" ht="12">
      <c r="C169" s="2" t="s">
        <v>1244</v>
      </c>
    </row>
    <row r="170" ht="12">
      <c r="C170" s="2" t="s">
        <v>1159</v>
      </c>
    </row>
    <row r="171" ht="12">
      <c r="C171" s="2" t="s">
        <v>1160</v>
      </c>
    </row>
    <row r="172" ht="12">
      <c r="C172" s="2" t="s">
        <v>1245</v>
      </c>
    </row>
    <row r="173" spans="2:3" ht="12">
      <c r="B173" s="2">
        <v>5</v>
      </c>
      <c r="C173" s="6" t="s">
        <v>1165</v>
      </c>
    </row>
    <row r="174" spans="2:3" ht="12">
      <c r="B174" s="2">
        <v>6</v>
      </c>
      <c r="C174" s="6" t="s">
        <v>1164</v>
      </c>
    </row>
    <row r="175" spans="2:3" ht="12">
      <c r="B175" s="2">
        <v>7</v>
      </c>
      <c r="C175" s="6" t="s">
        <v>1166</v>
      </c>
    </row>
    <row r="176" spans="2:3" ht="12">
      <c r="B176" s="2">
        <v>8</v>
      </c>
      <c r="C176" s="6" t="s">
        <v>1167</v>
      </c>
    </row>
    <row r="178" ht="12">
      <c r="C178" s="6"/>
    </row>
    <row r="179" ht="12">
      <c r="B179" s="2" t="s">
        <v>981</v>
      </c>
    </row>
    <row r="180" spans="2:3" ht="12">
      <c r="B180" s="14">
        <v>1</v>
      </c>
      <c r="C180" s="14" t="s">
        <v>1168</v>
      </c>
    </row>
    <row r="181" spans="2:3" ht="12">
      <c r="B181" s="2">
        <v>2</v>
      </c>
      <c r="C181" s="2" t="s">
        <v>1169</v>
      </c>
    </row>
    <row r="182" spans="2:3" ht="12">
      <c r="B182" s="2">
        <v>3</v>
      </c>
      <c r="C182" s="2" t="s">
        <v>1170</v>
      </c>
    </row>
    <row r="183" spans="2:3" ht="12">
      <c r="B183" s="2">
        <v>4</v>
      </c>
      <c r="C183" s="2" t="s">
        <v>1171</v>
      </c>
    </row>
    <row r="184" spans="2:3" ht="12">
      <c r="B184" s="14">
        <v>5</v>
      </c>
      <c r="C184" s="14" t="s">
        <v>1246</v>
      </c>
    </row>
    <row r="185" spans="2:3" ht="12">
      <c r="B185" s="2">
        <v>6</v>
      </c>
      <c r="C185" s="2" t="s">
        <v>1172</v>
      </c>
    </row>
    <row r="186" spans="2:3" ht="12">
      <c r="B186" s="2">
        <v>7</v>
      </c>
      <c r="C186" s="6" t="s">
        <v>947</v>
      </c>
    </row>
    <row r="187" ht="12">
      <c r="C187" s="6"/>
    </row>
    <row r="188" ht="12">
      <c r="B188" s="2" t="s">
        <v>1247</v>
      </c>
    </row>
    <row r="189" spans="2:3" ht="12">
      <c r="B189" s="2">
        <v>1</v>
      </c>
      <c r="C189" s="2" t="s">
        <v>1044</v>
      </c>
    </row>
    <row r="190" spans="2:3" ht="12">
      <c r="B190" s="2">
        <v>2</v>
      </c>
      <c r="C190" s="2" t="s">
        <v>1173</v>
      </c>
    </row>
    <row r="191" spans="2:3" ht="12">
      <c r="B191" s="2">
        <v>3</v>
      </c>
      <c r="C191" s="2" t="s">
        <v>1174</v>
      </c>
    </row>
    <row r="192" spans="2:3" ht="12">
      <c r="B192" s="2">
        <v>4</v>
      </c>
      <c r="C192" s="2" t="s">
        <v>1175</v>
      </c>
    </row>
    <row r="193" spans="2:3" ht="12">
      <c r="B193" s="14">
        <v>5</v>
      </c>
      <c r="C193" s="16" t="s">
        <v>1176</v>
      </c>
    </row>
    <row r="194" spans="2:3" ht="24" customHeight="1">
      <c r="B194" s="17">
        <v>6</v>
      </c>
      <c r="C194" s="18" t="s">
        <v>1177</v>
      </c>
    </row>
    <row r="195" spans="2:3" ht="12">
      <c r="B195" s="2">
        <v>7</v>
      </c>
      <c r="C195" s="9" t="s">
        <v>1178</v>
      </c>
    </row>
    <row r="196" spans="2:3" ht="24">
      <c r="B196" s="2">
        <v>8</v>
      </c>
      <c r="C196" s="9" t="s">
        <v>1179</v>
      </c>
    </row>
    <row r="197" spans="2:3" ht="12">
      <c r="B197" s="10">
        <v>9</v>
      </c>
      <c r="C197" s="9" t="s">
        <v>1180</v>
      </c>
    </row>
    <row r="198" spans="2:3" ht="12">
      <c r="B198" s="2">
        <v>10</v>
      </c>
      <c r="C198" s="9" t="s">
        <v>1181</v>
      </c>
    </row>
    <row r="199" spans="2:3" ht="12">
      <c r="B199" s="2">
        <v>11</v>
      </c>
      <c r="C199" s="9" t="s">
        <v>1182</v>
      </c>
    </row>
    <row r="200" spans="2:3" ht="12">
      <c r="B200" s="2">
        <v>12</v>
      </c>
      <c r="C200" s="9" t="s">
        <v>1183</v>
      </c>
    </row>
    <row r="201" spans="2:3" ht="12">
      <c r="B201" s="10">
        <v>13</v>
      </c>
      <c r="C201" s="9" t="s">
        <v>1072</v>
      </c>
    </row>
    <row r="202" spans="2:3" ht="12">
      <c r="B202" s="2">
        <v>14</v>
      </c>
      <c r="C202" s="9" t="s">
        <v>1184</v>
      </c>
    </row>
    <row r="204" ht="12">
      <c r="B204" s="2" t="s">
        <v>951</v>
      </c>
    </row>
    <row r="205" spans="2:3" ht="12">
      <c r="B205" s="2">
        <v>1</v>
      </c>
      <c r="C205" s="2" t="s">
        <v>952</v>
      </c>
    </row>
    <row r="206" spans="2:3" ht="12">
      <c r="B206" s="14">
        <v>2</v>
      </c>
      <c r="C206" s="14" t="s">
        <v>1185</v>
      </c>
    </row>
    <row r="207" spans="2:3" ht="12">
      <c r="B207" s="2">
        <v>3</v>
      </c>
      <c r="C207" s="2" t="s">
        <v>1186</v>
      </c>
    </row>
    <row r="208" spans="2:3" ht="12">
      <c r="B208" s="2">
        <v>4</v>
      </c>
      <c r="C208" s="2" t="s">
        <v>1187</v>
      </c>
    </row>
    <row r="209" spans="2:3" ht="12">
      <c r="B209" s="2">
        <v>5</v>
      </c>
      <c r="C209" s="2" t="s">
        <v>953</v>
      </c>
    </row>
    <row r="210" spans="2:3" ht="12">
      <c r="B210" s="2">
        <v>6</v>
      </c>
      <c r="C210" s="2" t="s">
        <v>1188</v>
      </c>
    </row>
    <row r="211" spans="2:3" ht="12">
      <c r="B211" s="2">
        <v>7</v>
      </c>
      <c r="C211" s="2" t="s">
        <v>954</v>
      </c>
    </row>
    <row r="212" spans="2:3" ht="12">
      <c r="B212" s="2">
        <v>8</v>
      </c>
      <c r="C212" s="2" t="s">
        <v>955</v>
      </c>
    </row>
    <row r="213" spans="2:3" ht="12">
      <c r="B213" s="14">
        <v>9</v>
      </c>
      <c r="C213" s="14" t="s">
        <v>1073</v>
      </c>
    </row>
    <row r="215" ht="12">
      <c r="B215" s="2" t="s">
        <v>982</v>
      </c>
    </row>
    <row r="216" spans="2:3" ht="12">
      <c r="B216" s="2">
        <v>1</v>
      </c>
      <c r="C216" s="2" t="s">
        <v>1189</v>
      </c>
    </row>
    <row r="217" spans="2:3" ht="12">
      <c r="B217" s="2">
        <v>2</v>
      </c>
      <c r="C217" s="2" t="s">
        <v>1190</v>
      </c>
    </row>
    <row r="218" spans="2:3" ht="12">
      <c r="B218" s="2">
        <v>3</v>
      </c>
      <c r="C218" s="2" t="s">
        <v>1191</v>
      </c>
    </row>
    <row r="219" spans="2:3" ht="12">
      <c r="B219" s="2">
        <v>4</v>
      </c>
      <c r="C219" s="2" t="s">
        <v>983</v>
      </c>
    </row>
    <row r="220" spans="2:3" ht="12">
      <c r="B220" s="2">
        <v>5</v>
      </c>
      <c r="C220" s="2" t="s">
        <v>984</v>
      </c>
    </row>
    <row r="221" spans="2:3" ht="12">
      <c r="B221" s="2">
        <v>6</v>
      </c>
      <c r="C221" s="2" t="s">
        <v>1192</v>
      </c>
    </row>
    <row r="222" spans="2:3" ht="12">
      <c r="B222" s="2">
        <v>7</v>
      </c>
      <c r="C222" s="2" t="s">
        <v>1193</v>
      </c>
    </row>
    <row r="223" spans="2:3" ht="12">
      <c r="B223" s="2">
        <v>8</v>
      </c>
      <c r="C223" s="2" t="s">
        <v>985</v>
      </c>
    </row>
    <row r="224" spans="2:3" ht="12">
      <c r="B224" s="2">
        <v>9</v>
      </c>
      <c r="C224" s="2" t="s">
        <v>1194</v>
      </c>
    </row>
    <row r="225" spans="2:3" ht="12">
      <c r="B225" s="2">
        <v>10</v>
      </c>
      <c r="C225" s="2" t="s">
        <v>1045</v>
      </c>
    </row>
    <row r="227" ht="12">
      <c r="B227" s="2" t="s">
        <v>986</v>
      </c>
    </row>
    <row r="228" spans="2:3" ht="12">
      <c r="B228" s="14">
        <v>1</v>
      </c>
      <c r="C228" s="14" t="s">
        <v>922</v>
      </c>
    </row>
    <row r="229" ht="12">
      <c r="C229" s="14" t="s">
        <v>948</v>
      </c>
    </row>
    <row r="230" ht="12">
      <c r="C230" s="2" t="s">
        <v>949</v>
      </c>
    </row>
    <row r="231" ht="12">
      <c r="C231" s="2" t="s">
        <v>950</v>
      </c>
    </row>
    <row r="232" spans="2:3" ht="12">
      <c r="B232" s="2">
        <v>2</v>
      </c>
      <c r="C232" s="2" t="s">
        <v>923</v>
      </c>
    </row>
    <row r="233" spans="2:3" ht="12">
      <c r="B233" s="2">
        <v>3</v>
      </c>
      <c r="C233" s="2" t="s">
        <v>1248</v>
      </c>
    </row>
    <row r="234" spans="2:3" ht="12">
      <c r="B234" s="2">
        <v>4</v>
      </c>
      <c r="C234" s="2" t="s">
        <v>987</v>
      </c>
    </row>
    <row r="235" spans="2:3" ht="12">
      <c r="B235" s="2">
        <v>5</v>
      </c>
      <c r="C235" s="2" t="s">
        <v>956</v>
      </c>
    </row>
    <row r="236" spans="2:3" ht="12">
      <c r="B236" s="2">
        <v>6</v>
      </c>
      <c r="C236" s="2" t="s">
        <v>988</v>
      </c>
    </row>
    <row r="237" spans="2:3" ht="12">
      <c r="B237" s="2">
        <v>7</v>
      </c>
      <c r="C237" s="2" t="s">
        <v>924</v>
      </c>
    </row>
    <row r="238" spans="2:3" ht="12">
      <c r="B238" s="2">
        <v>8</v>
      </c>
      <c r="C238" s="2" t="s">
        <v>1195</v>
      </c>
    </row>
    <row r="239" spans="2:3" ht="12">
      <c r="B239" s="2">
        <v>9</v>
      </c>
      <c r="C239" s="2" t="s">
        <v>1046</v>
      </c>
    </row>
    <row r="240" spans="2:3" ht="12">
      <c r="B240" s="2">
        <v>10</v>
      </c>
      <c r="C240" s="2" t="s">
        <v>1047</v>
      </c>
    </row>
    <row r="241" ht="12">
      <c r="C241" s="2" t="s">
        <v>1048</v>
      </c>
    </row>
    <row r="242" ht="12">
      <c r="C242" s="2" t="s">
        <v>1049</v>
      </c>
    </row>
    <row r="243" spans="2:3" ht="12">
      <c r="B243" s="2">
        <v>11</v>
      </c>
      <c r="C243" s="2" t="s">
        <v>1196</v>
      </c>
    </row>
    <row r="244" ht="12">
      <c r="C244" s="2" t="s">
        <v>1197</v>
      </c>
    </row>
    <row r="245" ht="12">
      <c r="C245" s="2" t="s">
        <v>1198</v>
      </c>
    </row>
    <row r="246" spans="2:3" ht="12">
      <c r="B246" s="2">
        <v>12</v>
      </c>
      <c r="C246" s="2" t="s">
        <v>1050</v>
      </c>
    </row>
    <row r="247" spans="2:3" ht="12">
      <c r="B247" s="2">
        <v>13</v>
      </c>
      <c r="C247" s="2" t="s">
        <v>957</v>
      </c>
    </row>
    <row r="248" spans="2:3" ht="12">
      <c r="B248" s="2">
        <v>14</v>
      </c>
      <c r="C248" s="2" t="s">
        <v>958</v>
      </c>
    </row>
    <row r="249" spans="2:3" ht="12">
      <c r="B249" s="2">
        <v>15</v>
      </c>
      <c r="C249" s="2" t="s">
        <v>960</v>
      </c>
    </row>
    <row r="250" spans="2:3" ht="12">
      <c r="B250" s="2">
        <v>16</v>
      </c>
      <c r="C250" s="2" t="s">
        <v>959</v>
      </c>
    </row>
    <row r="251" spans="2:3" ht="12">
      <c r="B251" s="2">
        <v>17</v>
      </c>
      <c r="C251" s="2" t="s">
        <v>989</v>
      </c>
    </row>
    <row r="252" spans="2:3" ht="12">
      <c r="B252" s="2">
        <v>18</v>
      </c>
      <c r="C252" s="2" t="s">
        <v>1199</v>
      </c>
    </row>
    <row r="254" ht="12">
      <c r="B254" s="2" t="s">
        <v>1051</v>
      </c>
    </row>
    <row r="255" spans="2:3" ht="12">
      <c r="B255" s="14">
        <v>1</v>
      </c>
      <c r="C255" s="14" t="s">
        <v>961</v>
      </c>
    </row>
    <row r="256" spans="2:3" ht="12">
      <c r="B256" s="2">
        <v>2</v>
      </c>
      <c r="C256" s="2" t="s">
        <v>962</v>
      </c>
    </row>
    <row r="257" spans="2:3" ht="12">
      <c r="B257" s="2">
        <v>3</v>
      </c>
      <c r="C257" s="2" t="s">
        <v>991</v>
      </c>
    </row>
    <row r="258" spans="2:3" ht="12">
      <c r="B258" s="2">
        <v>4</v>
      </c>
      <c r="C258" s="2" t="s">
        <v>992</v>
      </c>
    </row>
    <row r="260" ht="12">
      <c r="B260" s="2" t="s">
        <v>1052</v>
      </c>
    </row>
    <row r="261" spans="2:3" ht="12">
      <c r="B261" s="14">
        <v>1</v>
      </c>
      <c r="C261" s="14" t="s">
        <v>1074</v>
      </c>
    </row>
    <row r="262" spans="2:3" ht="12">
      <c r="B262" s="2">
        <v>2</v>
      </c>
      <c r="C262" s="2" t="s">
        <v>925</v>
      </c>
    </row>
    <row r="263" spans="2:3" ht="12">
      <c r="B263" s="2">
        <v>3</v>
      </c>
      <c r="C263" s="2" t="s">
        <v>963</v>
      </c>
    </row>
    <row r="264" spans="2:3" ht="12">
      <c r="B264" s="2">
        <v>4</v>
      </c>
      <c r="C264" s="2" t="s">
        <v>964</v>
      </c>
    </row>
    <row r="265" spans="2:3" ht="12">
      <c r="B265" s="2">
        <v>5</v>
      </c>
      <c r="C265" s="2" t="s">
        <v>965</v>
      </c>
    </row>
    <row r="266" spans="2:3" ht="12">
      <c r="B266" s="2">
        <v>6</v>
      </c>
      <c r="C266" s="2" t="s">
        <v>966</v>
      </c>
    </row>
    <row r="267" spans="2:3" ht="12">
      <c r="B267" s="2">
        <v>7</v>
      </c>
      <c r="C267" s="2" t="s">
        <v>926</v>
      </c>
    </row>
    <row r="268" spans="2:3" ht="12">
      <c r="B268" s="2">
        <v>8</v>
      </c>
      <c r="C268" s="2" t="s">
        <v>967</v>
      </c>
    </row>
    <row r="269" spans="2:3" ht="12">
      <c r="B269" s="2">
        <v>9</v>
      </c>
      <c r="C269" s="2" t="s">
        <v>968</v>
      </c>
    </row>
    <row r="270" spans="2:3" ht="12">
      <c r="B270" s="2">
        <v>10</v>
      </c>
      <c r="C270" s="2" t="s">
        <v>969</v>
      </c>
    </row>
    <row r="271" spans="2:3" ht="12">
      <c r="B271" s="2">
        <v>11</v>
      </c>
      <c r="C271" s="2" t="s">
        <v>1075</v>
      </c>
    </row>
    <row r="272" spans="2:3" ht="12">
      <c r="B272" s="2">
        <v>12</v>
      </c>
      <c r="C272" s="2" t="s">
        <v>1200</v>
      </c>
    </row>
    <row r="273" spans="2:3" ht="12">
      <c r="B273" s="2">
        <v>13</v>
      </c>
      <c r="C273" s="2" t="s">
        <v>990</v>
      </c>
    </row>
    <row r="274" spans="2:3" ht="12">
      <c r="B274" s="2">
        <v>14</v>
      </c>
      <c r="C274" s="2" t="s">
        <v>886</v>
      </c>
    </row>
    <row r="275" spans="2:3" ht="12">
      <c r="B275" s="14">
        <v>15</v>
      </c>
      <c r="C275" s="14" t="s">
        <v>887</v>
      </c>
    </row>
    <row r="276" spans="2:3" ht="12">
      <c r="B276" s="2">
        <v>16</v>
      </c>
      <c r="C276" s="2" t="s">
        <v>927</v>
      </c>
    </row>
    <row r="277" spans="2:3" ht="12">
      <c r="B277" s="2">
        <v>17</v>
      </c>
      <c r="C277" s="2" t="s">
        <v>1201</v>
      </c>
    </row>
    <row r="278" spans="2:3" ht="12">
      <c r="B278" s="2">
        <v>18</v>
      </c>
      <c r="C278" s="2" t="s">
        <v>1202</v>
      </c>
    </row>
    <row r="280" ht="12">
      <c r="B280" s="2" t="s">
        <v>1053</v>
      </c>
    </row>
    <row r="281" spans="2:3" ht="12">
      <c r="B281" s="14">
        <v>1</v>
      </c>
      <c r="C281" s="14" t="s">
        <v>1203</v>
      </c>
    </row>
    <row r="282" spans="2:3" ht="12">
      <c r="B282" s="2">
        <v>2</v>
      </c>
      <c r="C282" s="2" t="s">
        <v>1249</v>
      </c>
    </row>
    <row r="284" ht="12">
      <c r="B284" s="2" t="s">
        <v>1054</v>
      </c>
    </row>
    <row r="285" spans="2:3" ht="12">
      <c r="B285" s="2">
        <v>1</v>
      </c>
      <c r="C285" s="2" t="s">
        <v>889</v>
      </c>
    </row>
    <row r="286" ht="12">
      <c r="C286" s="2" t="s">
        <v>1204</v>
      </c>
    </row>
    <row r="287" ht="12">
      <c r="C287" s="2" t="s">
        <v>1205</v>
      </c>
    </row>
    <row r="288" ht="12">
      <c r="C288" s="2" t="s">
        <v>1206</v>
      </c>
    </row>
    <row r="289" ht="12">
      <c r="C289" s="2" t="s">
        <v>1207</v>
      </c>
    </row>
    <row r="290" ht="12">
      <c r="C290" s="2" t="s">
        <v>1208</v>
      </c>
    </row>
    <row r="291" spans="2:3" ht="12">
      <c r="B291" s="2">
        <v>2</v>
      </c>
      <c r="C291" s="2" t="s">
        <v>1055</v>
      </c>
    </row>
    <row r="292" spans="2:3" ht="12">
      <c r="B292" s="14">
        <v>3</v>
      </c>
      <c r="C292" s="14" t="s">
        <v>872</v>
      </c>
    </row>
    <row r="293" ht="12">
      <c r="C293" s="14" t="s">
        <v>993</v>
      </c>
    </row>
    <row r="294" ht="12">
      <c r="C294" s="14" t="s">
        <v>994</v>
      </c>
    </row>
    <row r="295" spans="2:3" ht="12">
      <c r="B295" s="2">
        <v>4</v>
      </c>
      <c r="C295" s="2" t="s">
        <v>873</v>
      </c>
    </row>
    <row r="296" spans="2:3" ht="12">
      <c r="B296" s="2">
        <v>5</v>
      </c>
      <c r="C296" s="2" t="s">
        <v>874</v>
      </c>
    </row>
    <row r="297" spans="2:3" ht="12">
      <c r="B297" s="2">
        <v>6</v>
      </c>
      <c r="C297" s="2" t="s">
        <v>875</v>
      </c>
    </row>
    <row r="299" ht="12">
      <c r="B299" s="2" t="s">
        <v>1056</v>
      </c>
    </row>
    <row r="300" spans="2:3" ht="12">
      <c r="B300" s="14">
        <v>1</v>
      </c>
      <c r="C300" s="14" t="s">
        <v>1209</v>
      </c>
    </row>
    <row r="301" spans="2:3" ht="12">
      <c r="B301" s="2">
        <v>2</v>
      </c>
      <c r="C301" s="2" t="s">
        <v>1210</v>
      </c>
    </row>
    <row r="302" spans="2:3" ht="12">
      <c r="B302" s="2">
        <v>3</v>
      </c>
      <c r="C302" s="2" t="s">
        <v>1211</v>
      </c>
    </row>
    <row r="303" spans="2:3" ht="12">
      <c r="B303" s="2">
        <v>4</v>
      </c>
      <c r="C303" s="2" t="s">
        <v>832</v>
      </c>
    </row>
    <row r="304" spans="2:3" ht="12">
      <c r="B304" s="2">
        <v>5</v>
      </c>
      <c r="C304" s="2" t="s">
        <v>876</v>
      </c>
    </row>
    <row r="305" spans="2:3" ht="12">
      <c r="B305" s="2">
        <v>6</v>
      </c>
      <c r="C305" s="2" t="s">
        <v>1057</v>
      </c>
    </row>
    <row r="306" spans="2:3" ht="12">
      <c r="B306" s="2">
        <v>7</v>
      </c>
      <c r="C306" s="2" t="s">
        <v>833</v>
      </c>
    </row>
    <row r="307" spans="2:3" ht="12">
      <c r="B307" s="2">
        <v>8</v>
      </c>
      <c r="C307" s="2" t="s">
        <v>888</v>
      </c>
    </row>
    <row r="308" spans="2:3" ht="12">
      <c r="B308" s="2">
        <v>9</v>
      </c>
      <c r="C308" s="2" t="s">
        <v>928</v>
      </c>
    </row>
    <row r="309" spans="2:3" ht="12">
      <c r="B309" s="2">
        <v>10</v>
      </c>
      <c r="C309" s="2" t="s">
        <v>890</v>
      </c>
    </row>
    <row r="310" ht="12">
      <c r="C310" s="2" t="s">
        <v>834</v>
      </c>
    </row>
    <row r="311" ht="12">
      <c r="C311" s="2" t="s">
        <v>835</v>
      </c>
    </row>
    <row r="313" ht="12">
      <c r="B313" s="2" t="s">
        <v>836</v>
      </c>
    </row>
    <row r="314" spans="2:3" ht="12">
      <c r="B314" s="2">
        <v>1</v>
      </c>
      <c r="C314" s="2" t="s">
        <v>837</v>
      </c>
    </row>
    <row r="315" ht="12">
      <c r="C315" s="2" t="s">
        <v>838</v>
      </c>
    </row>
    <row r="316" ht="12">
      <c r="C316" s="2" t="s">
        <v>839</v>
      </c>
    </row>
    <row r="317" ht="12">
      <c r="C317" s="2" t="s">
        <v>840</v>
      </c>
    </row>
    <row r="318" ht="12">
      <c r="C318" s="2" t="s">
        <v>841</v>
      </c>
    </row>
    <row r="319" spans="2:3" ht="12">
      <c r="B319" s="2">
        <v>2</v>
      </c>
      <c r="C319" s="2" t="s">
        <v>842</v>
      </c>
    </row>
    <row r="320" spans="2:3" ht="12">
      <c r="B320" s="2">
        <v>3</v>
      </c>
      <c r="C320" s="2" t="s">
        <v>843</v>
      </c>
    </row>
    <row r="321" spans="2:3" ht="12">
      <c r="B321" s="2">
        <v>4</v>
      </c>
      <c r="C321" s="2" t="s">
        <v>844</v>
      </c>
    </row>
    <row r="322" ht="12">
      <c r="C322" s="2" t="s">
        <v>838</v>
      </c>
    </row>
    <row r="323" ht="12">
      <c r="C323" s="2" t="s">
        <v>839</v>
      </c>
    </row>
    <row r="324" spans="2:3" ht="12">
      <c r="B324" s="2">
        <v>5</v>
      </c>
      <c r="C324" s="2" t="s">
        <v>929</v>
      </c>
    </row>
    <row r="325" ht="12">
      <c r="C325" s="2" t="s">
        <v>897</v>
      </c>
    </row>
    <row r="326" ht="12">
      <c r="C326" s="2" t="s">
        <v>898</v>
      </c>
    </row>
    <row r="327" ht="12">
      <c r="C327" s="2" t="s">
        <v>899</v>
      </c>
    </row>
    <row r="328" ht="12">
      <c r="C328" s="2" t="s">
        <v>900</v>
      </c>
    </row>
    <row r="329" ht="12">
      <c r="C329" s="2" t="s">
        <v>901</v>
      </c>
    </row>
    <row r="330" ht="12">
      <c r="C330" s="2" t="s">
        <v>845</v>
      </c>
    </row>
    <row r="331" spans="2:3" ht="12">
      <c r="B331" s="2">
        <v>6</v>
      </c>
      <c r="C331" s="2" t="s">
        <v>846</v>
      </c>
    </row>
    <row r="332" spans="2:3" ht="12">
      <c r="B332" s="2">
        <v>7</v>
      </c>
      <c r="C332" s="2" t="s">
        <v>891</v>
      </c>
    </row>
    <row r="333" spans="2:3" ht="12">
      <c r="B333" s="2">
        <v>8</v>
      </c>
      <c r="C333" s="2" t="s">
        <v>930</v>
      </c>
    </row>
    <row r="334" spans="2:3" ht="12">
      <c r="B334" s="2">
        <v>9</v>
      </c>
      <c r="C334" s="2" t="s">
        <v>892</v>
      </c>
    </row>
    <row r="335" spans="2:3" ht="12">
      <c r="B335" s="2">
        <v>10</v>
      </c>
      <c r="C335" s="2" t="s">
        <v>893</v>
      </c>
    </row>
    <row r="336" spans="2:3" ht="12">
      <c r="B336" s="2">
        <v>11</v>
      </c>
      <c r="C336" s="2" t="s">
        <v>931</v>
      </c>
    </row>
    <row r="337" ht="12">
      <c r="C337" s="2" t="s">
        <v>847</v>
      </c>
    </row>
    <row r="338" ht="12">
      <c r="C338" s="2" t="s">
        <v>1058</v>
      </c>
    </row>
    <row r="339" spans="2:3" ht="12">
      <c r="B339" s="2">
        <v>12</v>
      </c>
      <c r="C339" s="2" t="s">
        <v>932</v>
      </c>
    </row>
    <row r="340" ht="12">
      <c r="C340" s="2" t="s">
        <v>902</v>
      </c>
    </row>
    <row r="341" ht="12">
      <c r="C341" s="2" t="s">
        <v>995</v>
      </c>
    </row>
    <row r="342" ht="12">
      <c r="C342" s="2" t="s">
        <v>996</v>
      </c>
    </row>
    <row r="343" spans="2:3" ht="12">
      <c r="B343" s="2">
        <v>13</v>
      </c>
      <c r="C343" s="2" t="s">
        <v>894</v>
      </c>
    </row>
    <row r="344" ht="12">
      <c r="C344" s="2" t="s">
        <v>902</v>
      </c>
    </row>
    <row r="345" ht="12">
      <c r="C345" s="2" t="s">
        <v>1059</v>
      </c>
    </row>
    <row r="346" spans="2:3" ht="12">
      <c r="B346" s="2">
        <v>14</v>
      </c>
      <c r="C346" s="2" t="s">
        <v>895</v>
      </c>
    </row>
    <row r="347" spans="2:3" ht="12">
      <c r="B347" s="2">
        <v>15</v>
      </c>
      <c r="C347" s="2" t="s">
        <v>877</v>
      </c>
    </row>
    <row r="348" spans="2:3" ht="12">
      <c r="B348" s="14">
        <v>16</v>
      </c>
      <c r="C348" s="14" t="s">
        <v>896</v>
      </c>
    </row>
    <row r="349" spans="2:3" ht="12">
      <c r="B349" s="2">
        <v>17</v>
      </c>
      <c r="C349" s="2" t="s">
        <v>878</v>
      </c>
    </row>
    <row r="350" spans="2:3" ht="12">
      <c r="B350" s="2">
        <v>18</v>
      </c>
      <c r="C350" s="2" t="s">
        <v>1060</v>
      </c>
    </row>
    <row r="352" ht="12">
      <c r="B352" s="2" t="s">
        <v>848</v>
      </c>
    </row>
    <row r="353" spans="2:3" ht="12">
      <c r="B353" s="14">
        <v>1</v>
      </c>
      <c r="C353" s="14" t="s">
        <v>905</v>
      </c>
    </row>
    <row r="354" spans="2:3" ht="12">
      <c r="B354" s="14">
        <v>2</v>
      </c>
      <c r="C354" s="14" t="s">
        <v>906</v>
      </c>
    </row>
    <row r="355" spans="2:3" ht="12">
      <c r="B355" s="2">
        <v>3</v>
      </c>
      <c r="C355" s="2" t="s">
        <v>997</v>
      </c>
    </row>
    <row r="356" spans="2:3" ht="12">
      <c r="B356" s="2">
        <v>4</v>
      </c>
      <c r="C356" s="2" t="s">
        <v>879</v>
      </c>
    </row>
    <row r="357" spans="2:3" ht="12">
      <c r="B357" s="2">
        <v>5</v>
      </c>
      <c r="C357" s="2" t="s">
        <v>849</v>
      </c>
    </row>
    <row r="358" spans="2:3" ht="12">
      <c r="B358" s="2">
        <v>6</v>
      </c>
      <c r="C358" s="2" t="s">
        <v>933</v>
      </c>
    </row>
    <row r="359" ht="12">
      <c r="C359" s="2" t="s">
        <v>850</v>
      </c>
    </row>
    <row r="360" ht="12">
      <c r="C360" s="2" t="s">
        <v>998</v>
      </c>
    </row>
    <row r="361" spans="2:3" ht="12">
      <c r="B361" s="2">
        <v>7</v>
      </c>
      <c r="C361" s="2" t="s">
        <v>999</v>
      </c>
    </row>
    <row r="362" spans="2:3" ht="12">
      <c r="B362" s="2">
        <v>8</v>
      </c>
      <c r="C362" s="2" t="s">
        <v>907</v>
      </c>
    </row>
    <row r="363" ht="12">
      <c r="C363" s="2" t="s">
        <v>851</v>
      </c>
    </row>
    <row r="364" ht="12">
      <c r="C364" s="2" t="s">
        <v>910</v>
      </c>
    </row>
    <row r="365" spans="2:3" ht="12">
      <c r="B365" s="2">
        <v>9</v>
      </c>
      <c r="C365" s="2" t="s">
        <v>908</v>
      </c>
    </row>
    <row r="366" spans="2:3" ht="12">
      <c r="B366" s="2">
        <v>10</v>
      </c>
      <c r="C366" s="2" t="s">
        <v>1000</v>
      </c>
    </row>
    <row r="367" spans="2:3" ht="12">
      <c r="B367" s="2">
        <v>11</v>
      </c>
      <c r="C367" s="2" t="s">
        <v>909</v>
      </c>
    </row>
    <row r="368" spans="2:3" ht="12">
      <c r="B368" s="2">
        <v>12</v>
      </c>
      <c r="C368" s="2" t="s">
        <v>1001</v>
      </c>
    </row>
    <row r="369" spans="2:3" ht="12">
      <c r="B369" s="2">
        <v>13</v>
      </c>
      <c r="C369" s="2" t="s">
        <v>852</v>
      </c>
    </row>
    <row r="370" spans="2:3" ht="12">
      <c r="B370" s="2">
        <v>14</v>
      </c>
      <c r="C370" s="2" t="s">
        <v>880</v>
      </c>
    </row>
    <row r="371" ht="12">
      <c r="C371" s="2" t="s">
        <v>1061</v>
      </c>
    </row>
    <row r="372" ht="12">
      <c r="C372" s="2" t="s">
        <v>1006</v>
      </c>
    </row>
    <row r="373" spans="2:3" ht="12">
      <c r="B373" s="2">
        <v>15</v>
      </c>
      <c r="C373" s="2" t="s">
        <v>1002</v>
      </c>
    </row>
    <row r="374" spans="2:3" ht="12">
      <c r="B374" s="2">
        <v>16</v>
      </c>
      <c r="C374" s="2" t="s">
        <v>1003</v>
      </c>
    </row>
    <row r="375" spans="2:3" ht="12">
      <c r="B375" s="2">
        <v>17</v>
      </c>
      <c r="C375" s="2" t="s">
        <v>1004</v>
      </c>
    </row>
    <row r="376" spans="2:3" ht="12">
      <c r="B376" s="2">
        <v>18</v>
      </c>
      <c r="C376" s="2" t="s">
        <v>1062</v>
      </c>
    </row>
    <row r="377" spans="2:3" ht="12">
      <c r="B377" s="2">
        <v>19</v>
      </c>
      <c r="C377" s="2" t="s">
        <v>853</v>
      </c>
    </row>
    <row r="378" spans="2:3" ht="12">
      <c r="B378" s="2">
        <v>20</v>
      </c>
      <c r="C378" s="2" t="s">
        <v>854</v>
      </c>
    </row>
    <row r="379" spans="2:3" ht="12">
      <c r="B379" s="2">
        <v>21</v>
      </c>
      <c r="C379" s="2" t="s">
        <v>1005</v>
      </c>
    </row>
    <row r="380" spans="2:3" ht="12">
      <c r="B380" s="2">
        <v>22</v>
      </c>
      <c r="C380" s="2" t="s">
        <v>855</v>
      </c>
    </row>
    <row r="381" spans="2:3" ht="12">
      <c r="B381" s="2">
        <v>23</v>
      </c>
      <c r="C381" s="2" t="s">
        <v>856</v>
      </c>
    </row>
    <row r="382" spans="2:3" ht="12">
      <c r="B382" s="2">
        <v>24</v>
      </c>
      <c r="C382" s="2" t="s">
        <v>934</v>
      </c>
    </row>
    <row r="383" spans="2:3" ht="12">
      <c r="B383" s="2">
        <v>25</v>
      </c>
      <c r="C383" s="2" t="s">
        <v>881</v>
      </c>
    </row>
    <row r="384" spans="2:3" ht="12">
      <c r="B384" s="2">
        <v>26</v>
      </c>
      <c r="C384" s="2" t="s">
        <v>882</v>
      </c>
    </row>
    <row r="385" spans="2:3" ht="12">
      <c r="B385" s="2">
        <v>27</v>
      </c>
      <c r="C385" s="2" t="s">
        <v>857</v>
      </c>
    </row>
    <row r="386" spans="2:3" ht="12">
      <c r="B386" s="2">
        <v>28</v>
      </c>
      <c r="C386" s="2" t="s">
        <v>1250</v>
      </c>
    </row>
    <row r="387" spans="2:3" ht="12">
      <c r="B387" s="2">
        <v>29</v>
      </c>
      <c r="C387" s="2" t="s">
        <v>858</v>
      </c>
    </row>
    <row r="388" ht="12">
      <c r="C388" s="2" t="s">
        <v>859</v>
      </c>
    </row>
    <row r="389" ht="12">
      <c r="C389" s="2" t="s">
        <v>860</v>
      </c>
    </row>
    <row r="390" ht="12">
      <c r="C390" s="2" t="s">
        <v>861</v>
      </c>
    </row>
    <row r="391" ht="12">
      <c r="C391" s="2" t="s">
        <v>862</v>
      </c>
    </row>
    <row r="392" spans="2:3" ht="12">
      <c r="B392" s="2">
        <v>30</v>
      </c>
      <c r="C392" s="2" t="s">
        <v>863</v>
      </c>
    </row>
    <row r="394" ht="12">
      <c r="B394" s="2" t="s">
        <v>1063</v>
      </c>
    </row>
    <row r="395" spans="2:3" ht="12">
      <c r="B395" s="14">
        <v>1</v>
      </c>
      <c r="C395" s="14" t="s">
        <v>904</v>
      </c>
    </row>
    <row r="396" spans="2:3" ht="12">
      <c r="B396" s="2">
        <v>2</v>
      </c>
      <c r="C396" s="2" t="s">
        <v>1007</v>
      </c>
    </row>
    <row r="397" ht="12">
      <c r="C397" s="2" t="s">
        <v>864</v>
      </c>
    </row>
    <row r="398" ht="12">
      <c r="C398" s="2" t="s">
        <v>865</v>
      </c>
    </row>
    <row r="399" ht="12">
      <c r="C399" s="2" t="s">
        <v>866</v>
      </c>
    </row>
    <row r="400" ht="12">
      <c r="C400" s="2" t="s">
        <v>867</v>
      </c>
    </row>
    <row r="401" spans="2:3" ht="12">
      <c r="B401" s="2">
        <v>3</v>
      </c>
      <c r="C401" s="2" t="s">
        <v>1008</v>
      </c>
    </row>
    <row r="402" spans="2:3" ht="12">
      <c r="B402" s="2">
        <v>4</v>
      </c>
      <c r="C402" s="2" t="s">
        <v>868</v>
      </c>
    </row>
    <row r="403" spans="2:3" ht="12">
      <c r="B403" s="2">
        <v>5</v>
      </c>
      <c r="C403" s="2" t="s">
        <v>1009</v>
      </c>
    </row>
    <row r="404" ht="12">
      <c r="C404" s="2" t="s">
        <v>869</v>
      </c>
    </row>
    <row r="405" ht="12">
      <c r="C405" s="2" t="s">
        <v>870</v>
      </c>
    </row>
    <row r="406" spans="2:3" ht="12">
      <c r="B406" s="2">
        <v>6</v>
      </c>
      <c r="C406" s="8" t="s">
        <v>871</v>
      </c>
    </row>
    <row r="407" ht="12">
      <c r="C407" s="2" t="s">
        <v>1212</v>
      </c>
    </row>
    <row r="408" ht="12">
      <c r="C408" s="8" t="s">
        <v>1213</v>
      </c>
    </row>
    <row r="409" spans="2:3" ht="12">
      <c r="B409" s="2">
        <v>7</v>
      </c>
      <c r="C409" s="8" t="s">
        <v>883</v>
      </c>
    </row>
    <row r="410" spans="2:3" ht="12">
      <c r="B410" s="2">
        <v>8</v>
      </c>
      <c r="C410" s="8" t="s">
        <v>1214</v>
      </c>
    </row>
    <row r="411" spans="2:3" ht="12">
      <c r="B411" s="2">
        <v>9</v>
      </c>
      <c r="C411" s="2" t="s">
        <v>1215</v>
      </c>
    </row>
    <row r="412" spans="2:3" ht="12">
      <c r="B412" s="2">
        <v>10</v>
      </c>
      <c r="C412" s="6" t="s">
        <v>1216</v>
      </c>
    </row>
    <row r="413" spans="2:3" ht="12">
      <c r="B413" s="2">
        <v>11</v>
      </c>
      <c r="C413" s="6" t="s">
        <v>1217</v>
      </c>
    </row>
    <row r="414" spans="2:3" ht="12">
      <c r="B414" s="2">
        <v>12</v>
      </c>
      <c r="C414" s="6" t="s">
        <v>884</v>
      </c>
    </row>
    <row r="415" ht="12">
      <c r="C415" s="2" t="s">
        <v>1218</v>
      </c>
    </row>
    <row r="416" ht="12">
      <c r="C416" s="2" t="s">
        <v>1219</v>
      </c>
    </row>
    <row r="417" ht="12">
      <c r="C417" s="2" t="s">
        <v>1220</v>
      </c>
    </row>
    <row r="418" spans="2:3" ht="12">
      <c r="B418" s="2">
        <v>13</v>
      </c>
      <c r="C418" s="2" t="s">
        <v>1010</v>
      </c>
    </row>
    <row r="419" ht="12">
      <c r="C419" s="2" t="s">
        <v>1014</v>
      </c>
    </row>
    <row r="420" ht="12">
      <c r="C420" s="2" t="s">
        <v>1015</v>
      </c>
    </row>
    <row r="421" ht="12">
      <c r="C421" s="2" t="s">
        <v>1016</v>
      </c>
    </row>
    <row r="422" ht="12">
      <c r="C422" s="2" t="s">
        <v>1017</v>
      </c>
    </row>
    <row r="423" ht="12">
      <c r="C423" s="2" t="s">
        <v>1221</v>
      </c>
    </row>
    <row r="424" ht="12">
      <c r="C424" s="2" t="s">
        <v>1018</v>
      </c>
    </row>
    <row r="425" ht="12">
      <c r="C425" s="2" t="s">
        <v>1222</v>
      </c>
    </row>
    <row r="426" spans="2:3" ht="12">
      <c r="B426" s="2">
        <v>14</v>
      </c>
      <c r="C426" s="2" t="s">
        <v>1011</v>
      </c>
    </row>
    <row r="427" ht="12">
      <c r="C427" s="2" t="s">
        <v>885</v>
      </c>
    </row>
    <row r="428" ht="12">
      <c r="C428" s="2" t="s">
        <v>1019</v>
      </c>
    </row>
    <row r="429" spans="2:3" ht="12">
      <c r="B429" s="2">
        <v>15</v>
      </c>
      <c r="C429" s="2" t="s">
        <v>1012</v>
      </c>
    </row>
    <row r="430" ht="12">
      <c r="C430" s="2" t="s">
        <v>1014</v>
      </c>
    </row>
    <row r="431" ht="12">
      <c r="C431" s="2" t="s">
        <v>1064</v>
      </c>
    </row>
    <row r="432" ht="12">
      <c r="C432" s="2" t="s">
        <v>1223</v>
      </c>
    </row>
    <row r="433" ht="12">
      <c r="C433" s="2" t="s">
        <v>1224</v>
      </c>
    </row>
    <row r="434" spans="2:3" ht="12">
      <c r="B434" s="2">
        <v>16</v>
      </c>
      <c r="C434" s="2" t="s">
        <v>1013</v>
      </c>
    </row>
    <row r="435" ht="12">
      <c r="C435" s="2" t="s">
        <v>1020</v>
      </c>
    </row>
    <row r="436" ht="12">
      <c r="C436" s="2" t="s">
        <v>1019</v>
      </c>
    </row>
    <row r="437" spans="2:3" ht="12">
      <c r="B437" s="2">
        <v>17</v>
      </c>
      <c r="C437" s="2" t="s">
        <v>1225</v>
      </c>
    </row>
    <row r="439" ht="12">
      <c r="B439" s="2" t="s">
        <v>1065</v>
      </c>
    </row>
    <row r="440" spans="2:3" ht="12">
      <c r="B440" s="2">
        <v>1</v>
      </c>
      <c r="C440" s="2" t="s">
        <v>1251</v>
      </c>
    </row>
    <row r="441" spans="2:3" ht="12">
      <c r="B441" s="2">
        <v>2</v>
      </c>
      <c r="C441" s="2" t="s">
        <v>1066</v>
      </c>
    </row>
    <row r="442" spans="2:3" ht="12">
      <c r="B442" s="14">
        <v>3</v>
      </c>
      <c r="C442" s="14" t="s">
        <v>1021</v>
      </c>
    </row>
    <row r="443" ht="12">
      <c r="C443" s="2" t="s">
        <v>1023</v>
      </c>
    </row>
    <row r="444" ht="12">
      <c r="C444" s="14" t="s">
        <v>1024</v>
      </c>
    </row>
    <row r="445" ht="12">
      <c r="C445" s="2" t="s">
        <v>1226</v>
      </c>
    </row>
    <row r="446" ht="12">
      <c r="C446" s="2" t="s">
        <v>1227</v>
      </c>
    </row>
    <row r="447" ht="12">
      <c r="C447" s="2" t="s">
        <v>1025</v>
      </c>
    </row>
    <row r="448" spans="2:3" ht="12">
      <c r="B448" s="14">
        <v>4</v>
      </c>
      <c r="C448" s="14" t="s">
        <v>915</v>
      </c>
    </row>
    <row r="449" ht="12">
      <c r="C449" s="14" t="s">
        <v>1228</v>
      </c>
    </row>
    <row r="450" ht="12">
      <c r="C450" s="2" t="s">
        <v>1229</v>
      </c>
    </row>
    <row r="451" spans="2:3" ht="12">
      <c r="B451" s="2">
        <v>5</v>
      </c>
      <c r="C451" s="2" t="s">
        <v>1022</v>
      </c>
    </row>
    <row r="452" ht="12">
      <c r="C452" s="2" t="s">
        <v>1067</v>
      </c>
    </row>
    <row r="453" ht="12">
      <c r="C453" s="2" t="s">
        <v>1230</v>
      </c>
    </row>
  </sheetData>
  <printOptions/>
  <pageMargins left="0.75" right="0.75" top="1" bottom="1" header="0.512" footer="0.512"/>
  <pageSetup fitToHeight="5"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101" customWidth="1"/>
    <col min="2" max="2" width="4.375" style="101" customWidth="1"/>
    <col min="3" max="4" width="2.625" style="101" customWidth="1"/>
    <col min="5" max="5" width="22.00390625" style="101" customWidth="1"/>
    <col min="6" max="6" width="2.375" style="101" customWidth="1"/>
    <col min="7" max="7" width="7.00390625" style="101" customWidth="1"/>
    <col min="8" max="9" width="8.125" style="101" customWidth="1"/>
    <col min="10" max="10" width="2.375" style="101" customWidth="1"/>
    <col min="11" max="11" width="7.25390625" style="101" customWidth="1"/>
    <col min="12" max="13" width="8.125" style="101" customWidth="1"/>
    <col min="14" max="14" width="2.625" style="101" customWidth="1"/>
    <col min="15" max="15" width="6.25390625" style="101" customWidth="1"/>
    <col min="16" max="17" width="8.125" style="101" customWidth="1"/>
    <col min="18" max="18" width="8.50390625" style="101" customWidth="1"/>
    <col min="19" max="16384" width="9.00390625" style="101" customWidth="1"/>
  </cols>
  <sheetData>
    <row r="1" ht="15" customHeight="1"/>
    <row r="2" ht="15" customHeight="1">
      <c r="B2" s="102" t="s">
        <v>336</v>
      </c>
    </row>
    <row r="3" ht="15" customHeight="1">
      <c r="B3" s="102" t="s">
        <v>1396</v>
      </c>
    </row>
    <row r="4" spans="2:18" ht="15" customHeight="1" thickBot="1">
      <c r="B4" s="101" t="s">
        <v>1397</v>
      </c>
      <c r="C4" s="103"/>
      <c r="D4" s="103"/>
      <c r="E4" s="104"/>
      <c r="F4" s="104"/>
      <c r="G4" s="104"/>
      <c r="H4" s="104"/>
      <c r="I4" s="104"/>
      <c r="J4" s="104"/>
      <c r="K4" s="104"/>
      <c r="L4" s="104"/>
      <c r="M4" s="104"/>
      <c r="N4" s="104"/>
      <c r="O4" s="104"/>
      <c r="P4" s="104"/>
      <c r="R4" s="105" t="s">
        <v>1398</v>
      </c>
    </row>
    <row r="5" spans="2:18" s="70" customFormat="1" ht="24.75" customHeight="1" thickTop="1">
      <c r="B5" s="1193" t="s">
        <v>1399</v>
      </c>
      <c r="C5" s="1194"/>
      <c r="D5" s="1194"/>
      <c r="E5" s="1172"/>
      <c r="F5" s="1166" t="s">
        <v>1400</v>
      </c>
      <c r="G5" s="1167"/>
      <c r="H5" s="1167"/>
      <c r="I5" s="1168"/>
      <c r="J5" s="1166" t="s">
        <v>1401</v>
      </c>
      <c r="K5" s="1167"/>
      <c r="L5" s="1167"/>
      <c r="M5" s="1168"/>
      <c r="N5" s="1166" t="s">
        <v>1402</v>
      </c>
      <c r="O5" s="1167"/>
      <c r="P5" s="1167"/>
      <c r="Q5" s="1159"/>
      <c r="R5" s="1191" t="s">
        <v>1403</v>
      </c>
    </row>
    <row r="6" spans="2:18" s="70" customFormat="1" ht="24.75" customHeight="1">
      <c r="B6" s="1173"/>
      <c r="C6" s="1169"/>
      <c r="D6" s="1169"/>
      <c r="E6" s="1170"/>
      <c r="F6" s="1171" t="s">
        <v>1404</v>
      </c>
      <c r="G6" s="1165"/>
      <c r="H6" s="106" t="s">
        <v>1405</v>
      </c>
      <c r="I6" s="106" t="s">
        <v>1406</v>
      </c>
      <c r="J6" s="1171" t="s">
        <v>1404</v>
      </c>
      <c r="K6" s="1165"/>
      <c r="L6" s="106" t="s">
        <v>1405</v>
      </c>
      <c r="M6" s="106" t="s">
        <v>1406</v>
      </c>
      <c r="N6" s="1171" t="s">
        <v>1404</v>
      </c>
      <c r="O6" s="1165"/>
      <c r="P6" s="106" t="s">
        <v>1405</v>
      </c>
      <c r="Q6" s="107" t="s">
        <v>1406</v>
      </c>
      <c r="R6" s="1192"/>
    </row>
    <row r="7" spans="2:18" s="70" customFormat="1" ht="12" customHeight="1">
      <c r="B7" s="108"/>
      <c r="C7" s="109"/>
      <c r="D7" s="109"/>
      <c r="E7" s="48"/>
      <c r="F7" s="91"/>
      <c r="G7" s="110"/>
      <c r="H7" s="110"/>
      <c r="I7" s="110"/>
      <c r="J7" s="111"/>
      <c r="K7" s="110"/>
      <c r="L7" s="110"/>
      <c r="M7" s="110"/>
      <c r="N7" s="111"/>
      <c r="O7" s="110"/>
      <c r="P7" s="110"/>
      <c r="Q7" s="110"/>
      <c r="R7" s="112"/>
    </row>
    <row r="8" spans="2:18" s="81" customFormat="1" ht="12" customHeight="1">
      <c r="B8" s="113" t="s">
        <v>1407</v>
      </c>
      <c r="C8" s="1160" t="s">
        <v>1408</v>
      </c>
      <c r="D8" s="1161"/>
      <c r="E8" s="1162"/>
      <c r="F8" s="114"/>
      <c r="G8" s="92">
        <f>SUM(G11:G23)/12</f>
        <v>16389.416666666668</v>
      </c>
      <c r="H8" s="92">
        <f>SUM(H11:H23)/12</f>
        <v>19680</v>
      </c>
      <c r="I8" s="92">
        <f>SUM(I11:I23)/12</f>
        <v>8885.416666666666</v>
      </c>
      <c r="J8" s="92"/>
      <c r="K8" s="92">
        <v>13547</v>
      </c>
      <c r="L8" s="92">
        <f>SUM(L11:L23)/12</f>
        <v>16214.583333333334</v>
      </c>
      <c r="M8" s="92">
        <f>SUM(M11:M23)/12</f>
        <v>7528.916666666667</v>
      </c>
      <c r="N8" s="92"/>
      <c r="O8" s="92">
        <f>SUM(O11:O23)/12</f>
        <v>2815.4166666666665</v>
      </c>
      <c r="P8" s="92">
        <v>3461</v>
      </c>
      <c r="Q8" s="92">
        <f>SUM(Q11:Q23)/12</f>
        <v>1356.5</v>
      </c>
      <c r="R8" s="117">
        <f>SUM(R11:R23)/12</f>
        <v>319.75</v>
      </c>
    </row>
    <row r="9" spans="2:18" s="81" customFormat="1" ht="12" customHeight="1">
      <c r="B9" s="113"/>
      <c r="C9" s="114"/>
      <c r="D9" s="115"/>
      <c r="E9" s="116"/>
      <c r="F9" s="114"/>
      <c r="G9" s="92"/>
      <c r="H9" s="92"/>
      <c r="I9" s="92"/>
      <c r="J9" s="92"/>
      <c r="K9" s="92"/>
      <c r="L9" s="92"/>
      <c r="M9" s="92"/>
      <c r="N9" s="92"/>
      <c r="O9" s="92"/>
      <c r="P9" s="92"/>
      <c r="Q9" s="92"/>
      <c r="R9" s="117"/>
    </row>
    <row r="10" spans="2:18" s="70" customFormat="1" ht="12" customHeight="1">
      <c r="B10" s="108"/>
      <c r="C10" s="118"/>
      <c r="D10" s="118"/>
      <c r="E10" s="119"/>
      <c r="F10" s="118"/>
      <c r="G10" s="111"/>
      <c r="H10" s="111"/>
      <c r="I10" s="111"/>
      <c r="J10" s="111"/>
      <c r="K10" s="91"/>
      <c r="L10" s="91"/>
      <c r="M10" s="91"/>
      <c r="N10" s="91"/>
      <c r="O10" s="91"/>
      <c r="P10" s="91"/>
      <c r="Q10" s="91"/>
      <c r="R10" s="48"/>
    </row>
    <row r="11" spans="2:18" s="70" customFormat="1" ht="12" customHeight="1">
      <c r="B11" s="120"/>
      <c r="C11" s="121"/>
      <c r="D11" s="121"/>
      <c r="E11" s="122" t="s">
        <v>1386</v>
      </c>
      <c r="F11" s="123"/>
      <c r="G11" s="111">
        <f aca="true" t="shared" si="0" ref="G11:I16">K11+O11</f>
        <v>13820</v>
      </c>
      <c r="H11" s="111">
        <f t="shared" si="0"/>
        <v>16510</v>
      </c>
      <c r="I11" s="111">
        <f t="shared" si="0"/>
        <v>7411</v>
      </c>
      <c r="J11" s="111"/>
      <c r="K11" s="111">
        <v>13243</v>
      </c>
      <c r="L11" s="91">
        <v>15849</v>
      </c>
      <c r="M11" s="91">
        <v>7034</v>
      </c>
      <c r="N11" s="91"/>
      <c r="O11" s="111">
        <v>577</v>
      </c>
      <c r="P11" s="111">
        <v>661</v>
      </c>
      <c r="Q11" s="91">
        <v>377</v>
      </c>
      <c r="R11" s="48">
        <v>289</v>
      </c>
    </row>
    <row r="12" spans="2:18" s="70" customFormat="1" ht="12" customHeight="1">
      <c r="B12" s="108"/>
      <c r="C12" s="109"/>
      <c r="D12" s="109"/>
      <c r="E12" s="122" t="s">
        <v>1387</v>
      </c>
      <c r="F12" s="123"/>
      <c r="G12" s="111">
        <f t="shared" si="0"/>
        <v>13470</v>
      </c>
      <c r="H12" s="111">
        <f t="shared" si="0"/>
        <v>15911</v>
      </c>
      <c r="I12" s="111">
        <f t="shared" si="0"/>
        <v>7605</v>
      </c>
      <c r="J12" s="111"/>
      <c r="K12" s="111">
        <v>13290</v>
      </c>
      <c r="L12" s="91">
        <v>15705</v>
      </c>
      <c r="M12" s="91">
        <v>7488</v>
      </c>
      <c r="N12" s="91"/>
      <c r="O12" s="111">
        <v>180</v>
      </c>
      <c r="P12" s="91">
        <v>206</v>
      </c>
      <c r="Q12" s="91">
        <v>117</v>
      </c>
      <c r="R12" s="48">
        <v>305</v>
      </c>
    </row>
    <row r="13" spans="2:18" s="70" customFormat="1" ht="12" customHeight="1">
      <c r="B13" s="108"/>
      <c r="C13" s="109"/>
      <c r="D13" s="109"/>
      <c r="E13" s="122" t="s">
        <v>1388</v>
      </c>
      <c r="F13" s="123"/>
      <c r="G13" s="111">
        <f t="shared" si="0"/>
        <v>14060</v>
      </c>
      <c r="H13" s="111">
        <f t="shared" si="0"/>
        <v>16651</v>
      </c>
      <c r="I13" s="111">
        <f t="shared" si="0"/>
        <v>7821</v>
      </c>
      <c r="J13" s="111"/>
      <c r="K13" s="111">
        <v>13275</v>
      </c>
      <c r="L13" s="91">
        <v>15772</v>
      </c>
      <c r="M13" s="91">
        <v>7264</v>
      </c>
      <c r="N13" s="91"/>
      <c r="O13" s="111">
        <v>785</v>
      </c>
      <c r="P13" s="91">
        <v>879</v>
      </c>
      <c r="Q13" s="91">
        <v>557</v>
      </c>
      <c r="R13" s="48">
        <v>315</v>
      </c>
    </row>
    <row r="14" spans="2:18" s="70" customFormat="1" ht="12" customHeight="1">
      <c r="B14" s="108"/>
      <c r="C14" s="109"/>
      <c r="D14" s="109"/>
      <c r="E14" s="122" t="s">
        <v>1389</v>
      </c>
      <c r="F14" s="123"/>
      <c r="G14" s="111">
        <f t="shared" si="0"/>
        <v>13914</v>
      </c>
      <c r="H14" s="111">
        <f t="shared" si="0"/>
        <v>16491</v>
      </c>
      <c r="I14" s="111">
        <f t="shared" si="0"/>
        <v>7942</v>
      </c>
      <c r="J14" s="111"/>
      <c r="K14" s="111">
        <v>13387</v>
      </c>
      <c r="L14" s="91">
        <v>15855</v>
      </c>
      <c r="M14" s="91">
        <v>7669</v>
      </c>
      <c r="N14" s="91"/>
      <c r="O14" s="111">
        <v>527</v>
      </c>
      <c r="P14" s="91">
        <v>636</v>
      </c>
      <c r="Q14" s="91">
        <v>273</v>
      </c>
      <c r="R14" s="48">
        <v>309</v>
      </c>
    </row>
    <row r="15" spans="2:18" s="70" customFormat="1" ht="12" customHeight="1">
      <c r="B15" s="108"/>
      <c r="C15" s="109"/>
      <c r="D15" s="109"/>
      <c r="E15" s="122" t="s">
        <v>1390</v>
      </c>
      <c r="F15" s="123"/>
      <c r="G15" s="111">
        <f t="shared" si="0"/>
        <v>13467</v>
      </c>
      <c r="H15" s="111">
        <f t="shared" si="0"/>
        <v>16147</v>
      </c>
      <c r="I15" s="111">
        <f t="shared" si="0"/>
        <v>7403</v>
      </c>
      <c r="J15" s="111"/>
      <c r="K15" s="111">
        <v>13258</v>
      </c>
      <c r="L15" s="91">
        <v>15892</v>
      </c>
      <c r="M15" s="91">
        <v>7298</v>
      </c>
      <c r="N15" s="91"/>
      <c r="O15" s="111">
        <v>209</v>
      </c>
      <c r="P15" s="91">
        <v>255</v>
      </c>
      <c r="Q15" s="91">
        <v>105</v>
      </c>
      <c r="R15" s="48">
        <v>317</v>
      </c>
    </row>
    <row r="16" spans="2:18" s="70" customFormat="1" ht="12" customHeight="1">
      <c r="B16" s="108"/>
      <c r="C16" s="109"/>
      <c r="D16" s="109"/>
      <c r="E16" s="122" t="s">
        <v>1391</v>
      </c>
      <c r="F16" s="123"/>
      <c r="G16" s="111">
        <f t="shared" si="0"/>
        <v>19699</v>
      </c>
      <c r="H16" s="111">
        <f t="shared" si="0"/>
        <v>23934</v>
      </c>
      <c r="I16" s="111">
        <f t="shared" si="0"/>
        <v>10209</v>
      </c>
      <c r="J16" s="111"/>
      <c r="K16" s="111">
        <v>13659</v>
      </c>
      <c r="L16" s="91">
        <v>16396</v>
      </c>
      <c r="M16" s="91">
        <v>7526</v>
      </c>
      <c r="N16" s="91"/>
      <c r="O16" s="111">
        <v>6040</v>
      </c>
      <c r="P16" s="91">
        <v>7538</v>
      </c>
      <c r="Q16" s="91">
        <v>2683</v>
      </c>
      <c r="R16" s="48">
        <v>335</v>
      </c>
    </row>
    <row r="17" spans="2:18" s="70" customFormat="1" ht="12" customHeight="1">
      <c r="B17" s="108"/>
      <c r="C17" s="109"/>
      <c r="D17" s="109"/>
      <c r="E17" s="122"/>
      <c r="F17" s="123"/>
      <c r="G17" s="111"/>
      <c r="H17" s="111"/>
      <c r="I17" s="111"/>
      <c r="J17" s="111"/>
      <c r="K17" s="111"/>
      <c r="L17" s="91"/>
      <c r="M17" s="91"/>
      <c r="N17" s="91"/>
      <c r="O17" s="111"/>
      <c r="P17" s="91"/>
      <c r="Q17" s="91"/>
      <c r="R17" s="48"/>
    </row>
    <row r="18" spans="2:18" s="70" customFormat="1" ht="12" customHeight="1">
      <c r="B18" s="108"/>
      <c r="C18" s="109"/>
      <c r="D18" s="109"/>
      <c r="E18" s="122" t="s">
        <v>1392</v>
      </c>
      <c r="F18" s="123"/>
      <c r="G18" s="111">
        <f aca="true" t="shared" si="1" ref="G18:I23">K18+O18</f>
        <v>18666</v>
      </c>
      <c r="H18" s="111">
        <f t="shared" si="1"/>
        <v>22851</v>
      </c>
      <c r="I18" s="111">
        <f t="shared" si="1"/>
        <v>9388</v>
      </c>
      <c r="J18" s="111"/>
      <c r="K18" s="111">
        <v>13527</v>
      </c>
      <c r="L18" s="91">
        <v>16251</v>
      </c>
      <c r="M18" s="91">
        <v>7487</v>
      </c>
      <c r="N18" s="91"/>
      <c r="O18" s="111">
        <v>5139</v>
      </c>
      <c r="P18" s="91">
        <v>6600</v>
      </c>
      <c r="Q18" s="91">
        <v>1901</v>
      </c>
      <c r="R18" s="48">
        <v>334</v>
      </c>
    </row>
    <row r="19" spans="2:18" s="70" customFormat="1" ht="12" customHeight="1">
      <c r="B19" s="108"/>
      <c r="C19" s="109"/>
      <c r="D19" s="109"/>
      <c r="E19" s="122" t="s">
        <v>1393</v>
      </c>
      <c r="F19" s="123"/>
      <c r="G19" s="111">
        <f t="shared" si="1"/>
        <v>15997</v>
      </c>
      <c r="H19" s="111">
        <f t="shared" si="1"/>
        <v>19164</v>
      </c>
      <c r="I19" s="111">
        <f t="shared" si="1"/>
        <v>8977</v>
      </c>
      <c r="J19" s="111"/>
      <c r="K19" s="111">
        <v>13547</v>
      </c>
      <c r="L19" s="91">
        <v>16295</v>
      </c>
      <c r="M19" s="91">
        <v>7456</v>
      </c>
      <c r="N19" s="91"/>
      <c r="O19" s="111">
        <v>2450</v>
      </c>
      <c r="P19" s="91">
        <v>2869</v>
      </c>
      <c r="Q19" s="91">
        <v>1521</v>
      </c>
      <c r="R19" s="48">
        <v>333</v>
      </c>
    </row>
    <row r="20" spans="2:18" s="70" customFormat="1" ht="12" customHeight="1">
      <c r="B20" s="108"/>
      <c r="C20" s="109"/>
      <c r="D20" s="109"/>
      <c r="E20" s="122" t="s">
        <v>1394</v>
      </c>
      <c r="F20" s="123"/>
      <c r="G20" s="111">
        <f t="shared" si="1"/>
        <v>14333</v>
      </c>
      <c r="H20" s="111">
        <f t="shared" si="1"/>
        <v>17194</v>
      </c>
      <c r="I20" s="111">
        <f t="shared" si="1"/>
        <v>7895</v>
      </c>
      <c r="J20" s="111"/>
      <c r="K20" s="111">
        <v>13620</v>
      </c>
      <c r="L20" s="91">
        <v>16313</v>
      </c>
      <c r="M20" s="91">
        <v>7561</v>
      </c>
      <c r="N20" s="91"/>
      <c r="O20" s="111">
        <v>713</v>
      </c>
      <c r="P20" s="91">
        <v>881</v>
      </c>
      <c r="Q20" s="91">
        <v>334</v>
      </c>
      <c r="R20" s="48">
        <v>330</v>
      </c>
    </row>
    <row r="21" spans="2:18" s="70" customFormat="1" ht="12" customHeight="1">
      <c r="B21" s="108"/>
      <c r="C21" s="109"/>
      <c r="D21" s="109"/>
      <c r="E21" s="122" t="s">
        <v>1409</v>
      </c>
      <c r="F21" s="123"/>
      <c r="G21" s="111">
        <f t="shared" si="1"/>
        <v>14205</v>
      </c>
      <c r="H21" s="111">
        <f t="shared" si="1"/>
        <v>16946</v>
      </c>
      <c r="I21" s="111">
        <f t="shared" si="1"/>
        <v>7953</v>
      </c>
      <c r="J21" s="111"/>
      <c r="K21" s="111">
        <v>13874</v>
      </c>
      <c r="L21" s="91">
        <v>16587</v>
      </c>
      <c r="M21" s="91">
        <v>7685</v>
      </c>
      <c r="N21" s="91"/>
      <c r="O21" s="111">
        <v>331</v>
      </c>
      <c r="P21" s="91">
        <v>359</v>
      </c>
      <c r="Q21" s="91">
        <v>268</v>
      </c>
      <c r="R21" s="48">
        <v>295</v>
      </c>
    </row>
    <row r="22" spans="2:18" s="70" customFormat="1" ht="12" customHeight="1">
      <c r="B22" s="108"/>
      <c r="C22" s="109"/>
      <c r="D22" s="109"/>
      <c r="E22" s="122" t="s">
        <v>1410</v>
      </c>
      <c r="F22" s="123"/>
      <c r="G22" s="111">
        <f t="shared" si="1"/>
        <v>14244</v>
      </c>
      <c r="H22" s="111">
        <f t="shared" si="1"/>
        <v>17022</v>
      </c>
      <c r="I22" s="111">
        <f t="shared" si="1"/>
        <v>7922</v>
      </c>
      <c r="J22" s="111"/>
      <c r="K22" s="111">
        <v>13963</v>
      </c>
      <c r="L22" s="91">
        <v>16669</v>
      </c>
      <c r="M22" s="91">
        <v>7806</v>
      </c>
      <c r="N22" s="91"/>
      <c r="O22" s="111">
        <v>281</v>
      </c>
      <c r="P22" s="91">
        <v>353</v>
      </c>
      <c r="Q22" s="91">
        <v>116</v>
      </c>
      <c r="R22" s="48">
        <v>322</v>
      </c>
    </row>
    <row r="23" spans="2:18" s="70" customFormat="1" ht="12" customHeight="1">
      <c r="B23" s="108"/>
      <c r="C23" s="109"/>
      <c r="D23" s="109"/>
      <c r="E23" s="122" t="s">
        <v>1411</v>
      </c>
      <c r="F23" s="123"/>
      <c r="G23" s="111">
        <f t="shared" si="1"/>
        <v>30798</v>
      </c>
      <c r="H23" s="111">
        <f t="shared" si="1"/>
        <v>37339</v>
      </c>
      <c r="I23" s="111">
        <f t="shared" si="1"/>
        <v>16099</v>
      </c>
      <c r="J23" s="111"/>
      <c r="K23" s="111">
        <v>14245</v>
      </c>
      <c r="L23" s="91">
        <v>16991</v>
      </c>
      <c r="M23" s="91">
        <v>8073</v>
      </c>
      <c r="N23" s="91"/>
      <c r="O23" s="111">
        <v>16553</v>
      </c>
      <c r="P23" s="91">
        <v>20348</v>
      </c>
      <c r="Q23" s="91">
        <v>8026</v>
      </c>
      <c r="R23" s="48">
        <v>353</v>
      </c>
    </row>
    <row r="24" spans="2:18" s="70" customFormat="1" ht="12" customHeight="1">
      <c r="B24" s="108"/>
      <c r="C24" s="109"/>
      <c r="D24" s="109"/>
      <c r="E24" s="122"/>
      <c r="F24" s="123"/>
      <c r="G24" s="111"/>
      <c r="H24" s="111"/>
      <c r="I24" s="111"/>
      <c r="J24" s="111"/>
      <c r="K24" s="91"/>
      <c r="L24" s="91"/>
      <c r="M24" s="91"/>
      <c r="N24" s="91"/>
      <c r="O24" s="91"/>
      <c r="P24" s="91"/>
      <c r="Q24" s="91"/>
      <c r="R24" s="48"/>
    </row>
    <row r="25" spans="2:18" s="70" customFormat="1" ht="12" customHeight="1">
      <c r="B25" s="1163" t="s">
        <v>310</v>
      </c>
      <c r="C25" s="70" t="s">
        <v>311</v>
      </c>
      <c r="E25" s="59" t="s">
        <v>312</v>
      </c>
      <c r="F25" s="125"/>
      <c r="G25" s="111">
        <f>K25+O25</f>
        <v>16750</v>
      </c>
      <c r="H25" s="111">
        <f>L25+P25</f>
        <v>18220</v>
      </c>
      <c r="I25" s="111">
        <v>7234</v>
      </c>
      <c r="J25" s="111"/>
      <c r="K25" s="111">
        <v>14936</v>
      </c>
      <c r="L25" s="91">
        <v>16233</v>
      </c>
      <c r="M25" s="91">
        <v>7124</v>
      </c>
      <c r="N25" s="91"/>
      <c r="O25" s="111">
        <v>1814</v>
      </c>
      <c r="P25" s="91">
        <v>1987</v>
      </c>
      <c r="Q25" s="91">
        <v>699</v>
      </c>
      <c r="R25" s="48">
        <v>317</v>
      </c>
    </row>
    <row r="26" spans="2:18" s="70" customFormat="1" ht="12" customHeight="1">
      <c r="B26" s="1163"/>
      <c r="C26" s="70" t="s">
        <v>313</v>
      </c>
      <c r="E26" s="59" t="s">
        <v>1395</v>
      </c>
      <c r="F26" s="125"/>
      <c r="G26" s="111">
        <v>13012</v>
      </c>
      <c r="H26" s="111">
        <f>L26+P26</f>
        <v>17420</v>
      </c>
      <c r="I26" s="111">
        <f>M26+Q26</f>
        <v>7529</v>
      </c>
      <c r="J26" s="111"/>
      <c r="K26" s="111">
        <v>11003</v>
      </c>
      <c r="L26" s="91">
        <v>14551</v>
      </c>
      <c r="M26" s="91">
        <v>6592</v>
      </c>
      <c r="N26" s="91"/>
      <c r="O26" s="111">
        <v>2008</v>
      </c>
      <c r="P26" s="91">
        <v>2869</v>
      </c>
      <c r="Q26" s="91">
        <v>937</v>
      </c>
      <c r="R26" s="48">
        <v>283</v>
      </c>
    </row>
    <row r="27" spans="2:18" s="70" customFormat="1" ht="12" customHeight="1">
      <c r="B27" s="1163"/>
      <c r="C27" s="126"/>
      <c r="D27" s="126">
        <v>18</v>
      </c>
      <c r="E27" s="59" t="s">
        <v>314</v>
      </c>
      <c r="F27" s="125"/>
      <c r="G27" s="111">
        <v>14362</v>
      </c>
      <c r="H27" s="111">
        <v>19408</v>
      </c>
      <c r="I27" s="111">
        <f>M27+Q27</f>
        <v>6959</v>
      </c>
      <c r="J27" s="111"/>
      <c r="K27" s="111">
        <v>10904</v>
      </c>
      <c r="L27" s="91">
        <v>14299</v>
      </c>
      <c r="M27" s="91">
        <v>5785</v>
      </c>
      <c r="N27" s="91"/>
      <c r="O27" s="111">
        <v>3457</v>
      </c>
      <c r="P27" s="91">
        <v>5110</v>
      </c>
      <c r="Q27" s="91">
        <v>1174</v>
      </c>
      <c r="R27" s="48">
        <v>131</v>
      </c>
    </row>
    <row r="28" spans="2:18" s="70" customFormat="1" ht="12" customHeight="1">
      <c r="B28" s="1163"/>
      <c r="C28" s="118"/>
      <c r="D28" s="118">
        <v>20</v>
      </c>
      <c r="E28" s="59" t="s">
        <v>315</v>
      </c>
      <c r="F28" s="125"/>
      <c r="G28" s="111">
        <f>K28+O28</f>
        <v>8071</v>
      </c>
      <c r="H28" s="111">
        <v>14307</v>
      </c>
      <c r="I28" s="111">
        <f>M28+Q28</f>
        <v>6644</v>
      </c>
      <c r="J28" s="111"/>
      <c r="K28" s="111">
        <v>7379</v>
      </c>
      <c r="L28" s="91">
        <v>12711</v>
      </c>
      <c r="M28" s="91">
        <v>6161</v>
      </c>
      <c r="N28" s="91"/>
      <c r="O28" s="111">
        <v>692</v>
      </c>
      <c r="P28" s="91">
        <v>1597</v>
      </c>
      <c r="Q28" s="91">
        <v>483</v>
      </c>
      <c r="R28" s="48">
        <v>307</v>
      </c>
    </row>
    <row r="29" spans="2:18" s="70" customFormat="1" ht="12" customHeight="1">
      <c r="B29" s="1163"/>
      <c r="C29" s="118"/>
      <c r="D29" s="118">
        <v>22</v>
      </c>
      <c r="E29" s="59" t="s">
        <v>316</v>
      </c>
      <c r="F29" s="125"/>
      <c r="G29" s="111">
        <f>K29+O29</f>
        <v>9991</v>
      </c>
      <c r="H29" s="111">
        <f>L29+P29</f>
        <v>11273</v>
      </c>
      <c r="I29" s="111">
        <f>M29+Q29</f>
        <v>6371</v>
      </c>
      <c r="J29" s="111"/>
      <c r="K29" s="111">
        <v>9455</v>
      </c>
      <c r="L29" s="91">
        <v>10718</v>
      </c>
      <c r="M29" s="91">
        <v>5891</v>
      </c>
      <c r="N29" s="91"/>
      <c r="O29" s="111">
        <v>536</v>
      </c>
      <c r="P29" s="91">
        <v>555</v>
      </c>
      <c r="Q29" s="91">
        <v>480</v>
      </c>
      <c r="R29" s="48">
        <v>306</v>
      </c>
    </row>
    <row r="30" spans="2:18" s="70" customFormat="1" ht="12" customHeight="1">
      <c r="B30" s="1163"/>
      <c r="C30" s="118"/>
      <c r="D30" s="118">
        <v>23</v>
      </c>
      <c r="E30" s="59" t="s">
        <v>317</v>
      </c>
      <c r="F30" s="125"/>
      <c r="G30" s="111">
        <f>K30+O30</f>
        <v>8892</v>
      </c>
      <c r="H30" s="111">
        <f>L30+P30</f>
        <v>10305</v>
      </c>
      <c r="I30" s="111">
        <v>5894</v>
      </c>
      <c r="J30" s="111"/>
      <c r="K30" s="111">
        <v>8233</v>
      </c>
      <c r="L30" s="91">
        <v>9499</v>
      </c>
      <c r="M30" s="91">
        <v>5544</v>
      </c>
      <c r="N30" s="91"/>
      <c r="O30" s="111">
        <v>659</v>
      </c>
      <c r="P30" s="91">
        <v>806</v>
      </c>
      <c r="Q30" s="91">
        <v>349</v>
      </c>
      <c r="R30" s="48">
        <v>318</v>
      </c>
    </row>
    <row r="31" spans="2:18" s="70" customFormat="1" ht="12" customHeight="1">
      <c r="B31" s="1163"/>
      <c r="C31" s="118"/>
      <c r="D31" s="118"/>
      <c r="E31" s="59"/>
      <c r="F31" s="125"/>
      <c r="G31" s="111"/>
      <c r="H31" s="111"/>
      <c r="I31" s="111"/>
      <c r="J31" s="111"/>
      <c r="K31" s="111"/>
      <c r="L31" s="91"/>
      <c r="M31" s="91"/>
      <c r="N31" s="91"/>
      <c r="O31" s="111"/>
      <c r="P31" s="91"/>
      <c r="Q31" s="91"/>
      <c r="R31" s="48"/>
    </row>
    <row r="32" spans="2:18" s="70" customFormat="1" ht="12" customHeight="1">
      <c r="B32" s="1163"/>
      <c r="C32" s="118"/>
      <c r="D32" s="118">
        <v>25</v>
      </c>
      <c r="E32" s="59" t="s">
        <v>318</v>
      </c>
      <c r="F32" s="125"/>
      <c r="G32" s="111">
        <f>K32+O32</f>
        <v>12253</v>
      </c>
      <c r="H32" s="111">
        <f>L32+P32</f>
        <v>13153</v>
      </c>
      <c r="I32" s="111">
        <f>M32+Q32</f>
        <v>7800</v>
      </c>
      <c r="J32" s="111"/>
      <c r="K32" s="111">
        <v>11043</v>
      </c>
      <c r="L32" s="91">
        <v>11804</v>
      </c>
      <c r="M32" s="91">
        <v>7282</v>
      </c>
      <c r="N32" s="91"/>
      <c r="O32" s="111">
        <v>1210</v>
      </c>
      <c r="P32" s="91">
        <v>1349</v>
      </c>
      <c r="Q32" s="91">
        <v>518</v>
      </c>
      <c r="R32" s="127">
        <v>0</v>
      </c>
    </row>
    <row r="33" spans="2:18" s="70" customFormat="1" ht="12" customHeight="1">
      <c r="B33" s="1163"/>
      <c r="C33" s="118"/>
      <c r="D33" s="118">
        <v>34</v>
      </c>
      <c r="E33" s="59" t="s">
        <v>319</v>
      </c>
      <c r="F33" s="125"/>
      <c r="G33" s="111">
        <f>K33+O33</f>
        <v>13682</v>
      </c>
      <c r="H33" s="111">
        <v>15282</v>
      </c>
      <c r="I33" s="111">
        <v>8021</v>
      </c>
      <c r="J33" s="111"/>
      <c r="K33" s="111">
        <v>11654</v>
      </c>
      <c r="L33" s="91">
        <v>13212</v>
      </c>
      <c r="M33" s="91">
        <v>6564</v>
      </c>
      <c r="N33" s="91"/>
      <c r="O33" s="111">
        <v>2028</v>
      </c>
      <c r="P33" s="91">
        <v>2206</v>
      </c>
      <c r="Q33" s="91">
        <v>2052</v>
      </c>
      <c r="R33" s="48">
        <v>315</v>
      </c>
    </row>
    <row r="34" spans="2:18" s="70" customFormat="1" ht="12" customHeight="1">
      <c r="B34" s="1163"/>
      <c r="C34" s="118"/>
      <c r="D34" s="118">
        <v>35</v>
      </c>
      <c r="E34" s="59" t="s">
        <v>320</v>
      </c>
      <c r="F34" s="125"/>
      <c r="G34" s="111">
        <v>13208</v>
      </c>
      <c r="H34" s="111">
        <v>17872</v>
      </c>
      <c r="I34" s="111">
        <v>7974</v>
      </c>
      <c r="J34" s="111"/>
      <c r="K34" s="111">
        <v>10075</v>
      </c>
      <c r="L34" s="91">
        <v>13477</v>
      </c>
      <c r="M34" s="91">
        <v>6188</v>
      </c>
      <c r="N34" s="91"/>
      <c r="O34" s="111">
        <v>3132</v>
      </c>
      <c r="P34" s="91">
        <v>4391</v>
      </c>
      <c r="Q34" s="91">
        <v>1191</v>
      </c>
      <c r="R34" s="48">
        <v>222</v>
      </c>
    </row>
    <row r="35" spans="2:18" s="70" customFormat="1" ht="12" customHeight="1">
      <c r="B35" s="1163"/>
      <c r="C35" s="128" t="s">
        <v>321</v>
      </c>
      <c r="D35" s="128"/>
      <c r="E35" s="59" t="s">
        <v>322</v>
      </c>
      <c r="F35" s="125"/>
      <c r="G35" s="111">
        <v>14102</v>
      </c>
      <c r="H35" s="111">
        <f>L35+P35</f>
        <v>18009</v>
      </c>
      <c r="I35" s="111">
        <f>M35+Q35</f>
        <v>8127</v>
      </c>
      <c r="J35" s="111"/>
      <c r="K35" s="111">
        <v>12711</v>
      </c>
      <c r="L35" s="91">
        <v>14777</v>
      </c>
      <c r="M35" s="91">
        <v>7029</v>
      </c>
      <c r="N35" s="91"/>
      <c r="O35" s="111">
        <v>2384</v>
      </c>
      <c r="P35" s="91">
        <v>3232</v>
      </c>
      <c r="Q35" s="91">
        <v>1098</v>
      </c>
      <c r="R35" s="48">
        <v>274</v>
      </c>
    </row>
    <row r="36" spans="2:18" s="70" customFormat="1" ht="12" customHeight="1">
      <c r="B36" s="1163"/>
      <c r="C36" s="70" t="s">
        <v>323</v>
      </c>
      <c r="E36" s="59" t="s">
        <v>324</v>
      </c>
      <c r="F36" s="125"/>
      <c r="G36" s="111">
        <v>23197</v>
      </c>
      <c r="H36" s="111">
        <v>26640</v>
      </c>
      <c r="I36" s="111">
        <v>16226</v>
      </c>
      <c r="J36" s="111"/>
      <c r="K36" s="111">
        <v>18126</v>
      </c>
      <c r="L36" s="91">
        <v>20820</v>
      </c>
      <c r="M36" s="91">
        <v>12673</v>
      </c>
      <c r="N36" s="91"/>
      <c r="O36" s="111">
        <v>4963</v>
      </c>
      <c r="P36" s="91">
        <v>5689</v>
      </c>
      <c r="Q36" s="91">
        <v>3489</v>
      </c>
      <c r="R36" s="127">
        <v>0</v>
      </c>
    </row>
    <row r="37" spans="2:18" s="70" customFormat="1" ht="12" customHeight="1">
      <c r="B37" s="1163"/>
      <c r="C37" s="70" t="s">
        <v>325</v>
      </c>
      <c r="E37" s="59" t="s">
        <v>326</v>
      </c>
      <c r="F37" s="125"/>
      <c r="G37" s="111">
        <v>22764</v>
      </c>
      <c r="H37" s="111">
        <v>24791</v>
      </c>
      <c r="I37" s="111">
        <f>M37+Q37</f>
        <v>13850</v>
      </c>
      <c r="J37" s="111"/>
      <c r="K37" s="111">
        <v>17774</v>
      </c>
      <c r="L37" s="91">
        <v>19561</v>
      </c>
      <c r="M37" s="91">
        <v>10799</v>
      </c>
      <c r="N37" s="91"/>
      <c r="O37" s="111">
        <v>4871</v>
      </c>
      <c r="P37" s="111">
        <v>5302</v>
      </c>
      <c r="Q37" s="91">
        <v>3051</v>
      </c>
      <c r="R37" s="48">
        <v>296</v>
      </c>
    </row>
    <row r="38" spans="2:18" s="70" customFormat="1" ht="12" customHeight="1">
      <c r="B38" s="124"/>
      <c r="C38" s="70" t="s">
        <v>327</v>
      </c>
      <c r="E38" s="59" t="s">
        <v>328</v>
      </c>
      <c r="F38" s="125"/>
      <c r="G38" s="111">
        <f>K38+O38</f>
        <v>13688</v>
      </c>
      <c r="H38" s="111">
        <f>L38+P38</f>
        <v>14834</v>
      </c>
      <c r="I38" s="111">
        <f>M38+Q38</f>
        <v>7497</v>
      </c>
      <c r="J38" s="111"/>
      <c r="K38" s="111">
        <v>11880</v>
      </c>
      <c r="L38" s="91">
        <v>12824</v>
      </c>
      <c r="M38" s="91">
        <v>6730</v>
      </c>
      <c r="N38" s="91"/>
      <c r="O38" s="111">
        <v>1808</v>
      </c>
      <c r="P38" s="111">
        <v>2010</v>
      </c>
      <c r="Q38" s="91">
        <v>767</v>
      </c>
      <c r="R38" s="48">
        <v>328</v>
      </c>
    </row>
    <row r="39" spans="2:18" s="70" customFormat="1" ht="12" customHeight="1">
      <c r="B39" s="129"/>
      <c r="E39" s="59"/>
      <c r="F39" s="125"/>
      <c r="G39" s="111"/>
      <c r="H39" s="111"/>
      <c r="I39" s="111"/>
      <c r="J39" s="111"/>
      <c r="K39" s="111"/>
      <c r="L39" s="91"/>
      <c r="M39" s="91"/>
      <c r="N39" s="91"/>
      <c r="O39" s="111"/>
      <c r="P39" s="111"/>
      <c r="Q39" s="91"/>
      <c r="R39" s="48"/>
    </row>
    <row r="40" spans="2:18" s="70" customFormat="1" ht="12" customHeight="1">
      <c r="B40" s="130"/>
      <c r="E40" s="59"/>
      <c r="F40" s="125"/>
      <c r="G40" s="111"/>
      <c r="H40" s="111"/>
      <c r="I40" s="111"/>
      <c r="J40" s="111"/>
      <c r="K40" s="111"/>
      <c r="L40" s="111"/>
      <c r="M40" s="111"/>
      <c r="N40" s="111"/>
      <c r="O40" s="111"/>
      <c r="P40" s="91"/>
      <c r="Q40" s="111"/>
      <c r="R40" s="48"/>
    </row>
    <row r="41" spans="2:18" ht="12" customHeight="1">
      <c r="B41" s="1163" t="s">
        <v>329</v>
      </c>
      <c r="C41" s="70" t="s">
        <v>330</v>
      </c>
      <c r="D41" s="70"/>
      <c r="E41" s="59" t="s">
        <v>312</v>
      </c>
      <c r="F41" s="125"/>
      <c r="G41" s="111">
        <v>15198</v>
      </c>
      <c r="H41" s="111">
        <f>L41+P41</f>
        <v>16255</v>
      </c>
      <c r="I41" s="111">
        <v>6450</v>
      </c>
      <c r="J41" s="111"/>
      <c r="K41" s="111">
        <v>13959</v>
      </c>
      <c r="L41" s="104">
        <v>14929</v>
      </c>
      <c r="M41" s="104">
        <v>5950</v>
      </c>
      <c r="N41" s="104"/>
      <c r="O41" s="111">
        <v>1278</v>
      </c>
      <c r="P41" s="104">
        <v>1326</v>
      </c>
      <c r="Q41" s="104">
        <v>499</v>
      </c>
      <c r="R41" s="127">
        <v>0</v>
      </c>
    </row>
    <row r="42" spans="2:18" ht="12" customHeight="1">
      <c r="B42" s="1163"/>
      <c r="C42" s="70" t="s">
        <v>313</v>
      </c>
      <c r="D42" s="70"/>
      <c r="E42" s="59" t="s">
        <v>331</v>
      </c>
      <c r="F42" s="54"/>
      <c r="G42" s="111">
        <v>11417</v>
      </c>
      <c r="H42" s="111">
        <f>L42+P42</f>
        <v>15509</v>
      </c>
      <c r="I42" s="111">
        <f>M42+Q42</f>
        <v>7182</v>
      </c>
      <c r="J42" s="111"/>
      <c r="K42" s="111">
        <v>9884</v>
      </c>
      <c r="L42" s="104">
        <v>13179</v>
      </c>
      <c r="M42" s="104">
        <v>6345</v>
      </c>
      <c r="N42" s="104"/>
      <c r="O42" s="111">
        <v>1610</v>
      </c>
      <c r="P42" s="104">
        <v>2330</v>
      </c>
      <c r="Q42" s="104">
        <v>837</v>
      </c>
      <c r="R42" s="127">
        <v>0</v>
      </c>
    </row>
    <row r="43" spans="2:18" ht="12" customHeight="1">
      <c r="B43" s="1163"/>
      <c r="C43" s="131"/>
      <c r="D43" s="126">
        <v>18</v>
      </c>
      <c r="E43" s="59" t="s">
        <v>314</v>
      </c>
      <c r="F43" s="125"/>
      <c r="G43" s="111">
        <v>11903</v>
      </c>
      <c r="H43" s="111">
        <f>L43+P43</f>
        <v>16152</v>
      </c>
      <c r="I43" s="111">
        <f>M43+Q43</f>
        <v>5959</v>
      </c>
      <c r="J43" s="111"/>
      <c r="K43" s="111">
        <v>9511</v>
      </c>
      <c r="L43" s="104">
        <v>12439</v>
      </c>
      <c r="M43" s="104">
        <v>5142</v>
      </c>
      <c r="N43" s="104"/>
      <c r="O43" s="111">
        <v>2477</v>
      </c>
      <c r="P43" s="104">
        <v>3713</v>
      </c>
      <c r="Q43" s="104">
        <v>817</v>
      </c>
      <c r="R43" s="127">
        <v>0</v>
      </c>
    </row>
    <row r="44" spans="2:18" ht="12" customHeight="1">
      <c r="B44" s="1163"/>
      <c r="C44" s="118"/>
      <c r="D44" s="118">
        <v>20</v>
      </c>
      <c r="E44" s="59" t="s">
        <v>315</v>
      </c>
      <c r="F44" s="125"/>
      <c r="G44" s="111">
        <v>8067</v>
      </c>
      <c r="H44" s="111">
        <v>11864</v>
      </c>
      <c r="I44" s="111">
        <v>6572</v>
      </c>
      <c r="J44" s="111"/>
      <c r="K44" s="111">
        <v>6732</v>
      </c>
      <c r="L44" s="104">
        <v>10537</v>
      </c>
      <c r="M44" s="104">
        <v>6106</v>
      </c>
      <c r="N44" s="104"/>
      <c r="O44" s="111">
        <v>590</v>
      </c>
      <c r="P44" s="104">
        <v>1329</v>
      </c>
      <c r="Q44" s="104">
        <v>467</v>
      </c>
      <c r="R44" s="127">
        <v>0</v>
      </c>
    </row>
    <row r="45" spans="2:18" ht="12" customHeight="1">
      <c r="B45" s="1163"/>
      <c r="C45" s="118"/>
      <c r="D45" s="118">
        <v>22</v>
      </c>
      <c r="E45" s="59" t="s">
        <v>316</v>
      </c>
      <c r="F45" s="125"/>
      <c r="G45" s="111">
        <v>8452</v>
      </c>
      <c r="H45" s="111">
        <v>9788</v>
      </c>
      <c r="I45" s="111">
        <f>M45+Q45</f>
        <v>5804</v>
      </c>
      <c r="J45" s="111"/>
      <c r="K45" s="111">
        <v>8271</v>
      </c>
      <c r="L45" s="104">
        <v>9270</v>
      </c>
      <c r="M45" s="104">
        <v>5366</v>
      </c>
      <c r="N45" s="104"/>
      <c r="O45" s="111">
        <v>498</v>
      </c>
      <c r="P45" s="104">
        <v>519</v>
      </c>
      <c r="Q45" s="104">
        <v>438</v>
      </c>
      <c r="R45" s="127">
        <v>0</v>
      </c>
    </row>
    <row r="46" spans="2:18" ht="12" customHeight="1">
      <c r="B46" s="1163"/>
      <c r="C46" s="118"/>
      <c r="D46" s="118"/>
      <c r="E46" s="59"/>
      <c r="F46" s="125"/>
      <c r="G46" s="111"/>
      <c r="H46" s="111"/>
      <c r="I46" s="111"/>
      <c r="J46" s="111"/>
      <c r="K46" s="111"/>
      <c r="L46" s="104"/>
      <c r="M46" s="104"/>
      <c r="N46" s="104"/>
      <c r="O46" s="111"/>
      <c r="P46" s="104"/>
      <c r="Q46" s="104"/>
      <c r="R46" s="127"/>
    </row>
    <row r="47" spans="2:18" ht="12" customHeight="1">
      <c r="B47" s="1163"/>
      <c r="C47" s="118"/>
      <c r="D47" s="118">
        <v>23</v>
      </c>
      <c r="E47" s="59" t="s">
        <v>317</v>
      </c>
      <c r="F47" s="125"/>
      <c r="G47" s="111">
        <v>8265</v>
      </c>
      <c r="H47" s="111">
        <v>9264</v>
      </c>
      <c r="I47" s="111">
        <f>M47+Q47</f>
        <v>5724</v>
      </c>
      <c r="J47" s="111"/>
      <c r="K47" s="111">
        <v>7583</v>
      </c>
      <c r="L47" s="104">
        <v>8625</v>
      </c>
      <c r="M47" s="104">
        <v>5397</v>
      </c>
      <c r="N47" s="104"/>
      <c r="O47" s="111">
        <v>536</v>
      </c>
      <c r="P47" s="104">
        <v>638</v>
      </c>
      <c r="Q47" s="104">
        <v>327</v>
      </c>
      <c r="R47" s="127">
        <v>0</v>
      </c>
    </row>
    <row r="48" spans="2:18" ht="12" customHeight="1">
      <c r="B48" s="1163"/>
      <c r="C48" s="118"/>
      <c r="D48" s="118">
        <v>25</v>
      </c>
      <c r="E48" s="59" t="s">
        <v>318</v>
      </c>
      <c r="F48" s="125"/>
      <c r="G48" s="111">
        <v>11664</v>
      </c>
      <c r="H48" s="111">
        <f>L48+P48</f>
        <v>13900</v>
      </c>
      <c r="I48" s="111">
        <f>M48+Q48</f>
        <v>7175</v>
      </c>
      <c r="J48" s="111"/>
      <c r="K48" s="111">
        <v>11074</v>
      </c>
      <c r="L48" s="104">
        <v>12409</v>
      </c>
      <c r="M48" s="104">
        <v>6809</v>
      </c>
      <c r="N48" s="104"/>
      <c r="O48" s="111">
        <v>1230</v>
      </c>
      <c r="P48" s="104">
        <v>1491</v>
      </c>
      <c r="Q48" s="104">
        <v>366</v>
      </c>
      <c r="R48" s="127">
        <v>0</v>
      </c>
    </row>
    <row r="49" spans="2:18" ht="12" customHeight="1">
      <c r="B49" s="1163"/>
      <c r="C49" s="118"/>
      <c r="D49" s="118">
        <v>34</v>
      </c>
      <c r="E49" s="59" t="s">
        <v>319</v>
      </c>
      <c r="F49" s="125"/>
      <c r="G49" s="111">
        <v>12720</v>
      </c>
      <c r="H49" s="111">
        <f>L49+P49</f>
        <v>14198</v>
      </c>
      <c r="I49" s="111">
        <f>M49+Q49</f>
        <v>7510</v>
      </c>
      <c r="J49" s="111"/>
      <c r="K49" s="111">
        <v>10774</v>
      </c>
      <c r="L49" s="104">
        <v>12091</v>
      </c>
      <c r="M49" s="104">
        <v>6011</v>
      </c>
      <c r="N49" s="104"/>
      <c r="O49" s="111">
        <v>1600</v>
      </c>
      <c r="P49" s="104">
        <v>2107</v>
      </c>
      <c r="Q49" s="104">
        <v>1499</v>
      </c>
      <c r="R49" s="127">
        <v>0</v>
      </c>
    </row>
    <row r="50" spans="2:18" ht="12" customHeight="1">
      <c r="B50" s="1163"/>
      <c r="C50" s="118"/>
      <c r="D50" s="118">
        <v>35</v>
      </c>
      <c r="E50" s="59" t="s">
        <v>320</v>
      </c>
      <c r="F50" s="125"/>
      <c r="G50" s="111">
        <v>11095</v>
      </c>
      <c r="H50" s="111">
        <f>L50+P50</f>
        <v>14299</v>
      </c>
      <c r="I50" s="111">
        <v>7383</v>
      </c>
      <c r="J50" s="111"/>
      <c r="K50" s="111">
        <v>8592</v>
      </c>
      <c r="L50" s="104">
        <v>11443</v>
      </c>
      <c r="M50" s="104">
        <v>5798</v>
      </c>
      <c r="N50" s="104"/>
      <c r="O50" s="111">
        <v>2435</v>
      </c>
      <c r="P50" s="104">
        <v>2856</v>
      </c>
      <c r="Q50" s="104">
        <v>1584</v>
      </c>
      <c r="R50" s="127">
        <v>0</v>
      </c>
    </row>
    <row r="51" spans="2:18" s="70" customFormat="1" ht="12" customHeight="1">
      <c r="B51" s="124"/>
      <c r="C51" s="70" t="s">
        <v>332</v>
      </c>
      <c r="E51" s="59" t="s">
        <v>328</v>
      </c>
      <c r="F51" s="125"/>
      <c r="G51" s="111">
        <v>11413</v>
      </c>
      <c r="H51" s="111">
        <f>L51+P51</f>
        <v>12556</v>
      </c>
      <c r="I51" s="111">
        <f>M51+Q51</f>
        <v>5698</v>
      </c>
      <c r="J51" s="111"/>
      <c r="K51" s="111">
        <v>10399</v>
      </c>
      <c r="L51" s="91">
        <v>11306</v>
      </c>
      <c r="M51" s="91">
        <v>5495</v>
      </c>
      <c r="N51" s="91"/>
      <c r="O51" s="111">
        <v>1078</v>
      </c>
      <c r="P51" s="111">
        <v>1250</v>
      </c>
      <c r="Q51" s="91">
        <v>203</v>
      </c>
      <c r="R51" s="127">
        <v>0</v>
      </c>
    </row>
    <row r="52" spans="2:18" s="70" customFormat="1" ht="12" customHeight="1">
      <c r="B52" s="129"/>
      <c r="E52" s="59"/>
      <c r="F52" s="125"/>
      <c r="G52" s="111"/>
      <c r="H52" s="111"/>
      <c r="I52" s="111"/>
      <c r="J52" s="111"/>
      <c r="K52" s="111"/>
      <c r="L52" s="91"/>
      <c r="M52" s="91"/>
      <c r="N52" s="91"/>
      <c r="O52" s="111"/>
      <c r="P52" s="111"/>
      <c r="Q52" s="91"/>
      <c r="R52" s="48"/>
    </row>
    <row r="53" spans="2:18" ht="12" customHeight="1">
      <c r="B53" s="132"/>
      <c r="C53" s="104"/>
      <c r="D53" s="104"/>
      <c r="E53" s="59"/>
      <c r="F53" s="125"/>
      <c r="G53" s="111"/>
      <c r="H53" s="111"/>
      <c r="I53" s="111"/>
      <c r="J53" s="111"/>
      <c r="K53" s="104"/>
      <c r="L53" s="104"/>
      <c r="M53" s="104"/>
      <c r="N53" s="104"/>
      <c r="O53" s="104"/>
      <c r="P53" s="104"/>
      <c r="Q53" s="104"/>
      <c r="R53" s="133"/>
    </row>
    <row r="54" spans="2:18" ht="12" customHeight="1">
      <c r="B54" s="1163" t="s">
        <v>333</v>
      </c>
      <c r="C54" s="70" t="s">
        <v>334</v>
      </c>
      <c r="D54" s="70"/>
      <c r="E54" s="59" t="s">
        <v>312</v>
      </c>
      <c r="F54" s="125"/>
      <c r="G54" s="111">
        <f>K54+O54</f>
        <v>23349</v>
      </c>
      <c r="H54" s="111">
        <f>L54+P54</f>
        <v>28129</v>
      </c>
      <c r="I54" s="111">
        <v>8679</v>
      </c>
      <c r="J54" s="111"/>
      <c r="K54" s="111">
        <v>19233</v>
      </c>
      <c r="L54" s="104">
        <v>22974</v>
      </c>
      <c r="M54" s="104">
        <v>7665</v>
      </c>
      <c r="N54" s="104"/>
      <c r="O54" s="111">
        <v>4116</v>
      </c>
      <c r="P54" s="104">
        <v>5155</v>
      </c>
      <c r="Q54" s="104">
        <v>1013</v>
      </c>
      <c r="R54" s="127">
        <v>0</v>
      </c>
    </row>
    <row r="55" spans="2:18" ht="12" customHeight="1">
      <c r="B55" s="1163"/>
      <c r="C55" s="70" t="s">
        <v>335</v>
      </c>
      <c r="D55" s="70"/>
      <c r="E55" s="59" t="s">
        <v>331</v>
      </c>
      <c r="F55" s="54"/>
      <c r="G55" s="111">
        <f>K55+O55</f>
        <v>20268</v>
      </c>
      <c r="H55" s="111">
        <f>L55+P55</f>
        <v>23952</v>
      </c>
      <c r="I55" s="111">
        <v>10436</v>
      </c>
      <c r="J55" s="111"/>
      <c r="K55" s="111">
        <v>16375</v>
      </c>
      <c r="L55" s="104">
        <v>19269</v>
      </c>
      <c r="M55" s="104">
        <v>8659</v>
      </c>
      <c r="N55" s="104"/>
      <c r="O55" s="111">
        <v>3893</v>
      </c>
      <c r="P55" s="104">
        <v>4683</v>
      </c>
      <c r="Q55" s="104">
        <v>1774</v>
      </c>
      <c r="R55" s="127">
        <v>0</v>
      </c>
    </row>
    <row r="56" spans="2:18" ht="12" customHeight="1">
      <c r="B56" s="1163"/>
      <c r="C56" s="131"/>
      <c r="D56" s="126">
        <v>18</v>
      </c>
      <c r="E56" s="59" t="s">
        <v>314</v>
      </c>
      <c r="F56" s="125"/>
      <c r="G56" s="111">
        <f>K56+O56</f>
        <v>29669</v>
      </c>
      <c r="H56" s="111">
        <v>39206</v>
      </c>
      <c r="I56" s="111">
        <v>14312</v>
      </c>
      <c r="J56" s="111"/>
      <c r="K56" s="111">
        <v>19435</v>
      </c>
      <c r="L56" s="104">
        <v>24744</v>
      </c>
      <c r="M56" s="104">
        <v>10463</v>
      </c>
      <c r="N56" s="104"/>
      <c r="O56" s="111">
        <v>10234</v>
      </c>
      <c r="P56" s="104">
        <v>14463</v>
      </c>
      <c r="Q56" s="104">
        <v>3858</v>
      </c>
      <c r="R56" s="127">
        <v>0</v>
      </c>
    </row>
    <row r="57" spans="2:18" ht="12" customHeight="1">
      <c r="B57" s="1163"/>
      <c r="C57" s="118"/>
      <c r="D57" s="118">
        <v>20</v>
      </c>
      <c r="E57" s="59" t="s">
        <v>315</v>
      </c>
      <c r="F57" s="125"/>
      <c r="G57" s="111">
        <v>14411</v>
      </c>
      <c r="H57" s="111">
        <v>19488</v>
      </c>
      <c r="I57" s="111">
        <f>M57+Q57</f>
        <v>7823</v>
      </c>
      <c r="J57" s="111"/>
      <c r="K57" s="111">
        <v>12370</v>
      </c>
      <c r="L57" s="104">
        <v>17311</v>
      </c>
      <c r="M57" s="104">
        <v>7084</v>
      </c>
      <c r="N57" s="104"/>
      <c r="O57" s="111">
        <v>1541</v>
      </c>
      <c r="P57" s="104">
        <v>2176</v>
      </c>
      <c r="Q57" s="104">
        <v>739</v>
      </c>
      <c r="R57" s="127">
        <v>0</v>
      </c>
    </row>
    <row r="58" spans="2:18" ht="12" customHeight="1">
      <c r="B58" s="1163"/>
      <c r="C58" s="118"/>
      <c r="D58" s="118">
        <v>22</v>
      </c>
      <c r="E58" s="59" t="s">
        <v>316</v>
      </c>
      <c r="F58" s="125"/>
      <c r="G58" s="111">
        <f>K58+O58</f>
        <v>16065</v>
      </c>
      <c r="H58" s="111">
        <f>L58+P58</f>
        <v>19010</v>
      </c>
      <c r="I58" s="111">
        <f>M58+Q58</f>
        <v>8873</v>
      </c>
      <c r="J58" s="111"/>
      <c r="K58" s="111">
        <v>15343</v>
      </c>
      <c r="L58" s="104">
        <v>18273</v>
      </c>
      <c r="M58" s="104">
        <v>8196</v>
      </c>
      <c r="N58" s="104"/>
      <c r="O58" s="111">
        <v>722</v>
      </c>
      <c r="P58" s="104">
        <v>737</v>
      </c>
      <c r="Q58" s="104">
        <v>677</v>
      </c>
      <c r="R58" s="127">
        <v>0</v>
      </c>
    </row>
    <row r="59" spans="2:18" ht="12" customHeight="1">
      <c r="B59" s="1163"/>
      <c r="C59" s="118"/>
      <c r="D59" s="118"/>
      <c r="E59" s="59"/>
      <c r="F59" s="125"/>
      <c r="G59" s="111"/>
      <c r="H59" s="111"/>
      <c r="I59" s="111"/>
      <c r="J59" s="111"/>
      <c r="K59" s="111"/>
      <c r="L59" s="104"/>
      <c r="M59" s="104"/>
      <c r="N59" s="104"/>
      <c r="O59" s="111"/>
      <c r="P59" s="104"/>
      <c r="Q59" s="104"/>
      <c r="R59" s="127"/>
    </row>
    <row r="60" spans="2:18" ht="12" customHeight="1">
      <c r="B60" s="1163"/>
      <c r="C60" s="118"/>
      <c r="D60" s="118">
        <v>23</v>
      </c>
      <c r="E60" s="59" t="s">
        <v>317</v>
      </c>
      <c r="F60" s="125"/>
      <c r="G60" s="111">
        <f>K60+O60</f>
        <v>14784</v>
      </c>
      <c r="H60" s="111">
        <f>L60+P60</f>
        <v>17931</v>
      </c>
      <c r="I60" s="111">
        <f>M60+Q60</f>
        <v>7331</v>
      </c>
      <c r="J60" s="111"/>
      <c r="K60" s="111">
        <v>13224</v>
      </c>
      <c r="L60" s="104">
        <v>15979</v>
      </c>
      <c r="M60" s="104">
        <v>6786</v>
      </c>
      <c r="N60" s="104"/>
      <c r="O60" s="111">
        <v>1560</v>
      </c>
      <c r="P60" s="104">
        <v>1952</v>
      </c>
      <c r="Q60" s="104">
        <v>545</v>
      </c>
      <c r="R60" s="127">
        <v>0</v>
      </c>
    </row>
    <row r="61" spans="2:18" ht="12" customHeight="1">
      <c r="B61" s="1163"/>
      <c r="C61" s="118"/>
      <c r="D61" s="118">
        <v>25</v>
      </c>
      <c r="E61" s="59" t="s">
        <v>318</v>
      </c>
      <c r="F61" s="125"/>
      <c r="G61" s="111">
        <f>K61+O61</f>
        <v>12258</v>
      </c>
      <c r="H61" s="111">
        <f>L61+P61</f>
        <v>12682</v>
      </c>
      <c r="I61" s="111">
        <v>8994</v>
      </c>
      <c r="J61" s="111"/>
      <c r="K61" s="111">
        <v>11064</v>
      </c>
      <c r="L61" s="104">
        <v>11442</v>
      </c>
      <c r="M61" s="104">
        <v>8182</v>
      </c>
      <c r="N61" s="104"/>
      <c r="O61" s="111">
        <v>1194</v>
      </c>
      <c r="P61" s="104">
        <v>1240</v>
      </c>
      <c r="Q61" s="104">
        <v>813</v>
      </c>
      <c r="R61" s="127">
        <v>0</v>
      </c>
    </row>
    <row r="62" spans="2:18" ht="12" customHeight="1">
      <c r="B62" s="1163"/>
      <c r="C62" s="118"/>
      <c r="D62" s="118">
        <v>34</v>
      </c>
      <c r="E62" s="59" t="s">
        <v>319</v>
      </c>
      <c r="F62" s="125"/>
      <c r="G62" s="111">
        <f>K62+O62</f>
        <v>18131</v>
      </c>
      <c r="H62" s="111">
        <f>L62+P62</f>
        <v>22121</v>
      </c>
      <c r="I62" s="111">
        <f>M62+Q62</f>
        <v>9676</v>
      </c>
      <c r="J62" s="111"/>
      <c r="K62" s="111">
        <v>15843</v>
      </c>
      <c r="L62" s="104">
        <v>19384</v>
      </c>
      <c r="M62" s="104">
        <v>8344</v>
      </c>
      <c r="N62" s="104"/>
      <c r="O62" s="111">
        <v>2288</v>
      </c>
      <c r="P62" s="104">
        <v>2737</v>
      </c>
      <c r="Q62" s="104">
        <v>1332</v>
      </c>
      <c r="R62" s="127">
        <v>0</v>
      </c>
    </row>
    <row r="63" spans="2:18" ht="12" customHeight="1">
      <c r="B63" s="1163"/>
      <c r="C63" s="118"/>
      <c r="D63" s="118">
        <v>35</v>
      </c>
      <c r="E63" s="59" t="s">
        <v>320</v>
      </c>
      <c r="F63" s="125"/>
      <c r="G63" s="111">
        <v>21159</v>
      </c>
      <c r="H63" s="111">
        <f>L63+P63</f>
        <v>26548</v>
      </c>
      <c r="I63" s="111">
        <f>M63+Q63</f>
        <v>10744</v>
      </c>
      <c r="J63" s="111"/>
      <c r="K63" s="111">
        <v>14599</v>
      </c>
      <c r="L63" s="104">
        <v>18152</v>
      </c>
      <c r="M63" s="104">
        <v>7830</v>
      </c>
      <c r="N63" s="104"/>
      <c r="O63" s="111">
        <v>6529</v>
      </c>
      <c r="P63" s="104">
        <v>8396</v>
      </c>
      <c r="Q63" s="104">
        <v>2914</v>
      </c>
      <c r="R63" s="127">
        <v>0</v>
      </c>
    </row>
    <row r="64" spans="2:18" s="70" customFormat="1" ht="12" customHeight="1">
      <c r="B64" s="124"/>
      <c r="C64" s="70" t="s">
        <v>332</v>
      </c>
      <c r="E64" s="59" t="s">
        <v>328</v>
      </c>
      <c r="F64" s="125"/>
      <c r="G64" s="111">
        <v>18041</v>
      </c>
      <c r="H64" s="111">
        <f>L64+P64</f>
        <v>19273</v>
      </c>
      <c r="I64" s="111">
        <f>M64+Q64</f>
        <v>11183</v>
      </c>
      <c r="J64" s="111"/>
      <c r="K64" s="111">
        <v>14751</v>
      </c>
      <c r="L64" s="91">
        <v>15743</v>
      </c>
      <c r="M64" s="91">
        <v>9199</v>
      </c>
      <c r="N64" s="91"/>
      <c r="O64" s="111">
        <v>3291</v>
      </c>
      <c r="P64" s="111">
        <v>3530</v>
      </c>
      <c r="Q64" s="91">
        <v>1984</v>
      </c>
      <c r="R64" s="127">
        <v>0</v>
      </c>
    </row>
    <row r="65" spans="2:18" ht="11.25" customHeight="1">
      <c r="B65" s="134"/>
      <c r="C65" s="135"/>
      <c r="D65" s="135"/>
      <c r="E65" s="136"/>
      <c r="F65" s="134"/>
      <c r="G65" s="104"/>
      <c r="H65" s="104"/>
      <c r="I65" s="104"/>
      <c r="J65" s="104"/>
      <c r="K65" s="104"/>
      <c r="L65" s="104"/>
      <c r="M65" s="104"/>
      <c r="N65" s="104"/>
      <c r="O65" s="104"/>
      <c r="P65" s="104"/>
      <c r="Q65" s="104"/>
      <c r="R65" s="136"/>
    </row>
    <row r="66" spans="3:17" ht="12" customHeight="1">
      <c r="C66" s="104"/>
      <c r="D66" s="104"/>
      <c r="E66" s="104"/>
      <c r="F66" s="104"/>
      <c r="G66" s="137"/>
      <c r="H66" s="137"/>
      <c r="I66" s="137"/>
      <c r="J66" s="137"/>
      <c r="K66" s="137"/>
      <c r="L66" s="137"/>
      <c r="M66" s="137"/>
      <c r="N66" s="137"/>
      <c r="O66" s="137"/>
      <c r="P66" s="137"/>
      <c r="Q66" s="138"/>
    </row>
    <row r="67" spans="3:17" ht="12" customHeight="1">
      <c r="C67" s="104"/>
      <c r="D67" s="104"/>
      <c r="E67" s="104"/>
      <c r="F67" s="104"/>
      <c r="G67" s="104"/>
      <c r="H67" s="104"/>
      <c r="I67" s="104"/>
      <c r="J67" s="104"/>
      <c r="K67" s="104"/>
      <c r="L67" s="104"/>
      <c r="M67" s="104"/>
      <c r="N67" s="104"/>
      <c r="O67" s="104"/>
      <c r="P67" s="104"/>
      <c r="Q67" s="139"/>
    </row>
    <row r="68" spans="3:17" ht="12" customHeight="1">
      <c r="C68" s="104"/>
      <c r="D68" s="104"/>
      <c r="E68" s="104"/>
      <c r="F68" s="104"/>
      <c r="G68" s="104"/>
      <c r="H68" s="104"/>
      <c r="I68" s="104"/>
      <c r="J68" s="104"/>
      <c r="K68" s="104"/>
      <c r="L68" s="104"/>
      <c r="M68" s="104"/>
      <c r="N68" s="104"/>
      <c r="O68" s="104"/>
      <c r="P68" s="104"/>
      <c r="Q68" s="139"/>
    </row>
    <row r="69" spans="3:17" ht="12" customHeight="1">
      <c r="C69" s="140"/>
      <c r="D69" s="140"/>
      <c r="E69" s="104"/>
      <c r="F69" s="104"/>
      <c r="G69" s="104"/>
      <c r="H69" s="104"/>
      <c r="I69" s="104"/>
      <c r="J69" s="104"/>
      <c r="K69" s="104"/>
      <c r="L69" s="104"/>
      <c r="M69" s="104"/>
      <c r="N69" s="104"/>
      <c r="O69" s="104"/>
      <c r="P69" s="104"/>
      <c r="Q69" s="139"/>
    </row>
    <row r="70" spans="3:17" ht="12" customHeight="1">
      <c r="C70" s="104"/>
      <c r="D70" s="104"/>
      <c r="E70" s="104"/>
      <c r="F70" s="104"/>
      <c r="G70" s="104"/>
      <c r="H70" s="104"/>
      <c r="I70" s="104"/>
      <c r="J70" s="104"/>
      <c r="K70" s="104"/>
      <c r="L70" s="104"/>
      <c r="M70" s="104"/>
      <c r="N70" s="104"/>
      <c r="O70" s="104"/>
      <c r="P70" s="104"/>
      <c r="Q70" s="139"/>
    </row>
    <row r="71" spans="3:17" ht="12" customHeight="1">
      <c r="C71" s="104"/>
      <c r="D71" s="104"/>
      <c r="E71" s="104"/>
      <c r="F71" s="104"/>
      <c r="G71" s="104"/>
      <c r="H71" s="104"/>
      <c r="I71" s="104"/>
      <c r="J71" s="104"/>
      <c r="K71" s="104"/>
      <c r="L71" s="104"/>
      <c r="M71" s="104"/>
      <c r="N71" s="104"/>
      <c r="O71" s="104"/>
      <c r="P71" s="104"/>
      <c r="Q71" s="139"/>
    </row>
    <row r="72" spans="3:17" ht="12" customHeight="1">
      <c r="C72" s="140"/>
      <c r="D72" s="140"/>
      <c r="E72" s="104"/>
      <c r="F72" s="104"/>
      <c r="G72" s="104"/>
      <c r="H72" s="104"/>
      <c r="I72" s="104"/>
      <c r="J72" s="104"/>
      <c r="K72" s="104"/>
      <c r="L72" s="104"/>
      <c r="M72" s="104"/>
      <c r="N72" s="104"/>
      <c r="O72" s="104"/>
      <c r="P72" s="104"/>
      <c r="Q72" s="139"/>
    </row>
    <row r="73" spans="3:17" ht="12" customHeight="1">
      <c r="C73" s="140"/>
      <c r="D73" s="140"/>
      <c r="E73" s="104"/>
      <c r="F73" s="104"/>
      <c r="G73" s="104"/>
      <c r="H73" s="104"/>
      <c r="I73" s="104"/>
      <c r="J73" s="104"/>
      <c r="K73" s="104"/>
      <c r="L73" s="104"/>
      <c r="M73" s="104"/>
      <c r="N73" s="104"/>
      <c r="O73" s="104"/>
      <c r="P73" s="104"/>
      <c r="Q73" s="139"/>
    </row>
    <row r="74" spans="3:17" ht="12" customHeight="1">
      <c r="C74" s="104"/>
      <c r="D74" s="104"/>
      <c r="E74" s="104"/>
      <c r="F74" s="104"/>
      <c r="G74" s="104"/>
      <c r="H74" s="104"/>
      <c r="I74" s="104"/>
      <c r="J74" s="104"/>
      <c r="K74" s="104"/>
      <c r="L74" s="104"/>
      <c r="M74" s="104"/>
      <c r="N74" s="104"/>
      <c r="O74" s="104"/>
      <c r="P74" s="104"/>
      <c r="Q74" s="139"/>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12">
    <mergeCell ref="C8:E8"/>
    <mergeCell ref="B25:B37"/>
    <mergeCell ref="B41:B50"/>
    <mergeCell ref="B54:B63"/>
    <mergeCell ref="R5:R6"/>
    <mergeCell ref="B5:E6"/>
    <mergeCell ref="F6:G6"/>
    <mergeCell ref="J6:K6"/>
    <mergeCell ref="N6:O6"/>
    <mergeCell ref="F5:I5"/>
    <mergeCell ref="J5:M5"/>
    <mergeCell ref="N5:Q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AA209"/>
  <sheetViews>
    <sheetView workbookViewId="0" topLeftCell="A1">
      <selection activeCell="A1" sqref="A1"/>
    </sheetView>
  </sheetViews>
  <sheetFormatPr defaultColWidth="9.00390625" defaultRowHeight="13.5"/>
  <cols>
    <col min="1" max="1" width="2.625" style="141" customWidth="1"/>
    <col min="2" max="2" width="1.625" style="141" customWidth="1"/>
    <col min="3" max="3" width="10.625" style="143" customWidth="1"/>
    <col min="4" max="4" width="9.125" style="141" customWidth="1"/>
    <col min="5" max="12" width="7.625" style="141" customWidth="1"/>
    <col min="13" max="15" width="7.625" style="144" customWidth="1"/>
    <col min="16" max="16" width="7.125" style="144" customWidth="1"/>
    <col min="17" max="27" width="9.00390625" style="144" customWidth="1"/>
    <col min="28" max="16384" width="9.00390625" style="141" customWidth="1"/>
  </cols>
  <sheetData>
    <row r="2" spans="2:16" ht="14.25">
      <c r="B2" s="142" t="s">
        <v>374</v>
      </c>
      <c r="P2" s="145"/>
    </row>
    <row r="3" ht="12.75" thickBot="1">
      <c r="C3" s="143" t="s">
        <v>337</v>
      </c>
    </row>
    <row r="4" spans="2:27" ht="19.5" customHeight="1" thickTop="1">
      <c r="B4" s="1164" t="s">
        <v>338</v>
      </c>
      <c r="C4" s="1155"/>
      <c r="D4" s="146" t="s">
        <v>339</v>
      </c>
      <c r="E4" s="147">
        <v>0.3</v>
      </c>
      <c r="F4" s="147">
        <v>0.3</v>
      </c>
      <c r="G4" s="147">
        <v>0.5</v>
      </c>
      <c r="H4" s="147">
        <v>0.7</v>
      </c>
      <c r="I4" s="147">
        <v>1</v>
      </c>
      <c r="J4" s="147">
        <v>1.5</v>
      </c>
      <c r="K4" s="148">
        <v>2</v>
      </c>
      <c r="L4" s="147">
        <v>2.5</v>
      </c>
      <c r="M4" s="147">
        <v>3</v>
      </c>
      <c r="N4" s="147">
        <v>5</v>
      </c>
      <c r="O4" s="147" t="s">
        <v>340</v>
      </c>
      <c r="P4" s="141"/>
      <c r="Q4" s="141"/>
      <c r="R4" s="141"/>
      <c r="S4" s="141"/>
      <c r="T4" s="141"/>
      <c r="U4" s="141"/>
      <c r="V4" s="141"/>
      <c r="W4" s="141"/>
      <c r="X4" s="141"/>
      <c r="Y4" s="141"/>
      <c r="Z4" s="141"/>
      <c r="AA4" s="141"/>
    </row>
    <row r="5" spans="2:27" ht="23.25" customHeight="1">
      <c r="B5" s="1156"/>
      <c r="C5" s="1157"/>
      <c r="D5" s="149"/>
      <c r="E5" s="150" t="s">
        <v>341</v>
      </c>
      <c r="F5" s="151" t="s">
        <v>342</v>
      </c>
      <c r="G5" s="151" t="s">
        <v>342</v>
      </c>
      <c r="H5" s="151" t="s">
        <v>342</v>
      </c>
      <c r="I5" s="151" t="s">
        <v>342</v>
      </c>
      <c r="J5" s="151" t="s">
        <v>342</v>
      </c>
      <c r="K5" s="151" t="s">
        <v>342</v>
      </c>
      <c r="L5" s="151" t="s">
        <v>342</v>
      </c>
      <c r="M5" s="151" t="s">
        <v>342</v>
      </c>
      <c r="N5" s="150" t="s">
        <v>341</v>
      </c>
      <c r="O5" s="150"/>
      <c r="P5" s="141"/>
      <c r="Q5" s="141"/>
      <c r="R5" s="141"/>
      <c r="S5" s="141"/>
      <c r="T5" s="141"/>
      <c r="U5" s="141"/>
      <c r="V5" s="141"/>
      <c r="W5" s="141"/>
      <c r="X5" s="141"/>
      <c r="Y5" s="141"/>
      <c r="Z5" s="141"/>
      <c r="AA5" s="141"/>
    </row>
    <row r="6" spans="2:27" ht="39" customHeight="1">
      <c r="B6" s="1158"/>
      <c r="C6" s="1154"/>
      <c r="D6" s="152" t="s">
        <v>343</v>
      </c>
      <c r="E6" s="153" t="s">
        <v>344</v>
      </c>
      <c r="F6" s="153" t="s">
        <v>345</v>
      </c>
      <c r="G6" s="153" t="s">
        <v>346</v>
      </c>
      <c r="H6" s="153" t="s">
        <v>347</v>
      </c>
      <c r="I6" s="153" t="s">
        <v>348</v>
      </c>
      <c r="J6" s="153" t="s">
        <v>349</v>
      </c>
      <c r="K6" s="153" t="s">
        <v>350</v>
      </c>
      <c r="L6" s="153" t="s">
        <v>351</v>
      </c>
      <c r="M6" s="153" t="s">
        <v>352</v>
      </c>
      <c r="N6" s="153" t="s">
        <v>353</v>
      </c>
      <c r="O6" s="153" t="s">
        <v>354</v>
      </c>
      <c r="P6" s="141"/>
      <c r="Q6" s="141"/>
      <c r="R6" s="141"/>
      <c r="S6" s="141"/>
      <c r="T6" s="141"/>
      <c r="U6" s="141"/>
      <c r="V6" s="141"/>
      <c r="W6" s="141"/>
      <c r="X6" s="141"/>
      <c r="Y6" s="141"/>
      <c r="Z6" s="141"/>
      <c r="AA6" s="141"/>
    </row>
    <row r="7" spans="2:27" s="154" customFormat="1" ht="10.5">
      <c r="B7" s="155"/>
      <c r="C7" s="156"/>
      <c r="D7" s="157" t="s">
        <v>355</v>
      </c>
      <c r="E7" s="158" t="s">
        <v>355</v>
      </c>
      <c r="F7" s="158" t="s">
        <v>355</v>
      </c>
      <c r="G7" s="158" t="s">
        <v>355</v>
      </c>
      <c r="H7" s="158" t="s">
        <v>355</v>
      </c>
      <c r="I7" s="158" t="s">
        <v>355</v>
      </c>
      <c r="J7" s="158" t="s">
        <v>355</v>
      </c>
      <c r="K7" s="158" t="s">
        <v>355</v>
      </c>
      <c r="L7" s="158" t="s">
        <v>355</v>
      </c>
      <c r="M7" s="158" t="s">
        <v>355</v>
      </c>
      <c r="N7" s="158" t="s">
        <v>355</v>
      </c>
      <c r="O7" s="159" t="s">
        <v>355</v>
      </c>
      <c r="P7" s="160"/>
      <c r="Q7" s="161"/>
      <c r="R7" s="161"/>
      <c r="S7" s="161"/>
      <c r="T7" s="161"/>
      <c r="U7" s="161"/>
      <c r="V7" s="161"/>
      <c r="W7" s="161"/>
      <c r="X7" s="161"/>
      <c r="Y7" s="161"/>
      <c r="Z7" s="161"/>
      <c r="AA7" s="161"/>
    </row>
    <row r="8" spans="2:16" ht="12" customHeight="1">
      <c r="B8" s="1151" t="s">
        <v>1267</v>
      </c>
      <c r="C8" s="1152"/>
      <c r="D8" s="162">
        <f aca="true" t="shared" si="0" ref="D8:O8">SUM(D11,D28,D40,D55)</f>
        <v>117146</v>
      </c>
      <c r="E8" s="163">
        <f t="shared" si="0"/>
        <v>14013</v>
      </c>
      <c r="F8" s="163">
        <f t="shared" si="0"/>
        <v>13833</v>
      </c>
      <c r="G8" s="163">
        <f t="shared" si="0"/>
        <v>13201</v>
      </c>
      <c r="H8" s="163">
        <f t="shared" si="0"/>
        <v>18913</v>
      </c>
      <c r="I8" s="163">
        <f t="shared" si="0"/>
        <v>25765</v>
      </c>
      <c r="J8" s="163">
        <f t="shared" si="0"/>
        <v>14692</v>
      </c>
      <c r="K8" s="163">
        <f t="shared" si="0"/>
        <v>7289</v>
      </c>
      <c r="L8" s="163">
        <f t="shared" si="0"/>
        <v>3919</v>
      </c>
      <c r="M8" s="163">
        <f t="shared" si="0"/>
        <v>5101</v>
      </c>
      <c r="N8" s="163">
        <f t="shared" si="0"/>
        <v>195</v>
      </c>
      <c r="O8" s="164">
        <f t="shared" si="0"/>
        <v>225</v>
      </c>
      <c r="P8" s="165"/>
    </row>
    <row r="9" spans="2:16" ht="6.75" customHeight="1">
      <c r="B9" s="166"/>
      <c r="C9" s="167"/>
      <c r="D9" s="168"/>
      <c r="E9" s="169"/>
      <c r="F9" s="170"/>
      <c r="G9" s="170"/>
      <c r="H9" s="170"/>
      <c r="I9" s="170"/>
      <c r="J9" s="170"/>
      <c r="K9" s="170"/>
      <c r="L9" s="170"/>
      <c r="M9" s="170"/>
      <c r="N9" s="170"/>
      <c r="O9" s="171"/>
      <c r="P9" s="170"/>
    </row>
    <row r="10" spans="2:27" s="172" customFormat="1" ht="9" customHeight="1">
      <c r="B10" s="166"/>
      <c r="C10" s="173"/>
      <c r="D10" s="168"/>
      <c r="E10" s="174"/>
      <c r="F10" s="170"/>
      <c r="G10" s="174"/>
      <c r="H10" s="174"/>
      <c r="I10" s="174"/>
      <c r="J10" s="174"/>
      <c r="K10" s="174"/>
      <c r="L10" s="174"/>
      <c r="M10" s="174"/>
      <c r="N10" s="174"/>
      <c r="O10" s="175"/>
      <c r="P10" s="174"/>
      <c r="Q10" s="176"/>
      <c r="R10" s="176"/>
      <c r="S10" s="176"/>
      <c r="T10" s="176"/>
      <c r="U10" s="176"/>
      <c r="V10" s="176"/>
      <c r="W10" s="176"/>
      <c r="X10" s="176"/>
      <c r="Y10" s="176"/>
      <c r="Z10" s="176"/>
      <c r="AA10" s="176"/>
    </row>
    <row r="11" spans="2:27" s="177" customFormat="1" ht="12" customHeight="1">
      <c r="B11" s="1151" t="s">
        <v>356</v>
      </c>
      <c r="C11" s="1152"/>
      <c r="D11" s="162">
        <f aca="true" t="shared" si="1" ref="D11:O11">SUM(D12:D26)</f>
        <v>29414</v>
      </c>
      <c r="E11" s="163">
        <f t="shared" si="1"/>
        <v>3516</v>
      </c>
      <c r="F11" s="163">
        <f t="shared" si="1"/>
        <v>3017</v>
      </c>
      <c r="G11" s="163">
        <f t="shared" si="1"/>
        <v>2437</v>
      </c>
      <c r="H11" s="163">
        <f t="shared" si="1"/>
        <v>2885</v>
      </c>
      <c r="I11" s="163">
        <f t="shared" si="1"/>
        <v>4020</v>
      </c>
      <c r="J11" s="163">
        <f t="shared" si="1"/>
        <v>3431</v>
      </c>
      <c r="K11" s="163">
        <f t="shared" si="1"/>
        <v>2988</v>
      </c>
      <c r="L11" s="163">
        <f t="shared" si="1"/>
        <v>2448</v>
      </c>
      <c r="M11" s="163">
        <f t="shared" si="1"/>
        <v>4444</v>
      </c>
      <c r="N11" s="163">
        <f t="shared" si="1"/>
        <v>104</v>
      </c>
      <c r="O11" s="164">
        <f t="shared" si="1"/>
        <v>124</v>
      </c>
      <c r="P11" s="163"/>
      <c r="Q11" s="178"/>
      <c r="R11" s="178"/>
      <c r="S11" s="178"/>
      <c r="T11" s="178"/>
      <c r="U11" s="178"/>
      <c r="V11" s="178"/>
      <c r="W11" s="178"/>
      <c r="X11" s="178"/>
      <c r="Y11" s="178"/>
      <c r="Z11" s="178"/>
      <c r="AA11" s="178"/>
    </row>
    <row r="12" spans="2:16" ht="12.75" customHeight="1">
      <c r="B12" s="179"/>
      <c r="C12" s="180" t="s">
        <v>1271</v>
      </c>
      <c r="D12" s="181">
        <f aca="true" t="shared" si="2" ref="D12:D26">SUM(E12:O12)</f>
        <v>3504</v>
      </c>
      <c r="E12" s="182">
        <v>422</v>
      </c>
      <c r="F12" s="182">
        <v>351</v>
      </c>
      <c r="G12" s="182">
        <v>240</v>
      </c>
      <c r="H12" s="182">
        <v>300</v>
      </c>
      <c r="I12" s="182">
        <v>455</v>
      </c>
      <c r="J12" s="182">
        <v>411</v>
      </c>
      <c r="K12" s="182">
        <v>373</v>
      </c>
      <c r="L12" s="182">
        <v>284</v>
      </c>
      <c r="M12" s="182">
        <v>625</v>
      </c>
      <c r="N12" s="182">
        <v>17</v>
      </c>
      <c r="O12" s="183">
        <v>26</v>
      </c>
      <c r="P12" s="184"/>
    </row>
    <row r="13" spans="2:16" ht="12" customHeight="1">
      <c r="B13" s="185"/>
      <c r="C13" s="180" t="s">
        <v>1272</v>
      </c>
      <c r="D13" s="181">
        <f t="shared" si="2"/>
        <v>5893</v>
      </c>
      <c r="E13" s="174">
        <v>677</v>
      </c>
      <c r="F13" s="186">
        <v>638</v>
      </c>
      <c r="G13" s="174">
        <v>461</v>
      </c>
      <c r="H13" s="174">
        <v>553</v>
      </c>
      <c r="I13" s="174">
        <v>655</v>
      </c>
      <c r="J13" s="174">
        <v>564</v>
      </c>
      <c r="K13" s="174">
        <v>582</v>
      </c>
      <c r="L13" s="174">
        <v>508</v>
      </c>
      <c r="M13" s="187">
        <v>1167</v>
      </c>
      <c r="N13" s="187">
        <v>21</v>
      </c>
      <c r="O13" s="188">
        <v>67</v>
      </c>
      <c r="P13" s="184"/>
    </row>
    <row r="14" spans="2:16" ht="12" customHeight="1">
      <c r="B14" s="185"/>
      <c r="C14" s="180" t="s">
        <v>357</v>
      </c>
      <c r="D14" s="181">
        <f t="shared" si="2"/>
        <v>1106</v>
      </c>
      <c r="E14" s="174">
        <v>166</v>
      </c>
      <c r="F14" s="186">
        <v>115</v>
      </c>
      <c r="G14" s="174">
        <v>119</v>
      </c>
      <c r="H14" s="174">
        <v>189</v>
      </c>
      <c r="I14" s="174">
        <v>276</v>
      </c>
      <c r="J14" s="174">
        <v>171</v>
      </c>
      <c r="K14" s="174">
        <v>55</v>
      </c>
      <c r="L14" s="174">
        <v>11</v>
      </c>
      <c r="M14" s="187">
        <v>3</v>
      </c>
      <c r="N14" s="187">
        <v>1</v>
      </c>
      <c r="O14" s="188">
        <v>0</v>
      </c>
      <c r="P14" s="184"/>
    </row>
    <row r="15" spans="2:16" ht="12" customHeight="1">
      <c r="B15" s="185"/>
      <c r="C15" s="180" t="s">
        <v>358</v>
      </c>
      <c r="D15" s="181">
        <f t="shared" si="2"/>
        <v>1321</v>
      </c>
      <c r="E15" s="174">
        <v>68</v>
      </c>
      <c r="F15" s="186">
        <v>97</v>
      </c>
      <c r="G15" s="174">
        <v>91</v>
      </c>
      <c r="H15" s="174">
        <v>118</v>
      </c>
      <c r="I15" s="174">
        <v>259</v>
      </c>
      <c r="J15" s="174">
        <v>275</v>
      </c>
      <c r="K15" s="174">
        <v>231</v>
      </c>
      <c r="L15" s="174">
        <v>120</v>
      </c>
      <c r="M15" s="187">
        <v>57</v>
      </c>
      <c r="N15" s="187">
        <v>5</v>
      </c>
      <c r="O15" s="188">
        <v>0</v>
      </c>
      <c r="P15" s="184"/>
    </row>
    <row r="16" spans="2:16" ht="12" customHeight="1">
      <c r="B16" s="185"/>
      <c r="C16" s="180" t="s">
        <v>359</v>
      </c>
      <c r="D16" s="181">
        <f t="shared" si="2"/>
        <v>1819</v>
      </c>
      <c r="E16" s="174">
        <v>191</v>
      </c>
      <c r="F16" s="186">
        <v>141</v>
      </c>
      <c r="G16" s="174">
        <v>112</v>
      </c>
      <c r="H16" s="174">
        <v>162</v>
      </c>
      <c r="I16" s="174">
        <v>215</v>
      </c>
      <c r="J16" s="174">
        <v>238</v>
      </c>
      <c r="K16" s="174">
        <v>270</v>
      </c>
      <c r="L16" s="174">
        <v>215</v>
      </c>
      <c r="M16" s="187">
        <v>272</v>
      </c>
      <c r="N16" s="187">
        <v>3</v>
      </c>
      <c r="O16" s="188">
        <v>0</v>
      </c>
      <c r="P16" s="184"/>
    </row>
    <row r="17" spans="2:16" ht="12" customHeight="1">
      <c r="B17" s="185"/>
      <c r="C17" s="180" t="s">
        <v>1373</v>
      </c>
      <c r="D17" s="181">
        <f t="shared" si="2"/>
        <v>1259</v>
      </c>
      <c r="E17" s="174">
        <v>135</v>
      </c>
      <c r="F17" s="186">
        <v>108</v>
      </c>
      <c r="G17" s="174">
        <v>81</v>
      </c>
      <c r="H17" s="174">
        <v>77</v>
      </c>
      <c r="I17" s="174">
        <v>112</v>
      </c>
      <c r="J17" s="174">
        <v>105</v>
      </c>
      <c r="K17" s="174">
        <v>119</v>
      </c>
      <c r="L17" s="174">
        <v>129</v>
      </c>
      <c r="M17" s="187">
        <v>378</v>
      </c>
      <c r="N17" s="187">
        <v>10</v>
      </c>
      <c r="O17" s="188">
        <v>5</v>
      </c>
      <c r="P17" s="184"/>
    </row>
    <row r="18" spans="2:16" ht="12" customHeight="1">
      <c r="B18" s="179"/>
      <c r="C18" s="180" t="s">
        <v>1287</v>
      </c>
      <c r="D18" s="181">
        <f t="shared" si="2"/>
        <v>1860</v>
      </c>
      <c r="E18" s="182">
        <v>116</v>
      </c>
      <c r="F18" s="182">
        <v>128</v>
      </c>
      <c r="G18" s="182">
        <v>107</v>
      </c>
      <c r="H18" s="182">
        <v>130</v>
      </c>
      <c r="I18" s="182">
        <v>186</v>
      </c>
      <c r="J18" s="182">
        <v>200</v>
      </c>
      <c r="K18" s="182">
        <v>188</v>
      </c>
      <c r="L18" s="182">
        <v>217</v>
      </c>
      <c r="M18" s="182">
        <v>575</v>
      </c>
      <c r="N18" s="182">
        <v>11</v>
      </c>
      <c r="O18" s="183">
        <v>2</v>
      </c>
      <c r="P18" s="189"/>
    </row>
    <row r="19" spans="2:16" ht="12" customHeight="1">
      <c r="B19" s="185"/>
      <c r="C19" s="180" t="s">
        <v>1375</v>
      </c>
      <c r="D19" s="181">
        <f t="shared" si="2"/>
        <v>1227</v>
      </c>
      <c r="E19" s="174">
        <v>158</v>
      </c>
      <c r="F19" s="186">
        <v>146</v>
      </c>
      <c r="G19" s="174">
        <v>102</v>
      </c>
      <c r="H19" s="174">
        <v>137</v>
      </c>
      <c r="I19" s="174">
        <v>174</v>
      </c>
      <c r="J19" s="174">
        <v>144</v>
      </c>
      <c r="K19" s="174">
        <v>151</v>
      </c>
      <c r="L19" s="174">
        <v>105</v>
      </c>
      <c r="M19" s="187">
        <v>110</v>
      </c>
      <c r="N19" s="187">
        <v>0</v>
      </c>
      <c r="O19" s="188">
        <v>0</v>
      </c>
      <c r="P19" s="184"/>
    </row>
    <row r="20" spans="2:16" ht="12" customHeight="1">
      <c r="B20" s="185"/>
      <c r="C20" s="180" t="s">
        <v>1376</v>
      </c>
      <c r="D20" s="181">
        <f t="shared" si="2"/>
        <v>2476</v>
      </c>
      <c r="E20" s="174">
        <v>229</v>
      </c>
      <c r="F20" s="186">
        <v>219</v>
      </c>
      <c r="G20" s="174">
        <v>205</v>
      </c>
      <c r="H20" s="174">
        <v>209</v>
      </c>
      <c r="I20" s="174">
        <v>281</v>
      </c>
      <c r="J20" s="174">
        <v>275</v>
      </c>
      <c r="K20" s="174">
        <v>299</v>
      </c>
      <c r="L20" s="174">
        <v>303</v>
      </c>
      <c r="M20" s="187">
        <v>451</v>
      </c>
      <c r="N20" s="187">
        <v>1</v>
      </c>
      <c r="O20" s="188">
        <v>4</v>
      </c>
      <c r="P20" s="184"/>
    </row>
    <row r="21" spans="2:16" ht="12" customHeight="1">
      <c r="B21" s="185"/>
      <c r="C21" s="180" t="s">
        <v>360</v>
      </c>
      <c r="D21" s="181">
        <f t="shared" si="2"/>
        <v>1558</v>
      </c>
      <c r="E21" s="174">
        <v>336</v>
      </c>
      <c r="F21" s="186">
        <v>270</v>
      </c>
      <c r="G21" s="174">
        <v>237</v>
      </c>
      <c r="H21" s="174">
        <v>247</v>
      </c>
      <c r="I21" s="174">
        <v>321</v>
      </c>
      <c r="J21" s="174">
        <v>114</v>
      </c>
      <c r="K21" s="174">
        <v>20</v>
      </c>
      <c r="L21" s="174">
        <v>8</v>
      </c>
      <c r="M21" s="187">
        <v>4</v>
      </c>
      <c r="N21" s="187">
        <v>0</v>
      </c>
      <c r="O21" s="188">
        <v>1</v>
      </c>
      <c r="P21" s="184"/>
    </row>
    <row r="22" spans="2:27" s="172" customFormat="1" ht="12" customHeight="1">
      <c r="B22" s="185"/>
      <c r="C22" s="180" t="s">
        <v>361</v>
      </c>
      <c r="D22" s="181">
        <f t="shared" si="2"/>
        <v>938</v>
      </c>
      <c r="E22" s="174">
        <v>66</v>
      </c>
      <c r="F22" s="186">
        <v>53</v>
      </c>
      <c r="G22" s="174">
        <v>60</v>
      </c>
      <c r="H22" s="174">
        <v>75</v>
      </c>
      <c r="I22" s="174">
        <v>71</v>
      </c>
      <c r="J22" s="174">
        <v>81</v>
      </c>
      <c r="K22" s="174">
        <v>92</v>
      </c>
      <c r="L22" s="174">
        <v>119</v>
      </c>
      <c r="M22" s="187">
        <v>288</v>
      </c>
      <c r="N22" s="187">
        <v>27</v>
      </c>
      <c r="O22" s="188">
        <v>6</v>
      </c>
      <c r="P22" s="174"/>
      <c r="Q22" s="176"/>
      <c r="R22" s="176"/>
      <c r="S22" s="176"/>
      <c r="T22" s="176"/>
      <c r="U22" s="176"/>
      <c r="V22" s="176"/>
      <c r="W22" s="176"/>
      <c r="X22" s="176"/>
      <c r="Y22" s="176"/>
      <c r="Z22" s="176"/>
      <c r="AA22" s="176"/>
    </row>
    <row r="23" spans="2:16" ht="12" customHeight="1">
      <c r="B23" s="179"/>
      <c r="C23" s="180" t="s">
        <v>362</v>
      </c>
      <c r="D23" s="181">
        <f t="shared" si="2"/>
        <v>887</v>
      </c>
      <c r="E23" s="190">
        <v>126</v>
      </c>
      <c r="F23" s="190">
        <v>113</v>
      </c>
      <c r="G23" s="190">
        <v>88</v>
      </c>
      <c r="H23" s="190">
        <v>85</v>
      </c>
      <c r="I23" s="190">
        <v>148</v>
      </c>
      <c r="J23" s="190">
        <v>115</v>
      </c>
      <c r="K23" s="190">
        <v>104</v>
      </c>
      <c r="L23" s="190">
        <v>58</v>
      </c>
      <c r="M23" s="190">
        <v>46</v>
      </c>
      <c r="N23" s="190">
        <v>0</v>
      </c>
      <c r="O23" s="191">
        <v>4</v>
      </c>
      <c r="P23" s="189"/>
    </row>
    <row r="24" spans="2:27" s="172" customFormat="1" ht="12" customHeight="1">
      <c r="B24" s="185"/>
      <c r="C24" s="180" t="s">
        <v>363</v>
      </c>
      <c r="D24" s="181">
        <f t="shared" si="2"/>
        <v>1339</v>
      </c>
      <c r="E24" s="174">
        <v>185</v>
      </c>
      <c r="F24" s="186">
        <v>144</v>
      </c>
      <c r="G24" s="174">
        <v>128</v>
      </c>
      <c r="H24" s="174">
        <v>154</v>
      </c>
      <c r="I24" s="174">
        <v>212</v>
      </c>
      <c r="J24" s="174">
        <v>171</v>
      </c>
      <c r="K24" s="174">
        <v>138</v>
      </c>
      <c r="L24" s="174">
        <v>88</v>
      </c>
      <c r="M24" s="174">
        <v>117</v>
      </c>
      <c r="N24" s="174">
        <v>0</v>
      </c>
      <c r="O24" s="175">
        <v>2</v>
      </c>
      <c r="P24" s="174"/>
      <c r="Q24" s="176"/>
      <c r="R24" s="176"/>
      <c r="S24" s="176"/>
      <c r="T24" s="176"/>
      <c r="U24" s="176"/>
      <c r="V24" s="176"/>
      <c r="W24" s="176"/>
      <c r="X24" s="176"/>
      <c r="Y24" s="176"/>
      <c r="Z24" s="176"/>
      <c r="AA24" s="176"/>
    </row>
    <row r="25" spans="2:27" s="172" customFormat="1" ht="12" customHeight="1">
      <c r="B25" s="185"/>
      <c r="C25" s="180" t="s">
        <v>364</v>
      </c>
      <c r="D25" s="181">
        <f t="shared" si="2"/>
        <v>1200</v>
      </c>
      <c r="E25" s="174">
        <v>189</v>
      </c>
      <c r="F25" s="186">
        <v>151</v>
      </c>
      <c r="G25" s="174">
        <v>111</v>
      </c>
      <c r="H25" s="174">
        <v>131</v>
      </c>
      <c r="I25" s="174">
        <v>192</v>
      </c>
      <c r="J25" s="174">
        <v>160</v>
      </c>
      <c r="K25" s="174">
        <v>111</v>
      </c>
      <c r="L25" s="174">
        <v>79</v>
      </c>
      <c r="M25" s="174">
        <v>75</v>
      </c>
      <c r="N25" s="174">
        <v>0</v>
      </c>
      <c r="O25" s="175">
        <v>1</v>
      </c>
      <c r="P25" s="174"/>
      <c r="Q25" s="176"/>
      <c r="R25" s="176"/>
      <c r="S25" s="176"/>
      <c r="T25" s="176"/>
      <c r="U25" s="176"/>
      <c r="V25" s="176"/>
      <c r="W25" s="176"/>
      <c r="X25" s="176"/>
      <c r="Y25" s="176"/>
      <c r="Z25" s="176"/>
      <c r="AA25" s="176"/>
    </row>
    <row r="26" spans="2:27" s="172" customFormat="1" ht="12" customHeight="1">
      <c r="B26" s="185"/>
      <c r="C26" s="180" t="s">
        <v>1383</v>
      </c>
      <c r="D26" s="181">
        <f t="shared" si="2"/>
        <v>3027</v>
      </c>
      <c r="E26" s="174">
        <v>452</v>
      </c>
      <c r="F26" s="186">
        <v>343</v>
      </c>
      <c r="G26" s="174">
        <v>295</v>
      </c>
      <c r="H26" s="174">
        <v>318</v>
      </c>
      <c r="I26" s="174">
        <v>463</v>
      </c>
      <c r="J26" s="174">
        <v>407</v>
      </c>
      <c r="K26" s="174">
        <v>255</v>
      </c>
      <c r="L26" s="174">
        <v>204</v>
      </c>
      <c r="M26" s="174">
        <v>276</v>
      </c>
      <c r="N26" s="174">
        <v>8</v>
      </c>
      <c r="O26" s="175">
        <v>6</v>
      </c>
      <c r="P26" s="174"/>
      <c r="Q26" s="176"/>
      <c r="R26" s="176"/>
      <c r="S26" s="176"/>
      <c r="T26" s="176"/>
      <c r="U26" s="176"/>
      <c r="V26" s="176"/>
      <c r="W26" s="176"/>
      <c r="X26" s="176"/>
      <c r="Y26" s="176"/>
      <c r="Z26" s="176"/>
      <c r="AA26" s="176"/>
    </row>
    <row r="27" spans="2:27" s="172" customFormat="1" ht="12" customHeight="1">
      <c r="B27" s="185"/>
      <c r="C27" s="180"/>
      <c r="D27" s="168"/>
      <c r="E27" s="174"/>
      <c r="F27" s="170"/>
      <c r="G27" s="174"/>
      <c r="H27" s="174"/>
      <c r="I27" s="174"/>
      <c r="J27" s="174"/>
      <c r="K27" s="174"/>
      <c r="L27" s="174"/>
      <c r="M27" s="174"/>
      <c r="N27" s="174"/>
      <c r="O27" s="175"/>
      <c r="P27" s="174"/>
      <c r="Q27" s="176"/>
      <c r="R27" s="176"/>
      <c r="S27" s="176"/>
      <c r="T27" s="176"/>
      <c r="U27" s="176"/>
      <c r="V27" s="176"/>
      <c r="W27" s="176"/>
      <c r="X27" s="176"/>
      <c r="Y27" s="176"/>
      <c r="Z27" s="176"/>
      <c r="AA27" s="176"/>
    </row>
    <row r="28" spans="2:27" s="177" customFormat="1" ht="12" customHeight="1">
      <c r="B28" s="1151" t="s">
        <v>1296</v>
      </c>
      <c r="C28" s="1152"/>
      <c r="D28" s="192">
        <f aca="true" t="shared" si="3" ref="D28:O28">SUM(D29:D38)</f>
        <v>17659</v>
      </c>
      <c r="E28" s="193">
        <f t="shared" si="3"/>
        <v>2028</v>
      </c>
      <c r="F28" s="193">
        <f t="shared" si="3"/>
        <v>1815</v>
      </c>
      <c r="G28" s="193">
        <f t="shared" si="3"/>
        <v>1779</v>
      </c>
      <c r="H28" s="193">
        <f t="shared" si="3"/>
        <v>2738</v>
      </c>
      <c r="I28" s="193">
        <f t="shared" si="3"/>
        <v>4288</v>
      </c>
      <c r="J28" s="193">
        <f t="shared" si="3"/>
        <v>2916</v>
      </c>
      <c r="K28" s="193">
        <f t="shared" si="3"/>
        <v>1287</v>
      </c>
      <c r="L28" s="193">
        <f t="shared" si="3"/>
        <v>464</v>
      </c>
      <c r="M28" s="193">
        <f t="shared" si="3"/>
        <v>261</v>
      </c>
      <c r="N28" s="193">
        <f t="shared" si="3"/>
        <v>82</v>
      </c>
      <c r="O28" s="194">
        <f t="shared" si="3"/>
        <v>1</v>
      </c>
      <c r="P28" s="163"/>
      <c r="Q28" s="178"/>
      <c r="R28" s="178"/>
      <c r="S28" s="178"/>
      <c r="T28" s="178"/>
      <c r="U28" s="178"/>
      <c r="V28" s="178"/>
      <c r="W28" s="178"/>
      <c r="X28" s="178"/>
      <c r="Y28" s="178"/>
      <c r="Z28" s="178"/>
      <c r="AA28" s="178"/>
    </row>
    <row r="29" spans="2:27" s="172" customFormat="1" ht="12" customHeight="1">
      <c r="B29" s="185"/>
      <c r="C29" s="180" t="s">
        <v>1339</v>
      </c>
      <c r="D29" s="181">
        <f aca="true" t="shared" si="4" ref="D29:D38">SUM(E29:O29)</f>
        <v>2891</v>
      </c>
      <c r="E29" s="174">
        <v>249</v>
      </c>
      <c r="F29" s="170">
        <v>271</v>
      </c>
      <c r="G29" s="174">
        <v>207</v>
      </c>
      <c r="H29" s="174">
        <v>316</v>
      </c>
      <c r="I29" s="174">
        <v>548</v>
      </c>
      <c r="J29" s="174">
        <v>555</v>
      </c>
      <c r="K29" s="174">
        <v>381</v>
      </c>
      <c r="L29" s="174">
        <v>165</v>
      </c>
      <c r="M29" s="174">
        <v>121</v>
      </c>
      <c r="N29" s="174">
        <v>77</v>
      </c>
      <c r="O29" s="175">
        <v>1</v>
      </c>
      <c r="P29" s="174"/>
      <c r="Q29" s="176"/>
      <c r="R29" s="176"/>
      <c r="S29" s="176"/>
      <c r="T29" s="176"/>
      <c r="U29" s="176"/>
      <c r="V29" s="176"/>
      <c r="W29" s="176"/>
      <c r="X29" s="176"/>
      <c r="Y29" s="176"/>
      <c r="Z29" s="176"/>
      <c r="AA29" s="176"/>
    </row>
    <row r="30" spans="2:27" s="172" customFormat="1" ht="12" customHeight="1">
      <c r="B30" s="166"/>
      <c r="C30" s="180" t="s">
        <v>1280</v>
      </c>
      <c r="D30" s="181">
        <f t="shared" si="4"/>
        <v>3922</v>
      </c>
      <c r="E30" s="174">
        <v>246</v>
      </c>
      <c r="F30" s="170">
        <v>303</v>
      </c>
      <c r="G30" s="174">
        <v>413</v>
      </c>
      <c r="H30" s="174">
        <v>675</v>
      </c>
      <c r="I30" s="174">
        <v>1252</v>
      </c>
      <c r="J30" s="174">
        <v>717</v>
      </c>
      <c r="K30" s="174">
        <v>211</v>
      </c>
      <c r="L30" s="174">
        <v>59</v>
      </c>
      <c r="M30" s="174">
        <v>45</v>
      </c>
      <c r="N30" s="174">
        <v>1</v>
      </c>
      <c r="O30" s="175">
        <v>0</v>
      </c>
      <c r="P30" s="174"/>
      <c r="Q30" s="176"/>
      <c r="R30" s="176"/>
      <c r="S30" s="176"/>
      <c r="T30" s="176"/>
      <c r="U30" s="176"/>
      <c r="V30" s="176"/>
      <c r="W30" s="176"/>
      <c r="X30" s="176"/>
      <c r="Y30" s="176"/>
      <c r="Z30" s="176"/>
      <c r="AA30" s="176"/>
    </row>
    <row r="31" spans="2:27" s="172" customFormat="1" ht="12" customHeight="1">
      <c r="B31" s="166"/>
      <c r="C31" s="180" t="s">
        <v>365</v>
      </c>
      <c r="D31" s="181">
        <f t="shared" si="4"/>
        <v>1709</v>
      </c>
      <c r="E31" s="174">
        <v>176</v>
      </c>
      <c r="F31" s="170">
        <v>202</v>
      </c>
      <c r="G31" s="174">
        <v>194</v>
      </c>
      <c r="H31" s="174">
        <v>300</v>
      </c>
      <c r="I31" s="174">
        <v>429</v>
      </c>
      <c r="J31" s="174">
        <v>302</v>
      </c>
      <c r="K31" s="174">
        <v>83</v>
      </c>
      <c r="L31" s="174">
        <v>18</v>
      </c>
      <c r="M31" s="174">
        <v>5</v>
      </c>
      <c r="N31" s="174">
        <v>0</v>
      </c>
      <c r="O31" s="175">
        <v>0</v>
      </c>
      <c r="P31" s="174"/>
      <c r="Q31" s="176"/>
      <c r="R31" s="176"/>
      <c r="S31" s="176"/>
      <c r="T31" s="176"/>
      <c r="U31" s="176"/>
      <c r="V31" s="176"/>
      <c r="W31" s="176"/>
      <c r="X31" s="176"/>
      <c r="Y31" s="176"/>
      <c r="Z31" s="176"/>
      <c r="AA31" s="176"/>
    </row>
    <row r="32" spans="2:27" s="172" customFormat="1" ht="12" customHeight="1">
      <c r="B32" s="185"/>
      <c r="C32" s="180" t="s">
        <v>1298</v>
      </c>
      <c r="D32" s="181">
        <f t="shared" si="4"/>
        <v>1218</v>
      </c>
      <c r="E32" s="174">
        <v>142</v>
      </c>
      <c r="F32" s="170">
        <v>154</v>
      </c>
      <c r="G32" s="174">
        <v>157</v>
      </c>
      <c r="H32" s="174">
        <v>215</v>
      </c>
      <c r="I32" s="174">
        <v>349</v>
      </c>
      <c r="J32" s="174">
        <v>145</v>
      </c>
      <c r="K32" s="174">
        <v>41</v>
      </c>
      <c r="L32" s="174">
        <v>11</v>
      </c>
      <c r="M32" s="174">
        <v>4</v>
      </c>
      <c r="N32" s="174">
        <v>0</v>
      </c>
      <c r="O32" s="175">
        <v>0</v>
      </c>
      <c r="P32" s="174"/>
      <c r="Q32" s="176"/>
      <c r="R32" s="176"/>
      <c r="S32" s="176"/>
      <c r="T32" s="176"/>
      <c r="U32" s="176"/>
      <c r="V32" s="176"/>
      <c r="W32" s="176"/>
      <c r="X32" s="176"/>
      <c r="Y32" s="176"/>
      <c r="Z32" s="176"/>
      <c r="AA32" s="176"/>
    </row>
    <row r="33" spans="2:27" s="172" customFormat="1" ht="12" customHeight="1">
      <c r="B33" s="185"/>
      <c r="C33" s="180" t="s">
        <v>1354</v>
      </c>
      <c r="D33" s="181">
        <f t="shared" si="4"/>
        <v>851</v>
      </c>
      <c r="E33" s="174">
        <v>93</v>
      </c>
      <c r="F33" s="170">
        <v>104</v>
      </c>
      <c r="G33" s="174">
        <v>101</v>
      </c>
      <c r="H33" s="174">
        <v>162</v>
      </c>
      <c r="I33" s="174">
        <v>217</v>
      </c>
      <c r="J33" s="174">
        <v>121</v>
      </c>
      <c r="K33" s="174">
        <v>39</v>
      </c>
      <c r="L33" s="174">
        <v>11</v>
      </c>
      <c r="M33" s="174">
        <v>3</v>
      </c>
      <c r="N33" s="174">
        <v>0</v>
      </c>
      <c r="O33" s="175">
        <v>0</v>
      </c>
      <c r="P33" s="174"/>
      <c r="Q33" s="176"/>
      <c r="R33" s="176"/>
      <c r="S33" s="176"/>
      <c r="T33" s="176"/>
      <c r="U33" s="176"/>
      <c r="V33" s="176"/>
      <c r="W33" s="176"/>
      <c r="X33" s="176"/>
      <c r="Y33" s="176"/>
      <c r="Z33" s="176"/>
      <c r="AA33" s="176"/>
    </row>
    <row r="34" spans="2:27" s="172" customFormat="1" ht="12" customHeight="1">
      <c r="B34" s="166"/>
      <c r="C34" s="180" t="s">
        <v>1355</v>
      </c>
      <c r="D34" s="181">
        <f t="shared" si="4"/>
        <v>1353</v>
      </c>
      <c r="E34" s="174">
        <v>261</v>
      </c>
      <c r="F34" s="170">
        <v>160</v>
      </c>
      <c r="G34" s="174">
        <v>159</v>
      </c>
      <c r="H34" s="174">
        <v>222</v>
      </c>
      <c r="I34" s="174">
        <v>287</v>
      </c>
      <c r="J34" s="174">
        <v>183</v>
      </c>
      <c r="K34" s="174">
        <v>57</v>
      </c>
      <c r="L34" s="174">
        <v>18</v>
      </c>
      <c r="M34" s="174">
        <v>6</v>
      </c>
      <c r="N34" s="174">
        <v>0</v>
      </c>
      <c r="O34" s="175">
        <v>0</v>
      </c>
      <c r="P34" s="174"/>
      <c r="Q34" s="176"/>
      <c r="R34" s="176"/>
      <c r="S34" s="176"/>
      <c r="T34" s="176"/>
      <c r="U34" s="176"/>
      <c r="V34" s="176"/>
      <c r="W34" s="176"/>
      <c r="X34" s="176"/>
      <c r="Y34" s="176"/>
      <c r="Z34" s="176"/>
      <c r="AA34" s="176"/>
    </row>
    <row r="35" spans="2:27" s="172" customFormat="1" ht="12" customHeight="1">
      <c r="B35" s="166"/>
      <c r="C35" s="180" t="s">
        <v>1356</v>
      </c>
      <c r="D35" s="181">
        <f t="shared" si="4"/>
        <v>1124</v>
      </c>
      <c r="E35" s="174">
        <v>101</v>
      </c>
      <c r="F35" s="170">
        <v>96</v>
      </c>
      <c r="G35" s="174">
        <v>102</v>
      </c>
      <c r="H35" s="174">
        <v>160</v>
      </c>
      <c r="I35" s="174">
        <v>250</v>
      </c>
      <c r="J35" s="174">
        <v>218</v>
      </c>
      <c r="K35" s="174">
        <v>114</v>
      </c>
      <c r="L35" s="174">
        <v>53</v>
      </c>
      <c r="M35" s="174">
        <v>28</v>
      </c>
      <c r="N35" s="174">
        <v>2</v>
      </c>
      <c r="O35" s="175">
        <v>0</v>
      </c>
      <c r="P35" s="174"/>
      <c r="Q35" s="176"/>
      <c r="R35" s="176"/>
      <c r="S35" s="176"/>
      <c r="T35" s="176"/>
      <c r="U35" s="176"/>
      <c r="V35" s="176"/>
      <c r="W35" s="176"/>
      <c r="X35" s="176"/>
      <c r="Y35" s="176"/>
      <c r="Z35" s="176"/>
      <c r="AA35" s="176"/>
    </row>
    <row r="36" spans="2:27" s="195" customFormat="1" ht="12" customHeight="1">
      <c r="B36" s="166"/>
      <c r="C36" s="180" t="s">
        <v>1357</v>
      </c>
      <c r="D36" s="181">
        <f t="shared" si="4"/>
        <v>1828</v>
      </c>
      <c r="E36" s="174">
        <v>470</v>
      </c>
      <c r="F36" s="170">
        <v>218</v>
      </c>
      <c r="G36" s="174">
        <v>187</v>
      </c>
      <c r="H36" s="174">
        <v>252</v>
      </c>
      <c r="I36" s="174">
        <v>349</v>
      </c>
      <c r="J36" s="174">
        <v>211</v>
      </c>
      <c r="K36" s="174">
        <v>100</v>
      </c>
      <c r="L36" s="174">
        <v>24</v>
      </c>
      <c r="M36" s="174">
        <v>17</v>
      </c>
      <c r="N36" s="174">
        <v>0</v>
      </c>
      <c r="O36" s="175">
        <v>0</v>
      </c>
      <c r="P36" s="174"/>
      <c r="Q36" s="196"/>
      <c r="R36" s="196"/>
      <c r="S36" s="196"/>
      <c r="T36" s="196"/>
      <c r="U36" s="196"/>
      <c r="V36" s="196"/>
      <c r="W36" s="196"/>
      <c r="X36" s="196"/>
      <c r="Y36" s="196"/>
      <c r="Z36" s="196"/>
      <c r="AA36" s="196"/>
    </row>
    <row r="37" spans="2:27" s="195" customFormat="1" ht="12" customHeight="1">
      <c r="B37" s="166"/>
      <c r="C37" s="180" t="s">
        <v>366</v>
      </c>
      <c r="D37" s="181">
        <f t="shared" si="4"/>
        <v>1074</v>
      </c>
      <c r="E37" s="174">
        <v>82</v>
      </c>
      <c r="F37" s="170">
        <v>87</v>
      </c>
      <c r="G37" s="174">
        <v>82</v>
      </c>
      <c r="H37" s="174">
        <v>167</v>
      </c>
      <c r="I37" s="174">
        <v>223</v>
      </c>
      <c r="J37" s="174">
        <v>189</v>
      </c>
      <c r="K37" s="174">
        <v>146</v>
      </c>
      <c r="L37" s="174">
        <v>74</v>
      </c>
      <c r="M37" s="174">
        <v>24</v>
      </c>
      <c r="N37" s="174">
        <v>0</v>
      </c>
      <c r="O37" s="175">
        <v>0</v>
      </c>
      <c r="P37" s="174"/>
      <c r="Q37" s="196"/>
      <c r="R37" s="196"/>
      <c r="S37" s="196"/>
      <c r="T37" s="196"/>
      <c r="U37" s="196"/>
      <c r="V37" s="196"/>
      <c r="W37" s="196"/>
      <c r="X37" s="196"/>
      <c r="Y37" s="196"/>
      <c r="Z37" s="196"/>
      <c r="AA37" s="196"/>
    </row>
    <row r="38" spans="2:27" s="195" customFormat="1" ht="12" customHeight="1">
      <c r="B38" s="166"/>
      <c r="C38" s="180" t="s">
        <v>1304</v>
      </c>
      <c r="D38" s="181">
        <f t="shared" si="4"/>
        <v>1689</v>
      </c>
      <c r="E38" s="182">
        <v>208</v>
      </c>
      <c r="F38" s="170">
        <v>220</v>
      </c>
      <c r="G38" s="182">
        <v>177</v>
      </c>
      <c r="H38" s="182">
        <v>269</v>
      </c>
      <c r="I38" s="182">
        <v>384</v>
      </c>
      <c r="J38" s="182">
        <v>275</v>
      </c>
      <c r="K38" s="182">
        <v>115</v>
      </c>
      <c r="L38" s="182">
        <v>31</v>
      </c>
      <c r="M38" s="182">
        <v>8</v>
      </c>
      <c r="N38" s="182">
        <v>2</v>
      </c>
      <c r="O38" s="175">
        <v>0</v>
      </c>
      <c r="P38" s="189"/>
      <c r="Q38" s="196"/>
      <c r="R38" s="196"/>
      <c r="S38" s="196"/>
      <c r="T38" s="196"/>
      <c r="U38" s="196"/>
      <c r="V38" s="196"/>
      <c r="W38" s="196"/>
      <c r="X38" s="196"/>
      <c r="Y38" s="196"/>
      <c r="Z38" s="196"/>
      <c r="AA38" s="196"/>
    </row>
    <row r="39" spans="2:27" s="195" customFormat="1" ht="12" customHeight="1">
      <c r="B39" s="166"/>
      <c r="C39" s="180"/>
      <c r="D39" s="181"/>
      <c r="E39" s="182"/>
      <c r="F39" s="182"/>
      <c r="G39" s="182"/>
      <c r="H39" s="182"/>
      <c r="I39" s="182"/>
      <c r="J39" s="182"/>
      <c r="K39" s="182"/>
      <c r="L39" s="182"/>
      <c r="M39" s="182"/>
      <c r="N39" s="182"/>
      <c r="O39" s="183"/>
      <c r="P39" s="189"/>
      <c r="Q39" s="196"/>
      <c r="R39" s="196"/>
      <c r="S39" s="196"/>
      <c r="T39" s="196"/>
      <c r="U39" s="196"/>
      <c r="V39" s="196"/>
      <c r="W39" s="196"/>
      <c r="X39" s="196"/>
      <c r="Y39" s="196"/>
      <c r="Z39" s="196"/>
      <c r="AA39" s="196"/>
    </row>
    <row r="40" spans="2:27" s="177" customFormat="1" ht="12" customHeight="1">
      <c r="B40" s="1151" t="s">
        <v>1305</v>
      </c>
      <c r="C40" s="1152"/>
      <c r="D40" s="162">
        <f aca="true" t="shared" si="5" ref="D40:O40">SUM(D41:D53)</f>
        <v>42957</v>
      </c>
      <c r="E40" s="163">
        <f t="shared" si="5"/>
        <v>5052</v>
      </c>
      <c r="F40" s="163">
        <f t="shared" si="5"/>
        <v>5646</v>
      </c>
      <c r="G40" s="163">
        <f t="shared" si="5"/>
        <v>5819</v>
      </c>
      <c r="H40" s="163">
        <f t="shared" si="5"/>
        <v>8907</v>
      </c>
      <c r="I40" s="163">
        <f t="shared" si="5"/>
        <v>11655</v>
      </c>
      <c r="J40" s="163">
        <f t="shared" si="5"/>
        <v>4581</v>
      </c>
      <c r="K40" s="163">
        <f t="shared" si="5"/>
        <v>1014</v>
      </c>
      <c r="L40" s="163">
        <f t="shared" si="5"/>
        <v>172</v>
      </c>
      <c r="M40" s="163">
        <f t="shared" si="5"/>
        <v>36</v>
      </c>
      <c r="N40" s="163">
        <f t="shared" si="5"/>
        <v>4</v>
      </c>
      <c r="O40" s="164">
        <f t="shared" si="5"/>
        <v>71</v>
      </c>
      <c r="P40" s="163"/>
      <c r="Q40" s="178"/>
      <c r="R40" s="178"/>
      <c r="S40" s="178"/>
      <c r="T40" s="178"/>
      <c r="U40" s="178"/>
      <c r="V40" s="178"/>
      <c r="W40" s="178"/>
      <c r="X40" s="178"/>
      <c r="Y40" s="178"/>
      <c r="Z40" s="178"/>
      <c r="AA40" s="178"/>
    </row>
    <row r="41" spans="2:15" ht="12" customHeight="1">
      <c r="B41" s="166"/>
      <c r="C41" s="180" t="s">
        <v>1269</v>
      </c>
      <c r="D41" s="181">
        <f aca="true" t="shared" si="6" ref="D41:D53">SUM(E41:O41)</f>
        <v>9868</v>
      </c>
      <c r="E41" s="174">
        <v>1177</v>
      </c>
      <c r="F41" s="170">
        <v>1273</v>
      </c>
      <c r="G41" s="174">
        <v>1299</v>
      </c>
      <c r="H41" s="174">
        <v>1987</v>
      </c>
      <c r="I41" s="174">
        <v>2801</v>
      </c>
      <c r="J41" s="174">
        <v>1073</v>
      </c>
      <c r="K41" s="174">
        <v>215</v>
      </c>
      <c r="L41" s="174">
        <v>21</v>
      </c>
      <c r="M41" s="184">
        <v>2</v>
      </c>
      <c r="N41" s="184">
        <v>0</v>
      </c>
      <c r="O41" s="197">
        <v>20</v>
      </c>
    </row>
    <row r="42" spans="2:16" ht="12" customHeight="1">
      <c r="B42" s="166"/>
      <c r="C42" s="180" t="s">
        <v>1274</v>
      </c>
      <c r="D42" s="181">
        <f t="shared" si="6"/>
        <v>4312</v>
      </c>
      <c r="E42" s="174">
        <v>511</v>
      </c>
      <c r="F42" s="170">
        <v>554</v>
      </c>
      <c r="G42" s="174">
        <v>569</v>
      </c>
      <c r="H42" s="174">
        <v>941</v>
      </c>
      <c r="I42" s="174">
        <v>1204</v>
      </c>
      <c r="J42" s="174">
        <v>431</v>
      </c>
      <c r="K42" s="174">
        <v>83</v>
      </c>
      <c r="L42" s="174">
        <v>12</v>
      </c>
      <c r="M42" s="184">
        <v>4</v>
      </c>
      <c r="N42" s="184">
        <v>0</v>
      </c>
      <c r="O42" s="197">
        <v>3</v>
      </c>
      <c r="P42" s="184"/>
    </row>
    <row r="43" spans="2:16" ht="11.25" customHeight="1">
      <c r="B43" s="166"/>
      <c r="C43" s="180" t="s">
        <v>1340</v>
      </c>
      <c r="D43" s="181">
        <f t="shared" si="6"/>
        <v>3457</v>
      </c>
      <c r="E43" s="174">
        <v>360</v>
      </c>
      <c r="F43" s="170">
        <v>492</v>
      </c>
      <c r="G43" s="174">
        <v>524</v>
      </c>
      <c r="H43" s="174">
        <v>768</v>
      </c>
      <c r="I43" s="174">
        <v>923</v>
      </c>
      <c r="J43" s="174">
        <v>319</v>
      </c>
      <c r="K43" s="174">
        <v>58</v>
      </c>
      <c r="L43" s="174">
        <v>5</v>
      </c>
      <c r="M43" s="184">
        <v>2</v>
      </c>
      <c r="N43" s="184">
        <v>1</v>
      </c>
      <c r="O43" s="197">
        <v>5</v>
      </c>
      <c r="P43" s="184"/>
    </row>
    <row r="44" spans="2:16" ht="12" customHeight="1">
      <c r="B44" s="166"/>
      <c r="C44" s="180" t="s">
        <v>1341</v>
      </c>
      <c r="D44" s="181">
        <f t="shared" si="6"/>
        <v>4851</v>
      </c>
      <c r="E44" s="174">
        <v>552</v>
      </c>
      <c r="F44" s="170">
        <v>620</v>
      </c>
      <c r="G44" s="174">
        <v>619</v>
      </c>
      <c r="H44" s="174">
        <v>943</v>
      </c>
      <c r="I44" s="174">
        <v>1316</v>
      </c>
      <c r="J44" s="174">
        <v>575</v>
      </c>
      <c r="K44" s="174">
        <v>166</v>
      </c>
      <c r="L44" s="174">
        <v>43</v>
      </c>
      <c r="M44" s="184">
        <v>11</v>
      </c>
      <c r="N44" s="184">
        <v>3</v>
      </c>
      <c r="O44" s="197">
        <v>3</v>
      </c>
      <c r="P44" s="184"/>
    </row>
    <row r="45" spans="2:16" ht="12" customHeight="1">
      <c r="B45" s="166"/>
      <c r="C45" s="180" t="s">
        <v>1278</v>
      </c>
      <c r="D45" s="181">
        <f t="shared" si="6"/>
        <v>3159</v>
      </c>
      <c r="E45" s="174">
        <v>313</v>
      </c>
      <c r="F45" s="170">
        <v>340</v>
      </c>
      <c r="G45" s="174">
        <v>341</v>
      </c>
      <c r="H45" s="174">
        <v>552</v>
      </c>
      <c r="I45" s="174">
        <v>915</v>
      </c>
      <c r="J45" s="174">
        <v>522</v>
      </c>
      <c r="K45" s="174">
        <v>143</v>
      </c>
      <c r="L45" s="174">
        <v>21</v>
      </c>
      <c r="M45" s="184">
        <v>7</v>
      </c>
      <c r="N45" s="184">
        <v>0</v>
      </c>
      <c r="O45" s="197">
        <v>5</v>
      </c>
      <c r="P45" s="184"/>
    </row>
    <row r="46" spans="2:16" ht="12.75" customHeight="1">
      <c r="B46" s="166"/>
      <c r="C46" s="180" t="s">
        <v>1279</v>
      </c>
      <c r="D46" s="181">
        <f t="shared" si="6"/>
        <v>4218</v>
      </c>
      <c r="E46" s="174">
        <v>517</v>
      </c>
      <c r="F46" s="170">
        <v>500</v>
      </c>
      <c r="G46" s="174">
        <v>512</v>
      </c>
      <c r="H46" s="174">
        <v>755</v>
      </c>
      <c r="I46" s="174">
        <v>1242</v>
      </c>
      <c r="J46" s="174">
        <v>547</v>
      </c>
      <c r="K46" s="174">
        <v>107</v>
      </c>
      <c r="L46" s="174">
        <v>24</v>
      </c>
      <c r="M46" s="184">
        <v>4</v>
      </c>
      <c r="N46" s="184">
        <v>0</v>
      </c>
      <c r="O46" s="197">
        <v>10</v>
      </c>
      <c r="P46" s="198"/>
    </row>
    <row r="47" spans="2:16" ht="12.75" customHeight="1">
      <c r="B47" s="166"/>
      <c r="C47" s="180" t="s">
        <v>1306</v>
      </c>
      <c r="D47" s="181">
        <f t="shared" si="6"/>
        <v>1454</v>
      </c>
      <c r="E47" s="174">
        <v>153</v>
      </c>
      <c r="F47" s="170">
        <v>196</v>
      </c>
      <c r="G47" s="174">
        <v>157</v>
      </c>
      <c r="H47" s="174">
        <v>214</v>
      </c>
      <c r="I47" s="174">
        <v>388</v>
      </c>
      <c r="J47" s="174">
        <v>241</v>
      </c>
      <c r="K47" s="174">
        <v>76</v>
      </c>
      <c r="L47" s="174">
        <v>21</v>
      </c>
      <c r="M47" s="184">
        <v>1</v>
      </c>
      <c r="N47" s="184">
        <v>0</v>
      </c>
      <c r="O47" s="197">
        <v>7</v>
      </c>
      <c r="P47" s="198"/>
    </row>
    <row r="48" spans="2:16" ht="12" customHeight="1">
      <c r="B48" s="166"/>
      <c r="C48" s="180" t="s">
        <v>367</v>
      </c>
      <c r="D48" s="181">
        <f t="shared" si="6"/>
        <v>1488</v>
      </c>
      <c r="E48" s="174">
        <v>183</v>
      </c>
      <c r="F48" s="170">
        <v>198</v>
      </c>
      <c r="G48" s="174">
        <v>219</v>
      </c>
      <c r="H48" s="174">
        <v>344</v>
      </c>
      <c r="I48" s="174">
        <v>392</v>
      </c>
      <c r="J48" s="174">
        <v>127</v>
      </c>
      <c r="K48" s="174">
        <v>21</v>
      </c>
      <c r="L48" s="174">
        <v>1</v>
      </c>
      <c r="M48" s="184">
        <v>0</v>
      </c>
      <c r="N48" s="184">
        <v>0</v>
      </c>
      <c r="O48" s="197">
        <v>3</v>
      </c>
      <c r="P48" s="184"/>
    </row>
    <row r="49" spans="2:16" ht="12" customHeight="1">
      <c r="B49" s="166"/>
      <c r="C49" s="180" t="s">
        <v>368</v>
      </c>
      <c r="D49" s="181">
        <f t="shared" si="6"/>
        <v>1694</v>
      </c>
      <c r="E49" s="174">
        <v>203</v>
      </c>
      <c r="F49" s="170">
        <v>262</v>
      </c>
      <c r="G49" s="174">
        <v>270</v>
      </c>
      <c r="H49" s="174">
        <v>443</v>
      </c>
      <c r="I49" s="174">
        <v>421</v>
      </c>
      <c r="J49" s="174">
        <v>84</v>
      </c>
      <c r="K49" s="174">
        <v>10</v>
      </c>
      <c r="L49" s="174">
        <v>1</v>
      </c>
      <c r="M49" s="184">
        <v>0</v>
      </c>
      <c r="N49" s="184">
        <v>0</v>
      </c>
      <c r="O49" s="197">
        <v>0</v>
      </c>
      <c r="P49" s="184"/>
    </row>
    <row r="50" spans="2:16" ht="12" customHeight="1">
      <c r="B50" s="166"/>
      <c r="C50" s="180" t="s">
        <v>1349</v>
      </c>
      <c r="D50" s="181">
        <f t="shared" si="6"/>
        <v>1773</v>
      </c>
      <c r="E50" s="174">
        <v>191</v>
      </c>
      <c r="F50" s="170">
        <v>254</v>
      </c>
      <c r="G50" s="174">
        <v>308</v>
      </c>
      <c r="H50" s="174">
        <v>430</v>
      </c>
      <c r="I50" s="174">
        <v>431</v>
      </c>
      <c r="J50" s="174">
        <v>133</v>
      </c>
      <c r="K50" s="174">
        <v>23</v>
      </c>
      <c r="L50" s="174">
        <v>3</v>
      </c>
      <c r="M50" s="184">
        <v>0</v>
      </c>
      <c r="N50" s="184">
        <v>0</v>
      </c>
      <c r="O50" s="197">
        <v>0</v>
      </c>
      <c r="P50" s="184"/>
    </row>
    <row r="51" spans="2:16" ht="12" customHeight="1">
      <c r="B51" s="166"/>
      <c r="C51" s="180" t="s">
        <v>369</v>
      </c>
      <c r="D51" s="181">
        <f t="shared" si="6"/>
        <v>2255</v>
      </c>
      <c r="E51" s="174">
        <v>247</v>
      </c>
      <c r="F51" s="170">
        <v>268</v>
      </c>
      <c r="G51" s="174">
        <v>310</v>
      </c>
      <c r="H51" s="174">
        <v>598</v>
      </c>
      <c r="I51" s="174">
        <v>629</v>
      </c>
      <c r="J51" s="174">
        <v>160</v>
      </c>
      <c r="K51" s="174">
        <v>37</v>
      </c>
      <c r="L51" s="174">
        <v>4</v>
      </c>
      <c r="M51" s="184">
        <v>2</v>
      </c>
      <c r="N51" s="184">
        <v>0</v>
      </c>
      <c r="O51" s="197">
        <v>0</v>
      </c>
      <c r="P51" s="184"/>
    </row>
    <row r="52" spans="2:16" ht="12" customHeight="1">
      <c r="B52" s="166"/>
      <c r="C52" s="180" t="s">
        <v>1311</v>
      </c>
      <c r="D52" s="181">
        <f t="shared" si="6"/>
        <v>1740</v>
      </c>
      <c r="E52" s="174">
        <v>336</v>
      </c>
      <c r="F52" s="170">
        <v>326</v>
      </c>
      <c r="G52" s="174">
        <v>363</v>
      </c>
      <c r="H52" s="174">
        <v>394</v>
      </c>
      <c r="I52" s="174">
        <v>248</v>
      </c>
      <c r="J52" s="174">
        <v>60</v>
      </c>
      <c r="K52" s="174">
        <v>9</v>
      </c>
      <c r="L52" s="174">
        <v>2</v>
      </c>
      <c r="M52" s="184">
        <v>1</v>
      </c>
      <c r="N52" s="184">
        <v>0</v>
      </c>
      <c r="O52" s="197">
        <v>1</v>
      </c>
      <c r="P52" s="184"/>
    </row>
    <row r="53" spans="2:16" ht="12" customHeight="1">
      <c r="B53" s="166"/>
      <c r="C53" s="180" t="s">
        <v>1312</v>
      </c>
      <c r="D53" s="181">
        <f t="shared" si="6"/>
        <v>2688</v>
      </c>
      <c r="E53" s="174">
        <v>309</v>
      </c>
      <c r="F53" s="170">
        <v>363</v>
      </c>
      <c r="G53" s="174">
        <v>328</v>
      </c>
      <c r="H53" s="174">
        <v>538</v>
      </c>
      <c r="I53" s="174">
        <v>745</v>
      </c>
      <c r="J53" s="174">
        <v>309</v>
      </c>
      <c r="K53" s="174">
        <v>66</v>
      </c>
      <c r="L53" s="174">
        <v>14</v>
      </c>
      <c r="M53" s="184">
        <v>2</v>
      </c>
      <c r="N53" s="184">
        <v>0</v>
      </c>
      <c r="O53" s="197">
        <v>14</v>
      </c>
      <c r="P53" s="184"/>
    </row>
    <row r="54" spans="2:16" ht="12" customHeight="1">
      <c r="B54" s="166"/>
      <c r="C54" s="180"/>
      <c r="D54" s="168"/>
      <c r="E54" s="174"/>
      <c r="F54" s="170"/>
      <c r="G54" s="174"/>
      <c r="H54" s="174"/>
      <c r="I54" s="174"/>
      <c r="J54" s="174"/>
      <c r="K54" s="174"/>
      <c r="L54" s="174"/>
      <c r="M54" s="184"/>
      <c r="N54" s="184"/>
      <c r="O54" s="197"/>
      <c r="P54" s="184"/>
    </row>
    <row r="55" spans="2:27" s="199" customFormat="1" ht="12" customHeight="1">
      <c r="B55" s="1151" t="s">
        <v>370</v>
      </c>
      <c r="C55" s="1152"/>
      <c r="D55" s="162">
        <f aca="true" t="shared" si="7" ref="D55:O55">SUM(D56:D66)</f>
        <v>27116</v>
      </c>
      <c r="E55" s="163">
        <f t="shared" si="7"/>
        <v>3417</v>
      </c>
      <c r="F55" s="163">
        <f t="shared" si="7"/>
        <v>3355</v>
      </c>
      <c r="G55" s="163">
        <f t="shared" si="7"/>
        <v>3166</v>
      </c>
      <c r="H55" s="163">
        <f t="shared" si="7"/>
        <v>4383</v>
      </c>
      <c r="I55" s="163">
        <f t="shared" si="7"/>
        <v>5802</v>
      </c>
      <c r="J55" s="163">
        <f t="shared" si="7"/>
        <v>3764</v>
      </c>
      <c r="K55" s="163">
        <f t="shared" si="7"/>
        <v>2000</v>
      </c>
      <c r="L55" s="163">
        <f t="shared" si="7"/>
        <v>835</v>
      </c>
      <c r="M55" s="163">
        <f t="shared" si="7"/>
        <v>360</v>
      </c>
      <c r="N55" s="163">
        <f t="shared" si="7"/>
        <v>5</v>
      </c>
      <c r="O55" s="164">
        <f t="shared" si="7"/>
        <v>29</v>
      </c>
      <c r="P55" s="198"/>
      <c r="Q55" s="200"/>
      <c r="R55" s="200"/>
      <c r="S55" s="200"/>
      <c r="T55" s="200"/>
      <c r="U55" s="200"/>
      <c r="V55" s="200"/>
      <c r="W55" s="200"/>
      <c r="X55" s="200"/>
      <c r="Y55" s="200"/>
      <c r="Z55" s="200"/>
      <c r="AA55" s="200"/>
    </row>
    <row r="56" spans="2:16" ht="12" customHeight="1">
      <c r="B56" s="166"/>
      <c r="C56" s="180" t="s">
        <v>1270</v>
      </c>
      <c r="D56" s="181">
        <f aca="true" t="shared" si="8" ref="D56:D66">SUM(E56:O56)</f>
        <v>5155</v>
      </c>
      <c r="E56" s="174">
        <v>692</v>
      </c>
      <c r="F56" s="170">
        <v>638</v>
      </c>
      <c r="G56" s="174">
        <v>561</v>
      </c>
      <c r="H56" s="174">
        <v>789</v>
      </c>
      <c r="I56" s="174">
        <v>1050</v>
      </c>
      <c r="J56" s="174">
        <v>772</v>
      </c>
      <c r="K56" s="174">
        <v>421</v>
      </c>
      <c r="L56" s="174">
        <v>162</v>
      </c>
      <c r="M56" s="184">
        <v>65</v>
      </c>
      <c r="N56" s="184">
        <v>0</v>
      </c>
      <c r="O56" s="197">
        <v>5</v>
      </c>
      <c r="P56" s="184"/>
    </row>
    <row r="57" spans="2:16" ht="12" customHeight="1">
      <c r="B57" s="166"/>
      <c r="C57" s="180" t="s">
        <v>1277</v>
      </c>
      <c r="D57" s="181">
        <f t="shared" si="8"/>
        <v>3731</v>
      </c>
      <c r="E57" s="174">
        <v>530</v>
      </c>
      <c r="F57" s="170">
        <v>506</v>
      </c>
      <c r="G57" s="174">
        <v>491</v>
      </c>
      <c r="H57" s="174">
        <v>647</v>
      </c>
      <c r="I57" s="174">
        <v>828</v>
      </c>
      <c r="J57" s="174">
        <v>430</v>
      </c>
      <c r="K57" s="174">
        <v>205</v>
      </c>
      <c r="L57" s="174">
        <v>67</v>
      </c>
      <c r="M57" s="184">
        <v>18</v>
      </c>
      <c r="N57" s="184">
        <v>1</v>
      </c>
      <c r="O57" s="197">
        <v>8</v>
      </c>
      <c r="P57" s="184"/>
    </row>
    <row r="58" spans="2:16" ht="12" customHeight="1">
      <c r="B58" s="166"/>
      <c r="C58" s="180" t="s">
        <v>1361</v>
      </c>
      <c r="D58" s="181">
        <f t="shared" si="8"/>
        <v>3756</v>
      </c>
      <c r="E58" s="174">
        <v>394</v>
      </c>
      <c r="F58" s="170">
        <v>403</v>
      </c>
      <c r="G58" s="174">
        <v>414</v>
      </c>
      <c r="H58" s="174">
        <v>559</v>
      </c>
      <c r="I58" s="174">
        <v>813</v>
      </c>
      <c r="J58" s="174">
        <v>622</v>
      </c>
      <c r="K58" s="174">
        <v>344</v>
      </c>
      <c r="L58" s="174">
        <v>154</v>
      </c>
      <c r="M58" s="184">
        <v>48</v>
      </c>
      <c r="N58" s="184">
        <v>1</v>
      </c>
      <c r="O58" s="197">
        <v>4</v>
      </c>
      <c r="P58" s="184"/>
    </row>
    <row r="59" spans="2:16" ht="12" customHeight="1">
      <c r="B59" s="166"/>
      <c r="C59" s="180" t="s">
        <v>1362</v>
      </c>
      <c r="D59" s="181">
        <f t="shared" si="8"/>
        <v>1216</v>
      </c>
      <c r="E59" s="174">
        <v>135</v>
      </c>
      <c r="F59" s="170">
        <v>139</v>
      </c>
      <c r="G59" s="174">
        <v>119</v>
      </c>
      <c r="H59" s="174">
        <v>186</v>
      </c>
      <c r="I59" s="174">
        <v>301</v>
      </c>
      <c r="J59" s="174">
        <v>172</v>
      </c>
      <c r="K59" s="174">
        <v>104</v>
      </c>
      <c r="L59" s="174">
        <v>46</v>
      </c>
      <c r="M59" s="184">
        <v>14</v>
      </c>
      <c r="N59" s="184">
        <v>0</v>
      </c>
      <c r="O59" s="197">
        <v>0</v>
      </c>
      <c r="P59" s="184"/>
    </row>
    <row r="60" spans="2:16" ht="12" customHeight="1">
      <c r="B60" s="166"/>
      <c r="C60" s="180" t="s">
        <v>1363</v>
      </c>
      <c r="D60" s="181">
        <f t="shared" si="8"/>
        <v>1431</v>
      </c>
      <c r="E60" s="174">
        <v>304</v>
      </c>
      <c r="F60" s="170">
        <v>257</v>
      </c>
      <c r="G60" s="174">
        <v>218</v>
      </c>
      <c r="H60" s="174">
        <v>239</v>
      </c>
      <c r="I60" s="174">
        <v>239</v>
      </c>
      <c r="J60" s="174">
        <v>122</v>
      </c>
      <c r="K60" s="174">
        <v>37</v>
      </c>
      <c r="L60" s="174">
        <v>9</v>
      </c>
      <c r="M60" s="184">
        <v>2</v>
      </c>
      <c r="N60" s="184">
        <v>0</v>
      </c>
      <c r="O60" s="197">
        <v>4</v>
      </c>
      <c r="P60" s="184"/>
    </row>
    <row r="61" spans="2:16" ht="12" customHeight="1">
      <c r="B61" s="166"/>
      <c r="C61" s="180" t="s">
        <v>1317</v>
      </c>
      <c r="D61" s="181">
        <f t="shared" si="8"/>
        <v>1164</v>
      </c>
      <c r="E61" s="174">
        <v>97</v>
      </c>
      <c r="F61" s="170">
        <v>117</v>
      </c>
      <c r="G61" s="174">
        <v>109</v>
      </c>
      <c r="H61" s="174">
        <v>200</v>
      </c>
      <c r="I61" s="174">
        <v>286</v>
      </c>
      <c r="J61" s="174">
        <v>218</v>
      </c>
      <c r="K61" s="174">
        <v>100</v>
      </c>
      <c r="L61" s="174">
        <v>22</v>
      </c>
      <c r="M61" s="184">
        <v>13</v>
      </c>
      <c r="N61" s="184">
        <v>0</v>
      </c>
      <c r="O61" s="197">
        <v>2</v>
      </c>
      <c r="P61" s="184"/>
    </row>
    <row r="62" spans="2:16" ht="12" customHeight="1">
      <c r="B62" s="166"/>
      <c r="C62" s="180" t="s">
        <v>1364</v>
      </c>
      <c r="D62" s="181">
        <f t="shared" si="8"/>
        <v>3454</v>
      </c>
      <c r="E62" s="174">
        <v>293</v>
      </c>
      <c r="F62" s="170">
        <v>313</v>
      </c>
      <c r="G62" s="174">
        <v>287</v>
      </c>
      <c r="H62" s="174">
        <v>427</v>
      </c>
      <c r="I62" s="174">
        <v>639</v>
      </c>
      <c r="J62" s="174">
        <v>596</v>
      </c>
      <c r="K62" s="174">
        <v>452</v>
      </c>
      <c r="L62" s="174">
        <v>272</v>
      </c>
      <c r="M62" s="184">
        <v>169</v>
      </c>
      <c r="N62" s="184">
        <v>3</v>
      </c>
      <c r="O62" s="197">
        <v>3</v>
      </c>
      <c r="P62" s="189"/>
    </row>
    <row r="63" spans="2:16" ht="12" customHeight="1">
      <c r="B63" s="166"/>
      <c r="C63" s="180" t="s">
        <v>1366</v>
      </c>
      <c r="D63" s="181">
        <f t="shared" si="8"/>
        <v>3466</v>
      </c>
      <c r="E63" s="174">
        <v>508</v>
      </c>
      <c r="F63" s="170">
        <v>558</v>
      </c>
      <c r="G63" s="174">
        <v>566</v>
      </c>
      <c r="H63" s="174">
        <v>748</v>
      </c>
      <c r="I63" s="174">
        <v>717</v>
      </c>
      <c r="J63" s="174">
        <v>264</v>
      </c>
      <c r="K63" s="174">
        <v>76</v>
      </c>
      <c r="L63" s="174">
        <v>25</v>
      </c>
      <c r="M63" s="184">
        <v>3</v>
      </c>
      <c r="N63" s="184">
        <v>0</v>
      </c>
      <c r="O63" s="197">
        <v>1</v>
      </c>
      <c r="P63" s="184"/>
    </row>
    <row r="64" spans="2:16" ht="12" customHeight="1">
      <c r="B64" s="166"/>
      <c r="C64" s="180" t="s">
        <v>1320</v>
      </c>
      <c r="D64" s="181">
        <f t="shared" si="8"/>
        <v>2075</v>
      </c>
      <c r="E64" s="174">
        <v>280</v>
      </c>
      <c r="F64" s="170">
        <v>246</v>
      </c>
      <c r="G64" s="174">
        <v>216</v>
      </c>
      <c r="H64" s="174">
        <v>271</v>
      </c>
      <c r="I64" s="174">
        <v>459</v>
      </c>
      <c r="J64" s="174">
        <v>302</v>
      </c>
      <c r="K64" s="174">
        <v>209</v>
      </c>
      <c r="L64" s="174">
        <v>65</v>
      </c>
      <c r="M64" s="184">
        <v>25</v>
      </c>
      <c r="N64" s="184">
        <v>0</v>
      </c>
      <c r="O64" s="197">
        <v>2</v>
      </c>
      <c r="P64" s="184"/>
    </row>
    <row r="65" spans="2:16" ht="12" customHeight="1">
      <c r="B65" s="166"/>
      <c r="C65" s="180" t="s">
        <v>371</v>
      </c>
      <c r="D65" s="181">
        <f t="shared" si="8"/>
        <v>386</v>
      </c>
      <c r="E65" s="174">
        <v>31</v>
      </c>
      <c r="F65" s="170">
        <v>49</v>
      </c>
      <c r="G65" s="174">
        <v>44</v>
      </c>
      <c r="H65" s="174">
        <v>81</v>
      </c>
      <c r="I65" s="174">
        <v>132</v>
      </c>
      <c r="J65" s="174">
        <v>46</v>
      </c>
      <c r="K65" s="174">
        <v>2</v>
      </c>
      <c r="L65" s="174">
        <v>1</v>
      </c>
      <c r="M65" s="184">
        <v>0</v>
      </c>
      <c r="N65" s="184">
        <v>0</v>
      </c>
      <c r="O65" s="197">
        <v>0</v>
      </c>
      <c r="P65" s="184"/>
    </row>
    <row r="66" spans="2:16" ht="12" customHeight="1">
      <c r="B66" s="201"/>
      <c r="C66" s="202" t="s">
        <v>372</v>
      </c>
      <c r="D66" s="203">
        <f t="shared" si="8"/>
        <v>1282</v>
      </c>
      <c r="E66" s="174">
        <v>153</v>
      </c>
      <c r="F66" s="170">
        <v>129</v>
      </c>
      <c r="G66" s="174">
        <v>141</v>
      </c>
      <c r="H66" s="174">
        <v>236</v>
      </c>
      <c r="I66" s="174">
        <v>338</v>
      </c>
      <c r="J66" s="174">
        <v>220</v>
      </c>
      <c r="K66" s="174">
        <v>50</v>
      </c>
      <c r="L66" s="174">
        <v>12</v>
      </c>
      <c r="M66" s="184">
        <v>3</v>
      </c>
      <c r="N66" s="184">
        <v>0</v>
      </c>
      <c r="O66" s="197">
        <v>0</v>
      </c>
      <c r="P66" s="184"/>
    </row>
    <row r="67" spans="2:16" ht="12" customHeight="1">
      <c r="B67" s="141" t="s">
        <v>373</v>
      </c>
      <c r="C67" s="204"/>
      <c r="D67" s="205"/>
      <c r="E67" s="206"/>
      <c r="F67" s="207"/>
      <c r="G67" s="206"/>
      <c r="H67" s="206"/>
      <c r="I67" s="206"/>
      <c r="J67" s="206"/>
      <c r="K67" s="206"/>
      <c r="L67" s="206"/>
      <c r="M67" s="208"/>
      <c r="N67" s="208"/>
      <c r="O67" s="208"/>
      <c r="P67" s="184"/>
    </row>
    <row r="68" spans="3:16" ht="12" customHeight="1">
      <c r="C68" s="209"/>
      <c r="D68" s="169"/>
      <c r="E68" s="174"/>
      <c r="F68" s="170"/>
      <c r="G68" s="174"/>
      <c r="H68" s="174"/>
      <c r="I68" s="174"/>
      <c r="J68" s="174"/>
      <c r="K68" s="174"/>
      <c r="L68" s="174"/>
      <c r="M68" s="184"/>
      <c r="N68" s="184"/>
      <c r="O68" s="184"/>
      <c r="P68" s="184"/>
    </row>
    <row r="69" spans="3:16" ht="12" customHeight="1">
      <c r="C69" s="209"/>
      <c r="D69" s="169"/>
      <c r="E69" s="174"/>
      <c r="F69" s="170"/>
      <c r="G69" s="174"/>
      <c r="H69" s="174"/>
      <c r="I69" s="174"/>
      <c r="J69" s="174"/>
      <c r="K69" s="174"/>
      <c r="L69" s="174"/>
      <c r="M69" s="184"/>
      <c r="N69" s="184"/>
      <c r="O69" s="184"/>
      <c r="P69" s="184"/>
    </row>
    <row r="70" spans="3:16" ht="12" customHeight="1">
      <c r="C70" s="209"/>
      <c r="D70" s="169"/>
      <c r="E70" s="174"/>
      <c r="F70" s="170"/>
      <c r="G70" s="174"/>
      <c r="H70" s="174"/>
      <c r="I70" s="174"/>
      <c r="J70" s="174"/>
      <c r="K70" s="174"/>
      <c r="L70" s="174"/>
      <c r="M70" s="184"/>
      <c r="N70" s="184"/>
      <c r="O70" s="184"/>
      <c r="P70" s="184"/>
    </row>
    <row r="71" spans="3:16" ht="12" customHeight="1">
      <c r="C71" s="209"/>
      <c r="D71" s="169"/>
      <c r="E71" s="174"/>
      <c r="F71" s="170"/>
      <c r="G71" s="174"/>
      <c r="H71" s="174"/>
      <c r="I71" s="174"/>
      <c r="J71" s="174"/>
      <c r="K71" s="174"/>
      <c r="L71" s="174"/>
      <c r="M71" s="184"/>
      <c r="N71" s="184"/>
      <c r="O71" s="184"/>
      <c r="P71" s="184"/>
    </row>
    <row r="72" spans="3:16" ht="12" customHeight="1">
      <c r="C72" s="209"/>
      <c r="D72" s="169"/>
      <c r="E72" s="174"/>
      <c r="F72" s="170"/>
      <c r="G72" s="174"/>
      <c r="H72" s="174"/>
      <c r="I72" s="174"/>
      <c r="J72" s="174"/>
      <c r="K72" s="174"/>
      <c r="L72" s="174"/>
      <c r="M72" s="184"/>
      <c r="N72" s="184"/>
      <c r="O72" s="184"/>
      <c r="P72" s="184"/>
    </row>
    <row r="73" spans="3:16" ht="12" customHeight="1">
      <c r="C73" s="209"/>
      <c r="D73" s="169"/>
      <c r="E73" s="174"/>
      <c r="F73" s="170"/>
      <c r="G73" s="174"/>
      <c r="H73" s="174"/>
      <c r="I73" s="174"/>
      <c r="J73" s="174"/>
      <c r="K73" s="174"/>
      <c r="L73" s="174"/>
      <c r="M73" s="184"/>
      <c r="N73" s="184"/>
      <c r="O73" s="184"/>
      <c r="P73" s="184"/>
    </row>
    <row r="74" spans="3:13" ht="15" customHeight="1">
      <c r="C74" s="209"/>
      <c r="D74" s="210"/>
      <c r="E74" s="210"/>
      <c r="F74" s="210"/>
      <c r="G74" s="210"/>
      <c r="H74" s="210"/>
      <c r="I74" s="210"/>
      <c r="J74" s="210"/>
      <c r="K74" s="210"/>
      <c r="L74" s="210"/>
      <c r="M74" s="211"/>
    </row>
    <row r="75" spans="3:12" ht="12">
      <c r="C75" s="209"/>
      <c r="D75" s="144"/>
      <c r="E75" s="212"/>
      <c r="F75" s="212"/>
      <c r="G75" s="212"/>
      <c r="J75" s="212"/>
      <c r="K75" s="212"/>
      <c r="L75" s="212"/>
    </row>
    <row r="76" spans="3:12" ht="12">
      <c r="C76" s="209"/>
      <c r="D76" s="144"/>
      <c r="E76" s="144"/>
      <c r="F76" s="144"/>
      <c r="G76" s="144"/>
      <c r="H76" s="144"/>
      <c r="I76" s="144"/>
      <c r="J76" s="144"/>
      <c r="K76" s="144"/>
      <c r="L76" s="144"/>
    </row>
    <row r="77" spans="3:12" ht="12">
      <c r="C77" s="209"/>
      <c r="E77" s="144"/>
      <c r="F77" s="144"/>
      <c r="G77" s="144"/>
      <c r="H77" s="144"/>
      <c r="I77" s="144"/>
      <c r="J77" s="144"/>
      <c r="K77" s="144"/>
      <c r="L77" s="144"/>
    </row>
    <row r="78" spans="3:12" ht="12">
      <c r="C78" s="209"/>
      <c r="D78" s="144"/>
      <c r="E78" s="144"/>
      <c r="F78" s="144"/>
      <c r="G78" s="144"/>
      <c r="H78" s="144"/>
      <c r="I78" s="144"/>
      <c r="J78" s="144"/>
      <c r="K78" s="144"/>
      <c r="L78" s="144"/>
    </row>
    <row r="79" spans="3:12" ht="12">
      <c r="C79" s="209"/>
      <c r="D79" s="144"/>
      <c r="E79" s="144"/>
      <c r="F79" s="144"/>
      <c r="G79" s="144"/>
      <c r="H79" s="144"/>
      <c r="I79" s="144"/>
      <c r="J79" s="144"/>
      <c r="K79" s="144"/>
      <c r="L79" s="144"/>
    </row>
    <row r="80" spans="3:12" ht="12">
      <c r="C80" s="209"/>
      <c r="D80" s="144"/>
      <c r="E80" s="144"/>
      <c r="F80" s="144"/>
      <c r="G80" s="144"/>
      <c r="H80" s="144"/>
      <c r="I80" s="144"/>
      <c r="J80" s="144"/>
      <c r="K80" s="144"/>
      <c r="L80" s="144"/>
    </row>
    <row r="81" spans="3:12" ht="12">
      <c r="C81" s="209"/>
      <c r="D81" s="144"/>
      <c r="E81" s="144"/>
      <c r="F81" s="144"/>
      <c r="G81" s="144"/>
      <c r="H81" s="144"/>
      <c r="I81" s="144"/>
      <c r="J81" s="144"/>
      <c r="K81" s="144"/>
      <c r="L81" s="144"/>
    </row>
    <row r="82" spans="3:12" ht="12">
      <c r="C82" s="209"/>
      <c r="D82" s="144"/>
      <c r="E82" s="144"/>
      <c r="F82" s="144"/>
      <c r="G82" s="144"/>
      <c r="H82" s="144"/>
      <c r="I82" s="144"/>
      <c r="J82" s="144"/>
      <c r="K82" s="144"/>
      <c r="L82" s="144"/>
    </row>
    <row r="83" spans="3:12" ht="12">
      <c r="C83" s="209"/>
      <c r="D83" s="144"/>
      <c r="E83" s="144"/>
      <c r="F83" s="144"/>
      <c r="G83" s="144"/>
      <c r="H83" s="144"/>
      <c r="I83" s="144"/>
      <c r="J83" s="144"/>
      <c r="K83" s="144"/>
      <c r="L83" s="144"/>
    </row>
    <row r="84" spans="3:12" ht="12">
      <c r="C84" s="209"/>
      <c r="D84" s="144"/>
      <c r="E84" s="144"/>
      <c r="F84" s="144"/>
      <c r="G84" s="144"/>
      <c r="H84" s="144"/>
      <c r="I84" s="144"/>
      <c r="J84" s="144"/>
      <c r="K84" s="144"/>
      <c r="L84" s="144"/>
    </row>
    <row r="85" spans="3:12" ht="12">
      <c r="C85" s="209"/>
      <c r="D85" s="144"/>
      <c r="E85" s="144"/>
      <c r="F85" s="144"/>
      <c r="G85" s="144"/>
      <c r="H85" s="144"/>
      <c r="I85" s="144"/>
      <c r="J85" s="144"/>
      <c r="K85" s="144"/>
      <c r="L85" s="144"/>
    </row>
    <row r="86" spans="3:12" ht="12">
      <c r="C86" s="209"/>
      <c r="D86" s="144"/>
      <c r="E86" s="144"/>
      <c r="F86" s="144"/>
      <c r="G86" s="144"/>
      <c r="H86" s="144"/>
      <c r="I86" s="144"/>
      <c r="J86" s="144"/>
      <c r="K86" s="144"/>
      <c r="L86" s="144"/>
    </row>
    <row r="87" spans="3:12" ht="12">
      <c r="C87" s="209"/>
      <c r="D87" s="144"/>
      <c r="E87" s="144"/>
      <c r="F87" s="144"/>
      <c r="G87" s="144"/>
      <c r="H87" s="144"/>
      <c r="I87" s="144"/>
      <c r="J87" s="144"/>
      <c r="K87" s="144"/>
      <c r="L87" s="144"/>
    </row>
    <row r="88" spans="3:12" ht="12">
      <c r="C88" s="209"/>
      <c r="D88" s="144"/>
      <c r="E88" s="144"/>
      <c r="F88" s="144"/>
      <c r="G88" s="144"/>
      <c r="H88" s="144"/>
      <c r="I88" s="144"/>
      <c r="J88" s="144"/>
      <c r="K88" s="144"/>
      <c r="L88" s="144"/>
    </row>
    <row r="89" spans="3:12" ht="12">
      <c r="C89" s="209"/>
      <c r="D89" s="144"/>
      <c r="E89" s="144"/>
      <c r="F89" s="144"/>
      <c r="G89" s="144"/>
      <c r="H89" s="144"/>
      <c r="I89" s="144"/>
      <c r="J89" s="144"/>
      <c r="K89" s="144"/>
      <c r="L89" s="144"/>
    </row>
    <row r="90" spans="3:12" ht="12">
      <c r="C90" s="209"/>
      <c r="D90" s="144"/>
      <c r="E90" s="144"/>
      <c r="F90" s="144"/>
      <c r="G90" s="144"/>
      <c r="H90" s="144"/>
      <c r="I90" s="144"/>
      <c r="J90" s="144"/>
      <c r="K90" s="144"/>
      <c r="L90" s="144"/>
    </row>
    <row r="91" spans="3:12" ht="12">
      <c r="C91" s="209"/>
      <c r="D91" s="144"/>
      <c r="E91" s="144"/>
      <c r="F91" s="144"/>
      <c r="G91" s="144"/>
      <c r="H91" s="144"/>
      <c r="I91" s="144"/>
      <c r="J91" s="144"/>
      <c r="K91" s="144"/>
      <c r="L91" s="144"/>
    </row>
    <row r="92" spans="3:12" ht="12">
      <c r="C92" s="209"/>
      <c r="D92" s="144"/>
      <c r="E92" s="144"/>
      <c r="F92" s="144"/>
      <c r="G92" s="144"/>
      <c r="H92" s="144"/>
      <c r="I92" s="144"/>
      <c r="J92" s="144"/>
      <c r="K92" s="144"/>
      <c r="L92" s="144"/>
    </row>
    <row r="93" spans="3:12" ht="12">
      <c r="C93" s="209"/>
      <c r="D93" s="144"/>
      <c r="E93" s="144"/>
      <c r="F93" s="144"/>
      <c r="G93" s="144"/>
      <c r="H93" s="144"/>
      <c r="I93" s="144"/>
      <c r="J93" s="144"/>
      <c r="K93" s="144"/>
      <c r="L93" s="144"/>
    </row>
    <row r="94" spans="3:12" ht="12">
      <c r="C94" s="209"/>
      <c r="D94" s="144"/>
      <c r="E94" s="144"/>
      <c r="F94" s="144"/>
      <c r="G94" s="144"/>
      <c r="H94" s="144"/>
      <c r="I94" s="144"/>
      <c r="J94" s="144"/>
      <c r="K94" s="144"/>
      <c r="L94" s="144"/>
    </row>
    <row r="95" spans="3:12" ht="12">
      <c r="C95" s="209"/>
      <c r="D95" s="144"/>
      <c r="E95" s="144"/>
      <c r="F95" s="144"/>
      <c r="G95" s="144"/>
      <c r="H95" s="144"/>
      <c r="I95" s="144"/>
      <c r="J95" s="144"/>
      <c r="K95" s="144"/>
      <c r="L95" s="144"/>
    </row>
    <row r="96" spans="3:12" ht="12">
      <c r="C96" s="209"/>
      <c r="D96" s="144"/>
      <c r="E96" s="144"/>
      <c r="F96" s="144"/>
      <c r="G96" s="144"/>
      <c r="H96" s="144"/>
      <c r="I96" s="144"/>
      <c r="J96" s="144"/>
      <c r="K96" s="144"/>
      <c r="L96" s="144"/>
    </row>
    <row r="97" spans="3:12" ht="12">
      <c r="C97" s="209"/>
      <c r="D97" s="144"/>
      <c r="E97" s="144"/>
      <c r="F97" s="144"/>
      <c r="G97" s="144"/>
      <c r="H97" s="144"/>
      <c r="I97" s="144"/>
      <c r="J97" s="144"/>
      <c r="K97" s="144"/>
      <c r="L97" s="144"/>
    </row>
    <row r="98" spans="3:12" ht="12">
      <c r="C98" s="209"/>
      <c r="D98" s="144"/>
      <c r="E98" s="144"/>
      <c r="F98" s="144"/>
      <c r="G98" s="144"/>
      <c r="H98" s="144"/>
      <c r="I98" s="144"/>
      <c r="J98" s="144"/>
      <c r="K98" s="144"/>
      <c r="L98" s="144"/>
    </row>
    <row r="99" spans="3:12" ht="12">
      <c r="C99" s="209"/>
      <c r="D99" s="144"/>
      <c r="E99" s="144"/>
      <c r="F99" s="144"/>
      <c r="G99" s="144"/>
      <c r="H99" s="144"/>
      <c r="I99" s="144"/>
      <c r="J99" s="144"/>
      <c r="K99" s="144"/>
      <c r="L99" s="144"/>
    </row>
    <row r="100" spans="3:12" ht="12">
      <c r="C100" s="209"/>
      <c r="D100" s="144"/>
      <c r="E100" s="144"/>
      <c r="F100" s="144"/>
      <c r="G100" s="144"/>
      <c r="H100" s="144"/>
      <c r="I100" s="144"/>
      <c r="J100" s="144"/>
      <c r="K100" s="144"/>
      <c r="L100" s="144"/>
    </row>
    <row r="101" spans="3:12" ht="12">
      <c r="C101" s="209"/>
      <c r="D101" s="144"/>
      <c r="E101" s="144"/>
      <c r="F101" s="144"/>
      <c r="G101" s="144"/>
      <c r="H101" s="144"/>
      <c r="I101" s="144"/>
      <c r="J101" s="144"/>
      <c r="K101" s="144"/>
      <c r="L101" s="144"/>
    </row>
    <row r="102" spans="3:12" ht="12">
      <c r="C102" s="209"/>
      <c r="D102" s="144"/>
      <c r="E102" s="144"/>
      <c r="F102" s="144"/>
      <c r="G102" s="144"/>
      <c r="H102" s="144"/>
      <c r="I102" s="144"/>
      <c r="J102" s="144"/>
      <c r="K102" s="144"/>
      <c r="L102" s="144"/>
    </row>
    <row r="103" spans="3:12" ht="12">
      <c r="C103" s="209"/>
      <c r="D103" s="144"/>
      <c r="E103" s="144"/>
      <c r="F103" s="144"/>
      <c r="G103" s="144"/>
      <c r="H103" s="144"/>
      <c r="I103" s="144"/>
      <c r="J103" s="144"/>
      <c r="K103" s="144"/>
      <c r="L103" s="144"/>
    </row>
    <row r="104" spans="3:12" ht="12">
      <c r="C104" s="209"/>
      <c r="D104" s="144"/>
      <c r="E104" s="144"/>
      <c r="F104" s="144"/>
      <c r="G104" s="144"/>
      <c r="H104" s="144"/>
      <c r="I104" s="144"/>
      <c r="J104" s="144"/>
      <c r="K104" s="144"/>
      <c r="L104" s="144"/>
    </row>
    <row r="105" spans="3:12" ht="12">
      <c r="C105" s="209"/>
      <c r="D105" s="144"/>
      <c r="E105" s="144"/>
      <c r="F105" s="144"/>
      <c r="G105" s="144"/>
      <c r="H105" s="144"/>
      <c r="I105" s="144"/>
      <c r="J105" s="144"/>
      <c r="K105" s="144"/>
      <c r="L105" s="144"/>
    </row>
    <row r="106" spans="3:12" ht="12">
      <c r="C106" s="209"/>
      <c r="D106" s="144"/>
      <c r="E106" s="144"/>
      <c r="F106" s="144"/>
      <c r="G106" s="144"/>
      <c r="H106" s="144"/>
      <c r="I106" s="144"/>
      <c r="J106" s="144"/>
      <c r="K106" s="144"/>
      <c r="L106" s="144"/>
    </row>
    <row r="107" spans="3:12" ht="12">
      <c r="C107" s="209"/>
      <c r="D107" s="144"/>
      <c r="E107" s="144"/>
      <c r="F107" s="144"/>
      <c r="G107" s="144"/>
      <c r="H107" s="144"/>
      <c r="I107" s="144"/>
      <c r="J107" s="144"/>
      <c r="K107" s="144"/>
      <c r="L107" s="144"/>
    </row>
    <row r="108" spans="3:12" ht="12">
      <c r="C108" s="209"/>
      <c r="D108" s="144"/>
      <c r="E108" s="144"/>
      <c r="F108" s="144"/>
      <c r="G108" s="144"/>
      <c r="H108" s="144"/>
      <c r="I108" s="144"/>
      <c r="J108" s="144"/>
      <c r="K108" s="144"/>
      <c r="L108" s="144"/>
    </row>
    <row r="109" spans="3:12" ht="12">
      <c r="C109" s="209"/>
      <c r="D109" s="144"/>
      <c r="E109" s="144"/>
      <c r="F109" s="144"/>
      <c r="G109" s="144"/>
      <c r="H109" s="144"/>
      <c r="I109" s="144"/>
      <c r="J109" s="144"/>
      <c r="K109" s="144"/>
      <c r="L109" s="144"/>
    </row>
    <row r="110" spans="3:12" ht="12">
      <c r="C110" s="209"/>
      <c r="D110" s="144"/>
      <c r="E110" s="144"/>
      <c r="F110" s="144"/>
      <c r="G110" s="144"/>
      <c r="H110" s="144"/>
      <c r="I110" s="144"/>
      <c r="J110" s="144"/>
      <c r="K110" s="144"/>
      <c r="L110" s="144"/>
    </row>
    <row r="111" spans="3:12" ht="12">
      <c r="C111" s="209"/>
      <c r="D111" s="144"/>
      <c r="E111" s="144"/>
      <c r="F111" s="144"/>
      <c r="G111" s="144"/>
      <c r="H111" s="144"/>
      <c r="I111" s="144"/>
      <c r="J111" s="144"/>
      <c r="K111" s="144"/>
      <c r="L111" s="144"/>
    </row>
    <row r="112" spans="3:12" ht="12">
      <c r="C112" s="209"/>
      <c r="D112" s="144"/>
      <c r="E112" s="144"/>
      <c r="F112" s="144"/>
      <c r="G112" s="144"/>
      <c r="H112" s="144"/>
      <c r="I112" s="144"/>
      <c r="J112" s="144"/>
      <c r="K112" s="144"/>
      <c r="L112" s="144"/>
    </row>
    <row r="113" spans="3:12" ht="12">
      <c r="C113" s="209"/>
      <c r="D113" s="144"/>
      <c r="E113" s="144"/>
      <c r="F113" s="144"/>
      <c r="G113" s="144"/>
      <c r="H113" s="144"/>
      <c r="I113" s="144"/>
      <c r="J113" s="144"/>
      <c r="K113" s="144"/>
      <c r="L113" s="144"/>
    </row>
    <row r="114" spans="3:12" ht="12">
      <c r="C114" s="209"/>
      <c r="D114" s="144"/>
      <c r="E114" s="144"/>
      <c r="F114" s="144"/>
      <c r="G114" s="144"/>
      <c r="H114" s="144"/>
      <c r="I114" s="144"/>
      <c r="J114" s="144"/>
      <c r="K114" s="144"/>
      <c r="L114" s="144"/>
    </row>
    <row r="115" spans="3:12" ht="12">
      <c r="C115" s="209"/>
      <c r="D115" s="144"/>
      <c r="E115" s="144"/>
      <c r="F115" s="144"/>
      <c r="G115" s="144"/>
      <c r="H115" s="144"/>
      <c r="I115" s="144"/>
      <c r="J115" s="144"/>
      <c r="K115" s="144"/>
      <c r="L115" s="144"/>
    </row>
    <row r="116" spans="3:12" ht="12">
      <c r="C116" s="209"/>
      <c r="D116" s="144"/>
      <c r="E116" s="144"/>
      <c r="F116" s="144"/>
      <c r="G116" s="144"/>
      <c r="H116" s="144"/>
      <c r="I116" s="144"/>
      <c r="J116" s="144"/>
      <c r="K116" s="144"/>
      <c r="L116" s="144"/>
    </row>
    <row r="117" spans="4:12" ht="12">
      <c r="D117" s="144"/>
      <c r="E117" s="144"/>
      <c r="F117" s="144"/>
      <c r="G117" s="144"/>
      <c r="H117" s="144"/>
      <c r="I117" s="144"/>
      <c r="J117" s="144"/>
      <c r="K117" s="144"/>
      <c r="L117" s="144"/>
    </row>
    <row r="118" spans="4:12" ht="12">
      <c r="D118" s="144"/>
      <c r="E118" s="144"/>
      <c r="F118" s="144"/>
      <c r="G118" s="144"/>
      <c r="H118" s="144"/>
      <c r="I118" s="144"/>
      <c r="J118" s="144"/>
      <c r="K118" s="144"/>
      <c r="L118" s="144"/>
    </row>
    <row r="119" spans="4:12" ht="12">
      <c r="D119" s="144"/>
      <c r="E119" s="144"/>
      <c r="F119" s="144"/>
      <c r="G119" s="144"/>
      <c r="H119" s="144"/>
      <c r="I119" s="144"/>
      <c r="J119" s="144"/>
      <c r="K119" s="144"/>
      <c r="L119" s="144"/>
    </row>
    <row r="120" spans="4:12" ht="12">
      <c r="D120" s="144"/>
      <c r="E120" s="144"/>
      <c r="F120" s="144"/>
      <c r="G120" s="144"/>
      <c r="H120" s="144"/>
      <c r="I120" s="144"/>
      <c r="J120" s="144"/>
      <c r="K120" s="144"/>
      <c r="L120" s="144"/>
    </row>
    <row r="121" spans="4:12" ht="12">
      <c r="D121" s="144"/>
      <c r="E121" s="144"/>
      <c r="F121" s="144"/>
      <c r="G121" s="144"/>
      <c r="H121" s="144"/>
      <c r="I121" s="144"/>
      <c r="J121" s="144"/>
      <c r="K121" s="144"/>
      <c r="L121" s="144"/>
    </row>
    <row r="122" spans="4:12" ht="12">
      <c r="D122" s="144"/>
      <c r="E122" s="144"/>
      <c r="F122" s="144"/>
      <c r="G122" s="144"/>
      <c r="H122" s="144"/>
      <c r="I122" s="144"/>
      <c r="J122" s="144"/>
      <c r="K122" s="144"/>
      <c r="L122" s="144"/>
    </row>
    <row r="123" spans="4:12" ht="12">
      <c r="D123" s="144"/>
      <c r="E123" s="144"/>
      <c r="F123" s="144"/>
      <c r="G123" s="144"/>
      <c r="H123" s="144"/>
      <c r="I123" s="144"/>
      <c r="J123" s="144"/>
      <c r="K123" s="144"/>
      <c r="L123" s="144"/>
    </row>
    <row r="124" spans="4:12" ht="12">
      <c r="D124" s="144"/>
      <c r="E124" s="144"/>
      <c r="F124" s="144"/>
      <c r="G124" s="144"/>
      <c r="H124" s="144"/>
      <c r="I124" s="144"/>
      <c r="J124" s="144"/>
      <c r="K124" s="144"/>
      <c r="L124" s="144"/>
    </row>
    <row r="125" spans="4:12" ht="12">
      <c r="D125" s="144"/>
      <c r="E125" s="144"/>
      <c r="F125" s="144"/>
      <c r="G125" s="144"/>
      <c r="H125" s="144"/>
      <c r="I125" s="144"/>
      <c r="J125" s="144"/>
      <c r="K125" s="144"/>
      <c r="L125" s="144"/>
    </row>
    <row r="126" spans="4:12" ht="12">
      <c r="D126" s="144"/>
      <c r="E126" s="144"/>
      <c r="F126" s="144"/>
      <c r="G126" s="144"/>
      <c r="H126" s="144"/>
      <c r="I126" s="144"/>
      <c r="J126" s="144"/>
      <c r="K126" s="144"/>
      <c r="L126" s="144"/>
    </row>
    <row r="127" spans="4:12" ht="12">
      <c r="D127" s="144"/>
      <c r="E127" s="144"/>
      <c r="F127" s="144"/>
      <c r="G127" s="144"/>
      <c r="H127" s="144"/>
      <c r="I127" s="144"/>
      <c r="J127" s="144"/>
      <c r="K127" s="144"/>
      <c r="L127" s="144"/>
    </row>
    <row r="128" spans="4:12" ht="12">
      <c r="D128" s="144"/>
      <c r="E128" s="144"/>
      <c r="F128" s="144"/>
      <c r="G128" s="144"/>
      <c r="H128" s="144"/>
      <c r="I128" s="144"/>
      <c r="J128" s="144"/>
      <c r="K128" s="144"/>
      <c r="L128" s="144"/>
    </row>
    <row r="129" spans="4:12" ht="12">
      <c r="D129" s="144"/>
      <c r="E129" s="144"/>
      <c r="F129" s="144"/>
      <c r="G129" s="144"/>
      <c r="H129" s="144"/>
      <c r="I129" s="144"/>
      <c r="J129" s="144"/>
      <c r="K129" s="144"/>
      <c r="L129" s="144"/>
    </row>
    <row r="130" spans="4:12" ht="12">
      <c r="D130" s="144"/>
      <c r="E130" s="144"/>
      <c r="F130" s="144"/>
      <c r="G130" s="144"/>
      <c r="H130" s="144"/>
      <c r="I130" s="144"/>
      <c r="J130" s="144"/>
      <c r="K130" s="144"/>
      <c r="L130" s="144"/>
    </row>
    <row r="131" spans="4:12" ht="12">
      <c r="D131" s="144"/>
      <c r="E131" s="144"/>
      <c r="F131" s="144"/>
      <c r="G131" s="144"/>
      <c r="H131" s="144"/>
      <c r="I131" s="144"/>
      <c r="J131" s="144"/>
      <c r="K131" s="144"/>
      <c r="L131" s="144"/>
    </row>
    <row r="132" spans="4:12" ht="12">
      <c r="D132" s="144"/>
      <c r="E132" s="144"/>
      <c r="F132" s="144"/>
      <c r="G132" s="144"/>
      <c r="H132" s="144"/>
      <c r="I132" s="144"/>
      <c r="J132" s="144"/>
      <c r="K132" s="144"/>
      <c r="L132" s="144"/>
    </row>
    <row r="133" spans="4:12" ht="12">
      <c r="D133" s="144"/>
      <c r="E133" s="144"/>
      <c r="F133" s="144"/>
      <c r="G133" s="144"/>
      <c r="H133" s="144"/>
      <c r="I133" s="144"/>
      <c r="J133" s="144"/>
      <c r="K133" s="144"/>
      <c r="L133" s="144"/>
    </row>
    <row r="134" spans="4:12" ht="12">
      <c r="D134" s="144"/>
      <c r="E134" s="144"/>
      <c r="F134" s="144"/>
      <c r="G134" s="144"/>
      <c r="H134" s="144"/>
      <c r="I134" s="144"/>
      <c r="J134" s="144"/>
      <c r="K134" s="144"/>
      <c r="L134" s="144"/>
    </row>
    <row r="135" spans="4:12" ht="12">
      <c r="D135" s="144"/>
      <c r="E135" s="144"/>
      <c r="F135" s="144"/>
      <c r="G135" s="144"/>
      <c r="H135" s="144"/>
      <c r="I135" s="144"/>
      <c r="J135" s="144"/>
      <c r="K135" s="144"/>
      <c r="L135" s="144"/>
    </row>
    <row r="136" spans="4:12" ht="12">
      <c r="D136" s="144"/>
      <c r="E136" s="144"/>
      <c r="F136" s="144"/>
      <c r="G136" s="144"/>
      <c r="H136" s="144"/>
      <c r="I136" s="144"/>
      <c r="J136" s="144"/>
      <c r="K136" s="144"/>
      <c r="L136" s="144"/>
    </row>
    <row r="137" spans="4:12" ht="12">
      <c r="D137" s="144"/>
      <c r="E137" s="144"/>
      <c r="F137" s="144"/>
      <c r="G137" s="144"/>
      <c r="H137" s="144"/>
      <c r="I137" s="144"/>
      <c r="J137" s="144"/>
      <c r="K137" s="144"/>
      <c r="L137" s="144"/>
    </row>
    <row r="138" spans="4:12" ht="12">
      <c r="D138" s="144"/>
      <c r="E138" s="144"/>
      <c r="F138" s="144"/>
      <c r="G138" s="144"/>
      <c r="H138" s="144"/>
      <c r="I138" s="144"/>
      <c r="J138" s="144"/>
      <c r="K138" s="144"/>
      <c r="L138" s="144"/>
    </row>
    <row r="139" spans="4:12" ht="12">
      <c r="D139" s="144"/>
      <c r="E139" s="144"/>
      <c r="F139" s="144"/>
      <c r="G139" s="144"/>
      <c r="H139" s="144"/>
      <c r="I139" s="144"/>
      <c r="J139" s="144"/>
      <c r="K139" s="144"/>
      <c r="L139" s="144"/>
    </row>
    <row r="140" spans="4:12" ht="12">
      <c r="D140" s="144"/>
      <c r="E140" s="144"/>
      <c r="F140" s="144"/>
      <c r="G140" s="144"/>
      <c r="H140" s="144"/>
      <c r="I140" s="144"/>
      <c r="J140" s="144"/>
      <c r="K140" s="144"/>
      <c r="L140" s="144"/>
    </row>
    <row r="141" spans="4:12" ht="12">
      <c r="D141" s="144"/>
      <c r="E141" s="144"/>
      <c r="F141" s="144"/>
      <c r="G141" s="144"/>
      <c r="H141" s="144"/>
      <c r="I141" s="144"/>
      <c r="J141" s="144"/>
      <c r="K141" s="144"/>
      <c r="L141" s="144"/>
    </row>
    <row r="142" spans="4:12" ht="12">
      <c r="D142" s="144"/>
      <c r="E142" s="144"/>
      <c r="F142" s="144"/>
      <c r="G142" s="144"/>
      <c r="H142" s="144"/>
      <c r="I142" s="144"/>
      <c r="J142" s="144"/>
      <c r="K142" s="144"/>
      <c r="L142" s="144"/>
    </row>
    <row r="143" spans="4:12" ht="12">
      <c r="D143" s="144"/>
      <c r="E143" s="144"/>
      <c r="F143" s="144"/>
      <c r="G143" s="144"/>
      <c r="H143" s="144"/>
      <c r="I143" s="144"/>
      <c r="J143" s="144"/>
      <c r="K143" s="144"/>
      <c r="L143" s="144"/>
    </row>
    <row r="144" spans="4:12" ht="12">
      <c r="D144" s="144"/>
      <c r="E144" s="144"/>
      <c r="F144" s="144"/>
      <c r="G144" s="144"/>
      <c r="H144" s="144"/>
      <c r="I144" s="144"/>
      <c r="J144" s="144"/>
      <c r="K144" s="144"/>
      <c r="L144" s="144"/>
    </row>
    <row r="145" spans="4:12" ht="12">
      <c r="D145" s="144"/>
      <c r="E145" s="144"/>
      <c r="F145" s="144"/>
      <c r="G145" s="144"/>
      <c r="H145" s="144"/>
      <c r="I145" s="144"/>
      <c r="J145" s="144"/>
      <c r="K145" s="144"/>
      <c r="L145" s="144"/>
    </row>
    <row r="146" spans="4:12" ht="12">
      <c r="D146" s="144"/>
      <c r="E146" s="144"/>
      <c r="F146" s="144"/>
      <c r="G146" s="144"/>
      <c r="H146" s="144"/>
      <c r="I146" s="144"/>
      <c r="J146" s="144"/>
      <c r="K146" s="144"/>
      <c r="L146" s="144"/>
    </row>
    <row r="147" spans="4:12" ht="12">
      <c r="D147" s="144"/>
      <c r="E147" s="144"/>
      <c r="F147" s="144"/>
      <c r="G147" s="144"/>
      <c r="H147" s="144"/>
      <c r="I147" s="144"/>
      <c r="J147" s="144"/>
      <c r="K147" s="144"/>
      <c r="L147" s="144"/>
    </row>
    <row r="148" spans="4:12" ht="12">
      <c r="D148" s="144"/>
      <c r="E148" s="144"/>
      <c r="F148" s="144"/>
      <c r="G148" s="144"/>
      <c r="H148" s="144"/>
      <c r="I148" s="144"/>
      <c r="J148" s="144"/>
      <c r="K148" s="144"/>
      <c r="L148" s="144"/>
    </row>
    <row r="149" spans="4:12" ht="12">
      <c r="D149" s="144"/>
      <c r="E149" s="144"/>
      <c r="F149" s="144"/>
      <c r="G149" s="144"/>
      <c r="H149" s="144"/>
      <c r="I149" s="144"/>
      <c r="J149" s="144"/>
      <c r="K149" s="144"/>
      <c r="L149" s="144"/>
    </row>
    <row r="150" spans="4:12" ht="12">
      <c r="D150" s="144"/>
      <c r="E150" s="144"/>
      <c r="F150" s="144"/>
      <c r="G150" s="144"/>
      <c r="H150" s="144"/>
      <c r="I150" s="144"/>
      <c r="J150" s="144"/>
      <c r="K150" s="144"/>
      <c r="L150" s="144"/>
    </row>
    <row r="151" spans="4:12" ht="12">
      <c r="D151" s="144"/>
      <c r="E151" s="144"/>
      <c r="F151" s="144"/>
      <c r="G151" s="144"/>
      <c r="H151" s="144"/>
      <c r="I151" s="144"/>
      <c r="J151" s="144"/>
      <c r="K151" s="144"/>
      <c r="L151" s="144"/>
    </row>
    <row r="152" spans="4:12" ht="12">
      <c r="D152" s="144"/>
      <c r="E152" s="144"/>
      <c r="F152" s="144"/>
      <c r="G152" s="144"/>
      <c r="H152" s="144"/>
      <c r="I152" s="144"/>
      <c r="J152" s="144"/>
      <c r="K152" s="144"/>
      <c r="L152" s="144"/>
    </row>
    <row r="153" spans="4:12" ht="12">
      <c r="D153" s="144"/>
      <c r="E153" s="144"/>
      <c r="F153" s="144"/>
      <c r="G153" s="144"/>
      <c r="H153" s="144"/>
      <c r="I153" s="144"/>
      <c r="J153" s="144"/>
      <c r="K153" s="144"/>
      <c r="L153" s="144"/>
    </row>
    <row r="154" spans="4:12" ht="12">
      <c r="D154" s="144"/>
      <c r="E154" s="144"/>
      <c r="F154" s="144"/>
      <c r="G154" s="144"/>
      <c r="H154" s="144"/>
      <c r="I154" s="144"/>
      <c r="J154" s="144"/>
      <c r="K154" s="144"/>
      <c r="L154" s="144"/>
    </row>
    <row r="155" spans="4:12" ht="12">
      <c r="D155" s="144"/>
      <c r="E155" s="144"/>
      <c r="F155" s="144"/>
      <c r="G155" s="144"/>
      <c r="H155" s="144"/>
      <c r="I155" s="144"/>
      <c r="J155" s="144"/>
      <c r="K155" s="144"/>
      <c r="L155" s="144"/>
    </row>
    <row r="156" spans="4:12" ht="12">
      <c r="D156" s="144"/>
      <c r="E156" s="144"/>
      <c r="F156" s="144"/>
      <c r="G156" s="144"/>
      <c r="H156" s="144"/>
      <c r="I156" s="144"/>
      <c r="J156" s="144"/>
      <c r="K156" s="144"/>
      <c r="L156" s="144"/>
    </row>
    <row r="157" spans="4:12" ht="12">
      <c r="D157" s="144"/>
      <c r="E157" s="144"/>
      <c r="F157" s="144"/>
      <c r="G157" s="144"/>
      <c r="H157" s="144"/>
      <c r="I157" s="144"/>
      <c r="J157" s="144"/>
      <c r="K157" s="144"/>
      <c r="L157" s="144"/>
    </row>
    <row r="158" spans="4:12" ht="12">
      <c r="D158" s="144"/>
      <c r="E158" s="144"/>
      <c r="F158" s="144"/>
      <c r="G158" s="144"/>
      <c r="H158" s="144"/>
      <c r="I158" s="144"/>
      <c r="J158" s="144"/>
      <c r="K158" s="144"/>
      <c r="L158" s="144"/>
    </row>
    <row r="159" spans="4:12" ht="12">
      <c r="D159" s="144"/>
      <c r="E159" s="144"/>
      <c r="F159" s="144"/>
      <c r="G159" s="144"/>
      <c r="H159" s="144"/>
      <c r="I159" s="144"/>
      <c r="J159" s="144"/>
      <c r="K159" s="144"/>
      <c r="L159" s="144"/>
    </row>
    <row r="160" spans="4:12" ht="12">
      <c r="D160" s="144"/>
      <c r="E160" s="144"/>
      <c r="F160" s="144"/>
      <c r="G160" s="144"/>
      <c r="H160" s="144"/>
      <c r="I160" s="144"/>
      <c r="J160" s="144"/>
      <c r="K160" s="144"/>
      <c r="L160" s="144"/>
    </row>
    <row r="161" spans="4:12" ht="12">
      <c r="D161" s="144"/>
      <c r="E161" s="144"/>
      <c r="F161" s="144"/>
      <c r="G161" s="144"/>
      <c r="H161" s="144"/>
      <c r="I161" s="144"/>
      <c r="J161" s="144"/>
      <c r="K161" s="144"/>
      <c r="L161" s="144"/>
    </row>
    <row r="162" spans="4:12" ht="12">
      <c r="D162" s="144"/>
      <c r="E162" s="144"/>
      <c r="F162" s="144"/>
      <c r="G162" s="144"/>
      <c r="H162" s="144"/>
      <c r="I162" s="144"/>
      <c r="J162" s="144"/>
      <c r="K162" s="144"/>
      <c r="L162" s="144"/>
    </row>
    <row r="163" spans="4:12" ht="12">
      <c r="D163" s="144"/>
      <c r="E163" s="144"/>
      <c r="F163" s="144"/>
      <c r="G163" s="144"/>
      <c r="H163" s="144"/>
      <c r="I163" s="144"/>
      <c r="J163" s="144"/>
      <c r="K163" s="144"/>
      <c r="L163" s="144"/>
    </row>
    <row r="164" spans="4:12" ht="12">
      <c r="D164" s="144"/>
      <c r="E164" s="144"/>
      <c r="F164" s="144"/>
      <c r="G164" s="144"/>
      <c r="H164" s="144"/>
      <c r="I164" s="144"/>
      <c r="J164" s="144"/>
      <c r="K164" s="144"/>
      <c r="L164" s="144"/>
    </row>
    <row r="165" spans="4:12" ht="12">
      <c r="D165" s="144"/>
      <c r="E165" s="144"/>
      <c r="F165" s="144"/>
      <c r="G165" s="144"/>
      <c r="H165" s="144"/>
      <c r="I165" s="144"/>
      <c r="J165" s="144"/>
      <c r="K165" s="144"/>
      <c r="L165" s="144"/>
    </row>
    <row r="166" spans="4:12" ht="12">
      <c r="D166" s="144"/>
      <c r="E166" s="144"/>
      <c r="F166" s="144"/>
      <c r="G166" s="144"/>
      <c r="H166" s="144"/>
      <c r="I166" s="144"/>
      <c r="J166" s="144"/>
      <c r="K166" s="144"/>
      <c r="L166" s="144"/>
    </row>
    <row r="167" spans="4:12" ht="12">
      <c r="D167" s="144"/>
      <c r="E167" s="144"/>
      <c r="F167" s="144"/>
      <c r="G167" s="144"/>
      <c r="H167" s="144"/>
      <c r="I167" s="144"/>
      <c r="J167" s="144"/>
      <c r="K167" s="144"/>
      <c r="L167" s="144"/>
    </row>
    <row r="168" spans="4:12" ht="12">
      <c r="D168" s="144"/>
      <c r="E168" s="144"/>
      <c r="F168" s="144"/>
      <c r="G168" s="144"/>
      <c r="H168" s="144"/>
      <c r="I168" s="144"/>
      <c r="J168" s="144"/>
      <c r="K168" s="144"/>
      <c r="L168" s="144"/>
    </row>
    <row r="169" spans="4:12" ht="12">
      <c r="D169" s="144"/>
      <c r="E169" s="144"/>
      <c r="F169" s="144"/>
      <c r="G169" s="144"/>
      <c r="H169" s="144"/>
      <c r="I169" s="144"/>
      <c r="J169" s="144"/>
      <c r="K169" s="144"/>
      <c r="L169" s="144"/>
    </row>
    <row r="170" spans="4:12" ht="12">
      <c r="D170" s="144"/>
      <c r="E170" s="144"/>
      <c r="F170" s="144"/>
      <c r="G170" s="144"/>
      <c r="H170" s="144"/>
      <c r="I170" s="144"/>
      <c r="J170" s="144"/>
      <c r="K170" s="144"/>
      <c r="L170" s="144"/>
    </row>
    <row r="171" spans="4:12" ht="12">
      <c r="D171" s="144"/>
      <c r="E171" s="144"/>
      <c r="F171" s="144"/>
      <c r="G171" s="144"/>
      <c r="H171" s="144"/>
      <c r="I171" s="144"/>
      <c r="J171" s="144"/>
      <c r="K171" s="144"/>
      <c r="L171" s="144"/>
    </row>
    <row r="172" spans="4:12" ht="12">
      <c r="D172" s="144"/>
      <c r="E172" s="144"/>
      <c r="F172" s="144"/>
      <c r="G172" s="144"/>
      <c r="H172" s="144"/>
      <c r="I172" s="144"/>
      <c r="J172" s="144"/>
      <c r="K172" s="144"/>
      <c r="L172" s="144"/>
    </row>
    <row r="173" spans="4:12" ht="12">
      <c r="D173" s="144"/>
      <c r="E173" s="144"/>
      <c r="F173" s="144"/>
      <c r="G173" s="144"/>
      <c r="H173" s="144"/>
      <c r="I173" s="144"/>
      <c r="J173" s="144"/>
      <c r="K173" s="144"/>
      <c r="L173" s="144"/>
    </row>
    <row r="174" spans="4:12" ht="12">
      <c r="D174" s="144"/>
      <c r="E174" s="144"/>
      <c r="F174" s="144"/>
      <c r="G174" s="144"/>
      <c r="H174" s="144"/>
      <c r="I174" s="144"/>
      <c r="J174" s="144"/>
      <c r="K174" s="144"/>
      <c r="L174" s="144"/>
    </row>
    <row r="175" spans="4:12" ht="12">
      <c r="D175" s="144"/>
      <c r="E175" s="144"/>
      <c r="F175" s="144"/>
      <c r="G175" s="144"/>
      <c r="H175" s="144"/>
      <c r="I175" s="144"/>
      <c r="J175" s="144"/>
      <c r="K175" s="144"/>
      <c r="L175" s="144"/>
    </row>
    <row r="176" spans="4:12" ht="12">
      <c r="D176" s="144"/>
      <c r="E176" s="144"/>
      <c r="F176" s="144"/>
      <c r="G176" s="144"/>
      <c r="H176" s="144"/>
      <c r="I176" s="144"/>
      <c r="J176" s="144"/>
      <c r="K176" s="144"/>
      <c r="L176" s="144"/>
    </row>
    <row r="177" spans="4:12" ht="12">
      <c r="D177" s="144"/>
      <c r="E177" s="144"/>
      <c r="F177" s="144"/>
      <c r="G177" s="144"/>
      <c r="H177" s="144"/>
      <c r="I177" s="144"/>
      <c r="J177" s="144"/>
      <c r="K177" s="144"/>
      <c r="L177" s="144"/>
    </row>
    <row r="178" spans="4:12" ht="12">
      <c r="D178" s="144"/>
      <c r="E178" s="144"/>
      <c r="F178" s="144"/>
      <c r="G178" s="144"/>
      <c r="H178" s="144"/>
      <c r="I178" s="144"/>
      <c r="J178" s="144"/>
      <c r="K178" s="144"/>
      <c r="L178" s="144"/>
    </row>
    <row r="179" spans="4:12" ht="12">
      <c r="D179" s="144"/>
      <c r="E179" s="144"/>
      <c r="F179" s="144"/>
      <c r="G179" s="144"/>
      <c r="H179" s="144"/>
      <c r="I179" s="144"/>
      <c r="J179" s="144"/>
      <c r="K179" s="144"/>
      <c r="L179" s="144"/>
    </row>
    <row r="180" spans="4:12" ht="12">
      <c r="D180" s="144"/>
      <c r="E180" s="144"/>
      <c r="F180" s="144"/>
      <c r="G180" s="144"/>
      <c r="H180" s="144"/>
      <c r="I180" s="144"/>
      <c r="J180" s="144"/>
      <c r="K180" s="144"/>
      <c r="L180" s="144"/>
    </row>
    <row r="181" spans="4:12" ht="12">
      <c r="D181" s="144"/>
      <c r="E181" s="144"/>
      <c r="F181" s="144"/>
      <c r="G181" s="144"/>
      <c r="H181" s="144"/>
      <c r="I181" s="144"/>
      <c r="J181" s="144"/>
      <c r="K181" s="144"/>
      <c r="L181" s="144"/>
    </row>
    <row r="182" spans="4:12" ht="12">
      <c r="D182" s="144"/>
      <c r="E182" s="144"/>
      <c r="F182" s="144"/>
      <c r="G182" s="144"/>
      <c r="H182" s="144"/>
      <c r="I182" s="144"/>
      <c r="J182" s="144"/>
      <c r="K182" s="144"/>
      <c r="L182" s="144"/>
    </row>
    <row r="183" spans="4:12" ht="12">
      <c r="D183" s="144"/>
      <c r="E183" s="144"/>
      <c r="F183" s="144"/>
      <c r="G183" s="144"/>
      <c r="H183" s="144"/>
      <c r="I183" s="144"/>
      <c r="J183" s="144"/>
      <c r="K183" s="144"/>
      <c r="L183" s="144"/>
    </row>
    <row r="184" spans="4:12" ht="12">
      <c r="D184" s="144"/>
      <c r="E184" s="144"/>
      <c r="F184" s="144"/>
      <c r="G184" s="144"/>
      <c r="H184" s="144"/>
      <c r="I184" s="144"/>
      <c r="J184" s="144"/>
      <c r="K184" s="144"/>
      <c r="L184" s="144"/>
    </row>
    <row r="185" spans="4:12" ht="12">
      <c r="D185" s="144"/>
      <c r="E185" s="144"/>
      <c r="F185" s="144"/>
      <c r="G185" s="144"/>
      <c r="H185" s="144"/>
      <c r="I185" s="144"/>
      <c r="J185" s="144"/>
      <c r="K185" s="144"/>
      <c r="L185" s="144"/>
    </row>
    <row r="186" spans="4:12" ht="12">
      <c r="D186" s="144"/>
      <c r="E186" s="144"/>
      <c r="F186" s="144"/>
      <c r="G186" s="144"/>
      <c r="H186" s="144"/>
      <c r="I186" s="144"/>
      <c r="J186" s="144"/>
      <c r="K186" s="144"/>
      <c r="L186" s="144"/>
    </row>
    <row r="187" spans="4:12" ht="12">
      <c r="D187" s="144"/>
      <c r="E187" s="144"/>
      <c r="F187" s="144"/>
      <c r="G187" s="144"/>
      <c r="H187" s="144"/>
      <c r="I187" s="144"/>
      <c r="J187" s="144"/>
      <c r="K187" s="144"/>
      <c r="L187" s="144"/>
    </row>
    <row r="188" spans="4:12" ht="12">
      <c r="D188" s="144"/>
      <c r="E188" s="144"/>
      <c r="F188" s="144"/>
      <c r="G188" s="144"/>
      <c r="H188" s="144"/>
      <c r="I188" s="144"/>
      <c r="J188" s="144"/>
      <c r="K188" s="144"/>
      <c r="L188" s="144"/>
    </row>
    <row r="189" spans="4:12" ht="12">
      <c r="D189" s="144"/>
      <c r="E189" s="144"/>
      <c r="F189" s="144"/>
      <c r="G189" s="144"/>
      <c r="H189" s="144"/>
      <c r="I189" s="144"/>
      <c r="J189" s="144"/>
      <c r="K189" s="144"/>
      <c r="L189" s="144"/>
    </row>
    <row r="190" spans="4:12" ht="12">
      <c r="D190" s="144"/>
      <c r="E190" s="144"/>
      <c r="F190" s="144"/>
      <c r="G190" s="144"/>
      <c r="H190" s="144"/>
      <c r="I190" s="144"/>
      <c r="J190" s="144"/>
      <c r="K190" s="144"/>
      <c r="L190" s="144"/>
    </row>
    <row r="191" spans="4:12" ht="12">
      <c r="D191" s="144"/>
      <c r="E191" s="144"/>
      <c r="F191" s="144"/>
      <c r="G191" s="144"/>
      <c r="H191" s="144"/>
      <c r="I191" s="144"/>
      <c r="J191" s="144"/>
      <c r="K191" s="144"/>
      <c r="L191" s="144"/>
    </row>
    <row r="192" spans="4:12" ht="12">
      <c r="D192" s="144"/>
      <c r="E192" s="144"/>
      <c r="F192" s="144"/>
      <c r="G192" s="144"/>
      <c r="H192" s="144"/>
      <c r="I192" s="144"/>
      <c r="J192" s="144"/>
      <c r="K192" s="144"/>
      <c r="L192" s="144"/>
    </row>
    <row r="193" spans="4:12" ht="12">
      <c r="D193" s="144"/>
      <c r="E193" s="144"/>
      <c r="F193" s="144"/>
      <c r="G193" s="144"/>
      <c r="H193" s="144"/>
      <c r="I193" s="144"/>
      <c r="J193" s="144"/>
      <c r="K193" s="144"/>
      <c r="L193" s="144"/>
    </row>
    <row r="194" spans="4:12" ht="12">
      <c r="D194" s="144"/>
      <c r="E194" s="144"/>
      <c r="F194" s="144"/>
      <c r="G194" s="144"/>
      <c r="H194" s="144"/>
      <c r="I194" s="144"/>
      <c r="J194" s="144"/>
      <c r="K194" s="144"/>
      <c r="L194" s="144"/>
    </row>
    <row r="195" spans="4:12" ht="12">
      <c r="D195" s="144"/>
      <c r="E195" s="144"/>
      <c r="F195" s="144"/>
      <c r="G195" s="144"/>
      <c r="H195" s="144"/>
      <c r="I195" s="144"/>
      <c r="J195" s="144"/>
      <c r="K195" s="144"/>
      <c r="L195" s="144"/>
    </row>
    <row r="196" spans="4:12" ht="12">
      <c r="D196" s="144"/>
      <c r="E196" s="144"/>
      <c r="F196" s="144"/>
      <c r="G196" s="144"/>
      <c r="H196" s="144"/>
      <c r="I196" s="144"/>
      <c r="J196" s="144"/>
      <c r="K196" s="144"/>
      <c r="L196" s="144"/>
    </row>
    <row r="197" spans="4:12" ht="12">
      <c r="D197" s="144"/>
      <c r="E197" s="144"/>
      <c r="F197" s="144"/>
      <c r="G197" s="144"/>
      <c r="H197" s="144"/>
      <c r="I197" s="144"/>
      <c r="J197" s="144"/>
      <c r="K197" s="144"/>
      <c r="L197" s="144"/>
    </row>
    <row r="198" spans="4:12" ht="12">
      <c r="D198" s="144"/>
      <c r="E198" s="144"/>
      <c r="F198" s="144"/>
      <c r="G198" s="144"/>
      <c r="H198" s="144"/>
      <c r="I198" s="144"/>
      <c r="J198" s="144"/>
      <c r="K198" s="144"/>
      <c r="L198" s="144"/>
    </row>
    <row r="199" spans="4:12" ht="12">
      <c r="D199" s="144"/>
      <c r="E199" s="144"/>
      <c r="F199" s="144"/>
      <c r="G199" s="144"/>
      <c r="H199" s="144"/>
      <c r="I199" s="144"/>
      <c r="J199" s="144"/>
      <c r="K199" s="144"/>
      <c r="L199" s="144"/>
    </row>
    <row r="200" spans="4:12" ht="12">
      <c r="D200" s="144"/>
      <c r="E200" s="144"/>
      <c r="F200" s="144"/>
      <c r="G200" s="144"/>
      <c r="H200" s="144"/>
      <c r="I200" s="144"/>
      <c r="J200" s="144"/>
      <c r="K200" s="144"/>
      <c r="L200" s="144"/>
    </row>
    <row r="201" spans="4:12" ht="12">
      <c r="D201" s="144"/>
      <c r="E201" s="144"/>
      <c r="F201" s="144"/>
      <c r="G201" s="144"/>
      <c r="H201" s="144"/>
      <c r="I201" s="144"/>
      <c r="J201" s="144"/>
      <c r="K201" s="144"/>
      <c r="L201" s="144"/>
    </row>
    <row r="202" spans="4:12" ht="12">
      <c r="D202" s="144"/>
      <c r="E202" s="144"/>
      <c r="F202" s="144"/>
      <c r="G202" s="144"/>
      <c r="H202" s="144"/>
      <c r="I202" s="144"/>
      <c r="J202" s="144"/>
      <c r="K202" s="144"/>
      <c r="L202" s="144"/>
    </row>
    <row r="203" spans="4:12" ht="12">
      <c r="D203" s="144"/>
      <c r="E203" s="144"/>
      <c r="F203" s="144"/>
      <c r="G203" s="144"/>
      <c r="H203" s="144"/>
      <c r="I203" s="144"/>
      <c r="J203" s="144"/>
      <c r="K203" s="144"/>
      <c r="L203" s="144"/>
    </row>
    <row r="204" spans="4:12" ht="12">
      <c r="D204" s="144"/>
      <c r="E204" s="144"/>
      <c r="F204" s="144"/>
      <c r="G204" s="144"/>
      <c r="H204" s="144"/>
      <c r="I204" s="144"/>
      <c r="J204" s="144"/>
      <c r="K204" s="144"/>
      <c r="L204" s="144"/>
    </row>
    <row r="205" spans="4:12" ht="12">
      <c r="D205" s="144"/>
      <c r="E205" s="144"/>
      <c r="F205" s="144"/>
      <c r="G205" s="144"/>
      <c r="H205" s="144"/>
      <c r="I205" s="144"/>
      <c r="J205" s="144"/>
      <c r="K205" s="144"/>
      <c r="L205" s="144"/>
    </row>
    <row r="206" spans="4:12" ht="12">
      <c r="D206" s="144"/>
      <c r="E206" s="144"/>
      <c r="F206" s="144"/>
      <c r="G206" s="144"/>
      <c r="H206" s="144"/>
      <c r="I206" s="144"/>
      <c r="J206" s="144"/>
      <c r="K206" s="144"/>
      <c r="L206" s="144"/>
    </row>
    <row r="207" spans="4:12" ht="12">
      <c r="D207" s="144"/>
      <c r="E207" s="144"/>
      <c r="F207" s="144"/>
      <c r="G207" s="144"/>
      <c r="H207" s="144"/>
      <c r="I207" s="144"/>
      <c r="J207" s="144"/>
      <c r="K207" s="144"/>
      <c r="L207" s="144"/>
    </row>
    <row r="208" spans="4:12" ht="12">
      <c r="D208" s="144"/>
      <c r="E208" s="144"/>
      <c r="F208" s="144"/>
      <c r="G208" s="144"/>
      <c r="H208" s="144"/>
      <c r="I208" s="144"/>
      <c r="J208" s="144"/>
      <c r="K208" s="144"/>
      <c r="L208" s="144"/>
    </row>
    <row r="209" spans="4:12" ht="12">
      <c r="D209" s="144"/>
      <c r="E209" s="144"/>
      <c r="F209" s="144"/>
      <c r="G209" s="144"/>
      <c r="H209" s="144"/>
      <c r="I209" s="144"/>
      <c r="J209" s="144"/>
      <c r="K209" s="144"/>
      <c r="L209" s="144"/>
    </row>
  </sheetData>
  <mergeCells count="6">
    <mergeCell ref="B4:C6"/>
    <mergeCell ref="B8:C8"/>
    <mergeCell ref="B55:C55"/>
    <mergeCell ref="B40:C40"/>
    <mergeCell ref="B28:C28"/>
    <mergeCell ref="B11:C11"/>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B2:AD209"/>
  <sheetViews>
    <sheetView workbookViewId="0" topLeftCell="A1">
      <selection activeCell="A1" sqref="A1"/>
    </sheetView>
  </sheetViews>
  <sheetFormatPr defaultColWidth="9.00390625" defaultRowHeight="13.5"/>
  <cols>
    <col min="1" max="1" width="2.625" style="141" customWidth="1"/>
    <col min="2" max="2" width="1.625" style="141" customWidth="1"/>
    <col min="3" max="3" width="10.625" style="143" customWidth="1"/>
    <col min="4" max="4" width="9.125" style="141" customWidth="1"/>
    <col min="5" max="6" width="7.625" style="141" customWidth="1"/>
    <col min="7" max="7" width="5.50390625" style="141" bestFit="1" customWidth="1"/>
    <col min="8" max="8" width="7.25390625" style="141" bestFit="1" customWidth="1"/>
    <col min="9" max="9" width="8.125" style="141" bestFit="1" customWidth="1"/>
    <col min="10" max="11" width="7.25390625" style="141" bestFit="1" customWidth="1"/>
    <col min="12" max="12" width="5.50390625" style="141" bestFit="1" customWidth="1"/>
    <col min="13" max="13" width="5.50390625" style="144" bestFit="1" customWidth="1"/>
    <col min="14" max="15" width="7.25390625" style="144" bestFit="1" customWidth="1"/>
    <col min="16" max="16" width="5.50390625" style="144" bestFit="1" customWidth="1"/>
    <col min="17" max="18" width="7.25390625" style="144" bestFit="1" customWidth="1"/>
    <col min="19" max="19" width="7.125" style="144" customWidth="1"/>
    <col min="20" max="30" width="9.00390625" style="144" customWidth="1"/>
    <col min="31" max="16384" width="9.00390625" style="141" customWidth="1"/>
  </cols>
  <sheetData>
    <row r="2" spans="2:19" ht="14.25">
      <c r="B2" s="142" t="s">
        <v>449</v>
      </c>
      <c r="S2" s="145"/>
    </row>
    <row r="3" spans="2:19" ht="14.25">
      <c r="B3" s="142"/>
      <c r="C3" s="143" t="s">
        <v>429</v>
      </c>
      <c r="S3" s="145"/>
    </row>
    <row r="4" ht="12.75" thickBot="1">
      <c r="C4" s="143" t="s">
        <v>430</v>
      </c>
    </row>
    <row r="5" spans="2:30" ht="19.5" customHeight="1" thickTop="1">
      <c r="B5" s="1146" t="s">
        <v>375</v>
      </c>
      <c r="C5" s="1146"/>
      <c r="D5" s="1153" t="s">
        <v>431</v>
      </c>
      <c r="E5" s="1150" t="s">
        <v>432</v>
      </c>
      <c r="F5" s="1150"/>
      <c r="G5" s="1150"/>
      <c r="H5" s="1150"/>
      <c r="I5" s="1150"/>
      <c r="J5" s="1150" t="s">
        <v>433</v>
      </c>
      <c r="K5" s="1150"/>
      <c r="L5" s="1150"/>
      <c r="M5" s="1150"/>
      <c r="N5" s="1150"/>
      <c r="O5" s="1150"/>
      <c r="P5" s="1150"/>
      <c r="Q5" s="1150"/>
      <c r="R5" s="1150"/>
      <c r="S5" s="141"/>
      <c r="T5" s="141"/>
      <c r="U5" s="141"/>
      <c r="V5" s="141"/>
      <c r="W5" s="141"/>
      <c r="X5" s="141"/>
      <c r="Y5" s="141"/>
      <c r="Z5" s="141"/>
      <c r="AA5" s="141"/>
      <c r="AB5" s="141"/>
      <c r="AC5" s="141"/>
      <c r="AD5" s="141"/>
    </row>
    <row r="6" spans="2:30" ht="39" customHeight="1">
      <c r="B6" s="1147"/>
      <c r="C6" s="1147"/>
      <c r="D6" s="1149"/>
      <c r="E6" s="213" t="s">
        <v>434</v>
      </c>
      <c r="F6" s="213" t="s">
        <v>435</v>
      </c>
      <c r="G6" s="213" t="s">
        <v>436</v>
      </c>
      <c r="H6" s="213" t="s">
        <v>437</v>
      </c>
      <c r="I6" s="213" t="s">
        <v>438</v>
      </c>
      <c r="J6" s="213" t="s">
        <v>439</v>
      </c>
      <c r="K6" s="213" t="s">
        <v>440</v>
      </c>
      <c r="L6" s="213" t="s">
        <v>441</v>
      </c>
      <c r="M6" s="213" t="s">
        <v>442</v>
      </c>
      <c r="N6" s="213" t="s">
        <v>443</v>
      </c>
      <c r="O6" s="213" t="s">
        <v>444</v>
      </c>
      <c r="P6" s="213" t="s">
        <v>445</v>
      </c>
      <c r="Q6" s="213" t="s">
        <v>446</v>
      </c>
      <c r="R6" s="213" t="s">
        <v>447</v>
      </c>
      <c r="S6" s="141"/>
      <c r="T6" s="141"/>
      <c r="U6" s="141"/>
      <c r="V6" s="141"/>
      <c r="W6" s="141"/>
      <c r="X6" s="141"/>
      <c r="Y6" s="141"/>
      <c r="Z6" s="141"/>
      <c r="AA6" s="141"/>
      <c r="AB6" s="141"/>
      <c r="AC6" s="141"/>
      <c r="AD6" s="141"/>
    </row>
    <row r="7" spans="2:30" s="154" customFormat="1" ht="10.5">
      <c r="B7" s="155"/>
      <c r="C7" s="156"/>
      <c r="D7" s="157"/>
      <c r="E7" s="158"/>
      <c r="F7" s="158"/>
      <c r="G7" s="158"/>
      <c r="H7" s="158"/>
      <c r="I7" s="158"/>
      <c r="J7" s="158"/>
      <c r="K7" s="158"/>
      <c r="L7" s="158"/>
      <c r="M7" s="158"/>
      <c r="N7" s="158"/>
      <c r="O7" s="158"/>
      <c r="P7" s="158"/>
      <c r="Q7" s="158"/>
      <c r="R7" s="159"/>
      <c r="S7" s="160"/>
      <c r="T7" s="161"/>
      <c r="U7" s="161"/>
      <c r="V7" s="161"/>
      <c r="W7" s="161"/>
      <c r="X7" s="161"/>
      <c r="Y7" s="161"/>
      <c r="Z7" s="161"/>
      <c r="AA7" s="161"/>
      <c r="AB7" s="161"/>
      <c r="AC7" s="161"/>
      <c r="AD7" s="161"/>
    </row>
    <row r="8" spans="2:19" ht="12" customHeight="1">
      <c r="B8" s="1151" t="s">
        <v>376</v>
      </c>
      <c r="C8" s="1152"/>
      <c r="D8" s="162">
        <f aca="true" t="shared" si="0" ref="D8:R8">SUM(D11,D28,D40,D55)</f>
        <v>42234</v>
      </c>
      <c r="E8" s="163">
        <f t="shared" si="0"/>
        <v>8001</v>
      </c>
      <c r="F8" s="163">
        <f t="shared" si="0"/>
        <v>5461</v>
      </c>
      <c r="G8" s="163">
        <f t="shared" si="0"/>
        <v>418</v>
      </c>
      <c r="H8" s="163">
        <f t="shared" si="0"/>
        <v>5621</v>
      </c>
      <c r="I8" s="163">
        <f t="shared" si="0"/>
        <v>10097</v>
      </c>
      <c r="J8" s="163">
        <f t="shared" si="0"/>
        <v>4170</v>
      </c>
      <c r="K8" s="163">
        <f t="shared" si="0"/>
        <v>1901</v>
      </c>
      <c r="L8" s="163">
        <f t="shared" si="0"/>
        <v>154</v>
      </c>
      <c r="M8" s="163">
        <f t="shared" si="0"/>
        <v>148</v>
      </c>
      <c r="N8" s="163">
        <f t="shared" si="0"/>
        <v>2191</v>
      </c>
      <c r="O8" s="163">
        <f t="shared" si="0"/>
        <v>1720</v>
      </c>
      <c r="P8" s="163">
        <f t="shared" si="0"/>
        <v>174</v>
      </c>
      <c r="Q8" s="163">
        <f t="shared" si="0"/>
        <v>1135</v>
      </c>
      <c r="R8" s="164">
        <f t="shared" si="0"/>
        <v>1043</v>
      </c>
      <c r="S8" s="165"/>
    </row>
    <row r="9" spans="2:19" ht="6.75" customHeight="1">
      <c r="B9" s="166"/>
      <c r="C9" s="167"/>
      <c r="D9" s="168"/>
      <c r="E9" s="169"/>
      <c r="F9" s="170"/>
      <c r="G9" s="170"/>
      <c r="H9" s="170"/>
      <c r="I9" s="170"/>
      <c r="J9" s="170"/>
      <c r="K9" s="170"/>
      <c r="L9" s="170"/>
      <c r="M9" s="170"/>
      <c r="N9" s="170"/>
      <c r="O9" s="170"/>
      <c r="P9" s="170"/>
      <c r="Q9" s="170"/>
      <c r="R9" s="171"/>
      <c r="S9" s="170"/>
    </row>
    <row r="10" spans="2:30" s="172" customFormat="1" ht="9" customHeight="1">
      <c r="B10" s="166"/>
      <c r="C10" s="173"/>
      <c r="D10" s="168"/>
      <c r="E10" s="174"/>
      <c r="F10" s="170"/>
      <c r="G10" s="174"/>
      <c r="H10" s="174"/>
      <c r="I10" s="174"/>
      <c r="J10" s="174"/>
      <c r="K10" s="174"/>
      <c r="L10" s="174"/>
      <c r="M10" s="174"/>
      <c r="N10" s="174"/>
      <c r="O10" s="174"/>
      <c r="P10" s="174"/>
      <c r="Q10" s="174"/>
      <c r="R10" s="175"/>
      <c r="S10" s="174"/>
      <c r="T10" s="176"/>
      <c r="U10" s="176"/>
      <c r="V10" s="176"/>
      <c r="W10" s="176"/>
      <c r="X10" s="176"/>
      <c r="Y10" s="176"/>
      <c r="Z10" s="176"/>
      <c r="AA10" s="176"/>
      <c r="AB10" s="176"/>
      <c r="AC10" s="176"/>
      <c r="AD10" s="176"/>
    </row>
    <row r="11" spans="2:30" s="177" customFormat="1" ht="12" customHeight="1">
      <c r="B11" s="1151" t="s">
        <v>377</v>
      </c>
      <c r="C11" s="1152"/>
      <c r="D11" s="162">
        <f aca="true" t="shared" si="1" ref="D11:R11">SUM(D12:D26)</f>
        <v>8646</v>
      </c>
      <c r="E11" s="163">
        <f t="shared" si="1"/>
        <v>1654</v>
      </c>
      <c r="F11" s="163">
        <f t="shared" si="1"/>
        <v>1162</v>
      </c>
      <c r="G11" s="163">
        <f t="shared" si="1"/>
        <v>156</v>
      </c>
      <c r="H11" s="163">
        <f t="shared" si="1"/>
        <v>435</v>
      </c>
      <c r="I11" s="163">
        <f t="shared" si="1"/>
        <v>2473</v>
      </c>
      <c r="J11" s="163">
        <f t="shared" si="1"/>
        <v>674</v>
      </c>
      <c r="K11" s="163">
        <f t="shared" si="1"/>
        <v>425</v>
      </c>
      <c r="L11" s="163">
        <f t="shared" si="1"/>
        <v>85</v>
      </c>
      <c r="M11" s="163">
        <f t="shared" si="1"/>
        <v>25</v>
      </c>
      <c r="N11" s="163">
        <f t="shared" si="1"/>
        <v>616</v>
      </c>
      <c r="O11" s="163">
        <f t="shared" si="1"/>
        <v>346</v>
      </c>
      <c r="P11" s="163">
        <f t="shared" si="1"/>
        <v>62</v>
      </c>
      <c r="Q11" s="163">
        <f t="shared" si="1"/>
        <v>324</v>
      </c>
      <c r="R11" s="164">
        <f t="shared" si="1"/>
        <v>209</v>
      </c>
      <c r="S11" s="163"/>
      <c r="T11" s="178"/>
      <c r="U11" s="178"/>
      <c r="V11" s="178"/>
      <c r="W11" s="178"/>
      <c r="X11" s="178"/>
      <c r="Y11" s="178"/>
      <c r="Z11" s="178"/>
      <c r="AA11" s="178"/>
      <c r="AB11" s="178"/>
      <c r="AC11" s="178"/>
      <c r="AD11" s="178"/>
    </row>
    <row r="12" spans="2:19" ht="12.75" customHeight="1">
      <c r="B12" s="179"/>
      <c r="C12" s="180" t="s">
        <v>378</v>
      </c>
      <c r="D12" s="181">
        <f aca="true" t="shared" si="2" ref="D12:D26">SUM(E12:R12)</f>
        <v>857</v>
      </c>
      <c r="E12" s="182">
        <v>168</v>
      </c>
      <c r="F12" s="182">
        <v>106</v>
      </c>
      <c r="G12" s="182">
        <v>24</v>
      </c>
      <c r="H12" s="182">
        <v>24</v>
      </c>
      <c r="I12" s="182">
        <v>233</v>
      </c>
      <c r="J12" s="182">
        <v>35</v>
      </c>
      <c r="K12" s="182">
        <v>123</v>
      </c>
      <c r="L12" s="182">
        <v>2</v>
      </c>
      <c r="M12" s="182">
        <v>2</v>
      </c>
      <c r="N12" s="182">
        <v>59</v>
      </c>
      <c r="O12" s="182">
        <v>36</v>
      </c>
      <c r="P12" s="182">
        <v>8</v>
      </c>
      <c r="Q12" s="182">
        <v>20</v>
      </c>
      <c r="R12" s="183">
        <v>17</v>
      </c>
      <c r="S12" s="184"/>
    </row>
    <row r="13" spans="2:19" ht="12" customHeight="1">
      <c r="B13" s="185"/>
      <c r="C13" s="180" t="s">
        <v>379</v>
      </c>
      <c r="D13" s="181">
        <f t="shared" si="2"/>
        <v>1510</v>
      </c>
      <c r="E13" s="174">
        <v>441</v>
      </c>
      <c r="F13" s="186">
        <v>242</v>
      </c>
      <c r="G13" s="174">
        <v>36</v>
      </c>
      <c r="H13" s="174">
        <v>85</v>
      </c>
      <c r="I13" s="174">
        <v>357</v>
      </c>
      <c r="J13" s="174">
        <v>1</v>
      </c>
      <c r="K13" s="174">
        <v>9</v>
      </c>
      <c r="L13" s="174">
        <v>58</v>
      </c>
      <c r="M13" s="187">
        <v>2</v>
      </c>
      <c r="N13" s="187">
        <v>96</v>
      </c>
      <c r="O13" s="187">
        <v>59</v>
      </c>
      <c r="P13" s="187">
        <v>17</v>
      </c>
      <c r="Q13" s="187">
        <v>76</v>
      </c>
      <c r="R13" s="188">
        <v>31</v>
      </c>
      <c r="S13" s="184"/>
    </row>
    <row r="14" spans="2:19" ht="12" customHeight="1">
      <c r="B14" s="185"/>
      <c r="C14" s="180" t="s">
        <v>380</v>
      </c>
      <c r="D14" s="181">
        <f t="shared" si="2"/>
        <v>595</v>
      </c>
      <c r="E14" s="174">
        <v>38</v>
      </c>
      <c r="F14" s="186">
        <v>54</v>
      </c>
      <c r="G14" s="174">
        <v>4</v>
      </c>
      <c r="H14" s="174">
        <v>20</v>
      </c>
      <c r="I14" s="174">
        <v>191</v>
      </c>
      <c r="J14" s="174">
        <v>160</v>
      </c>
      <c r="K14" s="174">
        <v>92</v>
      </c>
      <c r="L14" s="174">
        <v>2</v>
      </c>
      <c r="M14" s="187">
        <v>1</v>
      </c>
      <c r="N14" s="187">
        <v>13</v>
      </c>
      <c r="O14" s="187">
        <v>8</v>
      </c>
      <c r="P14" s="187">
        <v>2</v>
      </c>
      <c r="Q14" s="187">
        <v>8</v>
      </c>
      <c r="R14" s="188">
        <v>2</v>
      </c>
      <c r="S14" s="184"/>
    </row>
    <row r="15" spans="2:19" ht="12" customHeight="1">
      <c r="B15" s="185"/>
      <c r="C15" s="180" t="s">
        <v>381</v>
      </c>
      <c r="D15" s="181">
        <f t="shared" si="2"/>
        <v>456</v>
      </c>
      <c r="E15" s="174">
        <v>52</v>
      </c>
      <c r="F15" s="186">
        <v>72</v>
      </c>
      <c r="G15" s="174">
        <v>9</v>
      </c>
      <c r="H15" s="174">
        <v>26</v>
      </c>
      <c r="I15" s="174">
        <v>147</v>
      </c>
      <c r="J15" s="174">
        <v>70</v>
      </c>
      <c r="K15" s="174">
        <v>6</v>
      </c>
      <c r="L15" s="174">
        <v>0</v>
      </c>
      <c r="M15" s="187">
        <v>1</v>
      </c>
      <c r="N15" s="187">
        <v>32</v>
      </c>
      <c r="O15" s="187">
        <v>18</v>
      </c>
      <c r="P15" s="187">
        <v>3</v>
      </c>
      <c r="Q15" s="187">
        <v>8</v>
      </c>
      <c r="R15" s="188">
        <v>12</v>
      </c>
      <c r="S15" s="184"/>
    </row>
    <row r="16" spans="2:19" ht="12" customHeight="1">
      <c r="B16" s="185"/>
      <c r="C16" s="180" t="s">
        <v>382</v>
      </c>
      <c r="D16" s="181">
        <f t="shared" si="2"/>
        <v>418</v>
      </c>
      <c r="E16" s="174">
        <v>44</v>
      </c>
      <c r="F16" s="186">
        <v>67</v>
      </c>
      <c r="G16" s="174">
        <v>9</v>
      </c>
      <c r="H16" s="174">
        <v>23</v>
      </c>
      <c r="I16" s="174">
        <v>158</v>
      </c>
      <c r="J16" s="174">
        <v>31</v>
      </c>
      <c r="K16" s="174">
        <v>8</v>
      </c>
      <c r="L16" s="174">
        <v>0</v>
      </c>
      <c r="M16" s="187">
        <v>1</v>
      </c>
      <c r="N16" s="187">
        <v>25</v>
      </c>
      <c r="O16" s="187">
        <v>15</v>
      </c>
      <c r="P16" s="187">
        <v>3</v>
      </c>
      <c r="Q16" s="187">
        <v>23</v>
      </c>
      <c r="R16" s="188">
        <v>11</v>
      </c>
      <c r="S16" s="184"/>
    </row>
    <row r="17" spans="2:19" ht="12" customHeight="1">
      <c r="B17" s="185"/>
      <c r="C17" s="180" t="s">
        <v>383</v>
      </c>
      <c r="D17" s="181">
        <f t="shared" si="2"/>
        <v>325</v>
      </c>
      <c r="E17" s="174">
        <v>117</v>
      </c>
      <c r="F17" s="186">
        <v>50</v>
      </c>
      <c r="G17" s="174">
        <v>7</v>
      </c>
      <c r="H17" s="174">
        <v>5</v>
      </c>
      <c r="I17" s="174">
        <v>57</v>
      </c>
      <c r="J17" s="174">
        <v>0</v>
      </c>
      <c r="K17" s="174">
        <v>1</v>
      </c>
      <c r="L17" s="174">
        <v>0</v>
      </c>
      <c r="M17" s="187">
        <v>1</v>
      </c>
      <c r="N17" s="187">
        <v>42</v>
      </c>
      <c r="O17" s="187">
        <v>17</v>
      </c>
      <c r="P17" s="187">
        <v>0</v>
      </c>
      <c r="Q17" s="187">
        <v>16</v>
      </c>
      <c r="R17" s="188">
        <v>12</v>
      </c>
      <c r="S17" s="184"/>
    </row>
    <row r="18" spans="2:19" ht="12" customHeight="1">
      <c r="B18" s="179"/>
      <c r="C18" s="180" t="s">
        <v>384</v>
      </c>
      <c r="D18" s="181">
        <f t="shared" si="2"/>
        <v>503</v>
      </c>
      <c r="E18" s="182">
        <v>163</v>
      </c>
      <c r="F18" s="182">
        <v>99</v>
      </c>
      <c r="G18" s="182">
        <v>11</v>
      </c>
      <c r="H18" s="182">
        <v>22</v>
      </c>
      <c r="I18" s="182">
        <v>77</v>
      </c>
      <c r="J18" s="182">
        <v>6</v>
      </c>
      <c r="K18" s="182">
        <v>4</v>
      </c>
      <c r="L18" s="182">
        <v>0</v>
      </c>
      <c r="M18" s="182">
        <v>1</v>
      </c>
      <c r="N18" s="182">
        <v>68</v>
      </c>
      <c r="O18" s="182">
        <v>9</v>
      </c>
      <c r="P18" s="182">
        <v>2</v>
      </c>
      <c r="Q18" s="182">
        <v>22</v>
      </c>
      <c r="R18" s="183">
        <v>19</v>
      </c>
      <c r="S18" s="189"/>
    </row>
    <row r="19" spans="2:19" ht="12" customHeight="1">
      <c r="B19" s="185"/>
      <c r="C19" s="180" t="s">
        <v>385</v>
      </c>
      <c r="D19" s="181">
        <f t="shared" si="2"/>
        <v>435</v>
      </c>
      <c r="E19" s="174">
        <v>55</v>
      </c>
      <c r="F19" s="186">
        <v>47</v>
      </c>
      <c r="G19" s="174">
        <v>3</v>
      </c>
      <c r="H19" s="174">
        <v>0</v>
      </c>
      <c r="I19" s="174">
        <v>165</v>
      </c>
      <c r="J19" s="174">
        <v>81</v>
      </c>
      <c r="K19" s="174">
        <v>9</v>
      </c>
      <c r="L19" s="174">
        <v>1</v>
      </c>
      <c r="M19" s="187">
        <v>0</v>
      </c>
      <c r="N19" s="187">
        <v>28</v>
      </c>
      <c r="O19" s="187">
        <v>11</v>
      </c>
      <c r="P19" s="187">
        <v>2</v>
      </c>
      <c r="Q19" s="187">
        <v>16</v>
      </c>
      <c r="R19" s="188">
        <v>17</v>
      </c>
      <c r="S19" s="184"/>
    </row>
    <row r="20" spans="2:19" ht="12" customHeight="1">
      <c r="B20" s="185"/>
      <c r="C20" s="180" t="s">
        <v>386</v>
      </c>
      <c r="D20" s="181">
        <f t="shared" si="2"/>
        <v>723</v>
      </c>
      <c r="E20" s="174">
        <v>175</v>
      </c>
      <c r="F20" s="186">
        <v>146</v>
      </c>
      <c r="G20" s="174">
        <v>8</v>
      </c>
      <c r="H20" s="174">
        <v>10</v>
      </c>
      <c r="I20" s="174">
        <v>170</v>
      </c>
      <c r="J20" s="174">
        <v>0</v>
      </c>
      <c r="K20" s="174">
        <v>1</v>
      </c>
      <c r="L20" s="174">
        <v>2</v>
      </c>
      <c r="M20" s="187">
        <v>5</v>
      </c>
      <c r="N20" s="187">
        <v>79</v>
      </c>
      <c r="O20" s="187">
        <v>43</v>
      </c>
      <c r="P20" s="187">
        <v>7</v>
      </c>
      <c r="Q20" s="187">
        <v>44</v>
      </c>
      <c r="R20" s="188">
        <v>33</v>
      </c>
      <c r="S20" s="184"/>
    </row>
    <row r="21" spans="2:19" ht="12" customHeight="1">
      <c r="B21" s="185"/>
      <c r="C21" s="180" t="s">
        <v>387</v>
      </c>
      <c r="D21" s="181">
        <f t="shared" si="2"/>
        <v>597</v>
      </c>
      <c r="E21" s="174">
        <v>35</v>
      </c>
      <c r="F21" s="186">
        <v>19</v>
      </c>
      <c r="G21" s="174">
        <v>10</v>
      </c>
      <c r="H21" s="174">
        <v>80</v>
      </c>
      <c r="I21" s="174">
        <v>122</v>
      </c>
      <c r="J21" s="174">
        <v>184</v>
      </c>
      <c r="K21" s="174">
        <v>87</v>
      </c>
      <c r="L21" s="174">
        <v>6</v>
      </c>
      <c r="M21" s="187">
        <v>2</v>
      </c>
      <c r="N21" s="187">
        <v>20</v>
      </c>
      <c r="O21" s="187">
        <v>14</v>
      </c>
      <c r="P21" s="187">
        <v>1</v>
      </c>
      <c r="Q21" s="187">
        <v>9</v>
      </c>
      <c r="R21" s="188">
        <v>8</v>
      </c>
      <c r="S21" s="184"/>
    </row>
    <row r="22" spans="2:30" s="172" customFormat="1" ht="12" customHeight="1">
      <c r="B22" s="185"/>
      <c r="C22" s="180" t="s">
        <v>388</v>
      </c>
      <c r="D22" s="181">
        <f t="shared" si="2"/>
        <v>198</v>
      </c>
      <c r="E22" s="174">
        <v>71</v>
      </c>
      <c r="F22" s="186">
        <v>29</v>
      </c>
      <c r="G22" s="174">
        <v>3</v>
      </c>
      <c r="H22" s="174">
        <v>7</v>
      </c>
      <c r="I22" s="174">
        <v>42</v>
      </c>
      <c r="J22" s="174">
        <v>0</v>
      </c>
      <c r="K22" s="174">
        <v>3</v>
      </c>
      <c r="L22" s="174">
        <v>0</v>
      </c>
      <c r="M22" s="187">
        <v>1</v>
      </c>
      <c r="N22" s="187">
        <v>17</v>
      </c>
      <c r="O22" s="187">
        <v>12</v>
      </c>
      <c r="P22" s="187">
        <v>1</v>
      </c>
      <c r="Q22" s="187">
        <v>8</v>
      </c>
      <c r="R22" s="188">
        <v>4</v>
      </c>
      <c r="S22" s="174"/>
      <c r="T22" s="176"/>
      <c r="U22" s="176"/>
      <c r="V22" s="176"/>
      <c r="W22" s="176"/>
      <c r="X22" s="176"/>
      <c r="Y22" s="176"/>
      <c r="Z22" s="176"/>
      <c r="AA22" s="176"/>
      <c r="AB22" s="176"/>
      <c r="AC22" s="176"/>
      <c r="AD22" s="176"/>
    </row>
    <row r="23" spans="2:19" ht="12" customHeight="1">
      <c r="B23" s="179"/>
      <c r="C23" s="180" t="s">
        <v>389</v>
      </c>
      <c r="D23" s="181">
        <f t="shared" si="2"/>
        <v>245</v>
      </c>
      <c r="E23" s="190">
        <v>31</v>
      </c>
      <c r="F23" s="190">
        <v>36</v>
      </c>
      <c r="G23" s="190">
        <v>4</v>
      </c>
      <c r="H23" s="190">
        <v>1</v>
      </c>
      <c r="I23" s="190">
        <v>112</v>
      </c>
      <c r="J23" s="174">
        <v>7</v>
      </c>
      <c r="K23" s="190">
        <v>4</v>
      </c>
      <c r="L23" s="190">
        <v>0</v>
      </c>
      <c r="M23" s="190">
        <v>1</v>
      </c>
      <c r="N23" s="190">
        <v>21</v>
      </c>
      <c r="O23" s="190">
        <v>11</v>
      </c>
      <c r="P23" s="190">
        <v>0</v>
      </c>
      <c r="Q23" s="190">
        <v>4</v>
      </c>
      <c r="R23" s="191">
        <v>13</v>
      </c>
      <c r="S23" s="189"/>
    </row>
    <row r="24" spans="2:30" s="172" customFormat="1" ht="12" customHeight="1">
      <c r="B24" s="185"/>
      <c r="C24" s="180" t="s">
        <v>390</v>
      </c>
      <c r="D24" s="181">
        <f t="shared" si="2"/>
        <v>434</v>
      </c>
      <c r="E24" s="174">
        <v>82</v>
      </c>
      <c r="F24" s="186">
        <v>55</v>
      </c>
      <c r="G24" s="174">
        <v>5</v>
      </c>
      <c r="H24" s="174">
        <v>4</v>
      </c>
      <c r="I24" s="174">
        <v>126</v>
      </c>
      <c r="J24" s="190">
        <v>32</v>
      </c>
      <c r="K24" s="174">
        <v>51</v>
      </c>
      <c r="L24" s="174">
        <v>0</v>
      </c>
      <c r="M24" s="174">
        <v>1</v>
      </c>
      <c r="N24" s="174">
        <v>33</v>
      </c>
      <c r="O24" s="174">
        <v>20</v>
      </c>
      <c r="P24" s="174">
        <v>4</v>
      </c>
      <c r="Q24" s="174">
        <v>13</v>
      </c>
      <c r="R24" s="175">
        <v>8</v>
      </c>
      <c r="S24" s="174"/>
      <c r="T24" s="176"/>
      <c r="U24" s="176"/>
      <c r="V24" s="176"/>
      <c r="W24" s="176"/>
      <c r="X24" s="176"/>
      <c r="Y24" s="176"/>
      <c r="Z24" s="176"/>
      <c r="AA24" s="176"/>
      <c r="AB24" s="176"/>
      <c r="AC24" s="176"/>
      <c r="AD24" s="176"/>
    </row>
    <row r="25" spans="2:30" s="172" customFormat="1" ht="12" customHeight="1">
      <c r="B25" s="185"/>
      <c r="C25" s="180" t="s">
        <v>391</v>
      </c>
      <c r="D25" s="181">
        <f t="shared" si="2"/>
        <v>417</v>
      </c>
      <c r="E25" s="174">
        <v>48</v>
      </c>
      <c r="F25" s="186">
        <v>44</v>
      </c>
      <c r="G25" s="174">
        <v>7</v>
      </c>
      <c r="H25" s="174">
        <v>8</v>
      </c>
      <c r="I25" s="174">
        <v>191</v>
      </c>
      <c r="J25" s="174">
        <v>31</v>
      </c>
      <c r="K25" s="174">
        <v>14</v>
      </c>
      <c r="L25" s="174">
        <v>0</v>
      </c>
      <c r="M25" s="174">
        <v>0</v>
      </c>
      <c r="N25" s="174">
        <v>22</v>
      </c>
      <c r="O25" s="174">
        <v>19</v>
      </c>
      <c r="P25" s="174">
        <v>6</v>
      </c>
      <c r="Q25" s="174">
        <v>23</v>
      </c>
      <c r="R25" s="175">
        <v>4</v>
      </c>
      <c r="S25" s="174"/>
      <c r="T25" s="176"/>
      <c r="U25" s="176"/>
      <c r="V25" s="176"/>
      <c r="W25" s="176"/>
      <c r="X25" s="176"/>
      <c r="Y25" s="176"/>
      <c r="Z25" s="176"/>
      <c r="AA25" s="176"/>
      <c r="AB25" s="176"/>
      <c r="AC25" s="176"/>
      <c r="AD25" s="176"/>
    </row>
    <row r="26" spans="2:30" s="172" customFormat="1" ht="12" customHeight="1">
      <c r="B26" s="185"/>
      <c r="C26" s="180" t="s">
        <v>392</v>
      </c>
      <c r="D26" s="181">
        <f t="shared" si="2"/>
        <v>933</v>
      </c>
      <c r="E26" s="174">
        <v>134</v>
      </c>
      <c r="F26" s="186">
        <v>96</v>
      </c>
      <c r="G26" s="174">
        <v>16</v>
      </c>
      <c r="H26" s="174">
        <v>120</v>
      </c>
      <c r="I26" s="174">
        <v>325</v>
      </c>
      <c r="J26" s="174">
        <v>36</v>
      </c>
      <c r="K26" s="174">
        <v>13</v>
      </c>
      <c r="L26" s="174">
        <v>14</v>
      </c>
      <c r="M26" s="174">
        <v>6</v>
      </c>
      <c r="N26" s="174">
        <v>61</v>
      </c>
      <c r="O26" s="174">
        <v>54</v>
      </c>
      <c r="P26" s="174">
        <v>6</v>
      </c>
      <c r="Q26" s="174">
        <v>34</v>
      </c>
      <c r="R26" s="175">
        <v>18</v>
      </c>
      <c r="S26" s="174"/>
      <c r="T26" s="176"/>
      <c r="U26" s="176"/>
      <c r="V26" s="176"/>
      <c r="W26" s="176"/>
      <c r="X26" s="176"/>
      <c r="Y26" s="176"/>
      <c r="Z26" s="176"/>
      <c r="AA26" s="176"/>
      <c r="AB26" s="176"/>
      <c r="AC26" s="176"/>
      <c r="AD26" s="176"/>
    </row>
    <row r="27" spans="2:30" s="172" customFormat="1" ht="12" customHeight="1">
      <c r="B27" s="185"/>
      <c r="C27" s="180"/>
      <c r="D27" s="168"/>
      <c r="E27" s="174"/>
      <c r="F27" s="170"/>
      <c r="G27" s="174"/>
      <c r="H27" s="174"/>
      <c r="I27" s="174"/>
      <c r="J27" s="174"/>
      <c r="K27" s="174"/>
      <c r="L27" s="174"/>
      <c r="M27" s="174"/>
      <c r="N27" s="174"/>
      <c r="O27" s="174"/>
      <c r="P27" s="174"/>
      <c r="Q27" s="174"/>
      <c r="R27" s="175"/>
      <c r="S27" s="174"/>
      <c r="T27" s="176"/>
      <c r="U27" s="176"/>
      <c r="V27" s="176"/>
      <c r="W27" s="176"/>
      <c r="X27" s="176"/>
      <c r="Y27" s="176"/>
      <c r="Z27" s="176"/>
      <c r="AA27" s="176"/>
      <c r="AB27" s="176"/>
      <c r="AC27" s="176"/>
      <c r="AD27" s="176"/>
    </row>
    <row r="28" spans="2:30" s="177" customFormat="1" ht="12" customHeight="1">
      <c r="B28" s="1151" t="s">
        <v>393</v>
      </c>
      <c r="C28" s="1152"/>
      <c r="D28" s="192">
        <f aca="true" t="shared" si="3" ref="D28:R28">SUM(D29:D38)</f>
        <v>6456</v>
      </c>
      <c r="E28" s="193">
        <f t="shared" si="3"/>
        <v>663</v>
      </c>
      <c r="F28" s="193">
        <f t="shared" si="3"/>
        <v>540</v>
      </c>
      <c r="G28" s="193">
        <f t="shared" si="3"/>
        <v>49</v>
      </c>
      <c r="H28" s="193">
        <f t="shared" si="3"/>
        <v>897</v>
      </c>
      <c r="I28" s="193">
        <f t="shared" si="3"/>
        <v>1843</v>
      </c>
      <c r="J28" s="193">
        <f t="shared" si="3"/>
        <v>1086</v>
      </c>
      <c r="K28" s="193">
        <f t="shared" si="3"/>
        <v>470</v>
      </c>
      <c r="L28" s="193">
        <f t="shared" si="3"/>
        <v>13</v>
      </c>
      <c r="M28" s="193">
        <f t="shared" si="3"/>
        <v>15</v>
      </c>
      <c r="N28" s="193">
        <f t="shared" si="3"/>
        <v>373</v>
      </c>
      <c r="O28" s="193">
        <f t="shared" si="3"/>
        <v>159</v>
      </c>
      <c r="P28" s="193">
        <f t="shared" si="3"/>
        <v>26</v>
      </c>
      <c r="Q28" s="193">
        <f t="shared" si="3"/>
        <v>148</v>
      </c>
      <c r="R28" s="194">
        <f t="shared" si="3"/>
        <v>174</v>
      </c>
      <c r="S28" s="163"/>
      <c r="T28" s="178"/>
      <c r="U28" s="178"/>
      <c r="V28" s="178"/>
      <c r="W28" s="178"/>
      <c r="X28" s="178"/>
      <c r="Y28" s="178"/>
      <c r="Z28" s="178"/>
      <c r="AA28" s="178"/>
      <c r="AB28" s="178"/>
      <c r="AC28" s="178"/>
      <c r="AD28" s="178"/>
    </row>
    <row r="29" spans="2:30" s="172" customFormat="1" ht="12" customHeight="1">
      <c r="B29" s="185"/>
      <c r="C29" s="180" t="s">
        <v>394</v>
      </c>
      <c r="D29" s="181">
        <f aca="true" t="shared" si="4" ref="D29:D38">SUM(E29:R29)</f>
        <v>806</v>
      </c>
      <c r="E29" s="174">
        <v>178</v>
      </c>
      <c r="F29" s="170">
        <v>82</v>
      </c>
      <c r="G29" s="174">
        <v>21</v>
      </c>
      <c r="H29" s="174">
        <v>59</v>
      </c>
      <c r="I29" s="174">
        <v>317</v>
      </c>
      <c r="J29" s="174">
        <v>55</v>
      </c>
      <c r="K29" s="174">
        <v>2</v>
      </c>
      <c r="L29" s="174">
        <v>0</v>
      </c>
      <c r="M29" s="174">
        <v>2</v>
      </c>
      <c r="N29" s="174">
        <v>32</v>
      </c>
      <c r="O29" s="174">
        <v>15</v>
      </c>
      <c r="P29" s="174">
        <v>1</v>
      </c>
      <c r="Q29" s="174">
        <v>29</v>
      </c>
      <c r="R29" s="175">
        <v>13</v>
      </c>
      <c r="S29" s="174"/>
      <c r="T29" s="176"/>
      <c r="U29" s="176"/>
      <c r="V29" s="176"/>
      <c r="W29" s="176"/>
      <c r="X29" s="176"/>
      <c r="Y29" s="176"/>
      <c r="Z29" s="176"/>
      <c r="AA29" s="176"/>
      <c r="AB29" s="176"/>
      <c r="AC29" s="176"/>
      <c r="AD29" s="176"/>
    </row>
    <row r="30" spans="2:30" s="172" customFormat="1" ht="12" customHeight="1">
      <c r="B30" s="166"/>
      <c r="C30" s="180" t="s">
        <v>395</v>
      </c>
      <c r="D30" s="181">
        <f t="shared" si="4"/>
        <v>1243</v>
      </c>
      <c r="E30" s="174">
        <v>130</v>
      </c>
      <c r="F30" s="170">
        <v>158</v>
      </c>
      <c r="G30" s="174">
        <v>5</v>
      </c>
      <c r="H30" s="174">
        <v>249</v>
      </c>
      <c r="I30" s="174">
        <v>210</v>
      </c>
      <c r="J30" s="174">
        <v>179</v>
      </c>
      <c r="K30" s="174">
        <v>69</v>
      </c>
      <c r="L30" s="174">
        <v>1</v>
      </c>
      <c r="M30" s="174">
        <v>2</v>
      </c>
      <c r="N30" s="174">
        <v>108</v>
      </c>
      <c r="O30" s="174">
        <v>28</v>
      </c>
      <c r="P30" s="174">
        <v>4</v>
      </c>
      <c r="Q30" s="174">
        <v>47</v>
      </c>
      <c r="R30" s="175">
        <v>53</v>
      </c>
      <c r="S30" s="174"/>
      <c r="T30" s="176"/>
      <c r="U30" s="176"/>
      <c r="V30" s="176"/>
      <c r="W30" s="176"/>
      <c r="X30" s="176"/>
      <c r="Y30" s="176"/>
      <c r="Z30" s="176"/>
      <c r="AA30" s="176"/>
      <c r="AB30" s="176"/>
      <c r="AC30" s="176"/>
      <c r="AD30" s="176"/>
    </row>
    <row r="31" spans="2:30" s="172" customFormat="1" ht="12" customHeight="1">
      <c r="B31" s="166"/>
      <c r="C31" s="180" t="s">
        <v>396</v>
      </c>
      <c r="D31" s="181">
        <f t="shared" si="4"/>
        <v>511</v>
      </c>
      <c r="E31" s="174">
        <v>53</v>
      </c>
      <c r="F31" s="170">
        <v>76</v>
      </c>
      <c r="G31" s="174">
        <v>1</v>
      </c>
      <c r="H31" s="174">
        <v>78</v>
      </c>
      <c r="I31" s="174">
        <v>79</v>
      </c>
      <c r="J31" s="174">
        <v>17</v>
      </c>
      <c r="K31" s="174">
        <v>7</v>
      </c>
      <c r="L31" s="174">
        <v>0</v>
      </c>
      <c r="M31" s="174">
        <v>1</v>
      </c>
      <c r="N31" s="174">
        <v>118</v>
      </c>
      <c r="O31" s="174">
        <v>17</v>
      </c>
      <c r="P31" s="174">
        <v>3</v>
      </c>
      <c r="Q31" s="174">
        <v>10</v>
      </c>
      <c r="R31" s="175">
        <v>51</v>
      </c>
      <c r="S31" s="174"/>
      <c r="T31" s="176"/>
      <c r="U31" s="176"/>
      <c r="V31" s="176"/>
      <c r="W31" s="176"/>
      <c r="X31" s="176"/>
      <c r="Y31" s="176"/>
      <c r="Z31" s="176"/>
      <c r="AA31" s="176"/>
      <c r="AB31" s="176"/>
      <c r="AC31" s="176"/>
      <c r="AD31" s="176"/>
    </row>
    <row r="32" spans="2:30" s="172" customFormat="1" ht="12" customHeight="1">
      <c r="B32" s="185"/>
      <c r="C32" s="180" t="s">
        <v>397</v>
      </c>
      <c r="D32" s="181">
        <f t="shared" si="4"/>
        <v>447</v>
      </c>
      <c r="E32" s="174">
        <v>51</v>
      </c>
      <c r="F32" s="170">
        <v>48</v>
      </c>
      <c r="G32" s="174">
        <v>3</v>
      </c>
      <c r="H32" s="174">
        <v>22</v>
      </c>
      <c r="I32" s="174">
        <v>165</v>
      </c>
      <c r="J32" s="174">
        <v>77</v>
      </c>
      <c r="K32" s="174">
        <v>4</v>
      </c>
      <c r="L32" s="174">
        <v>3</v>
      </c>
      <c r="M32" s="174">
        <v>2</v>
      </c>
      <c r="N32" s="174">
        <v>22</v>
      </c>
      <c r="O32" s="174">
        <v>15</v>
      </c>
      <c r="P32" s="174">
        <v>4</v>
      </c>
      <c r="Q32" s="174">
        <v>11</v>
      </c>
      <c r="R32" s="175">
        <v>20</v>
      </c>
      <c r="S32" s="174"/>
      <c r="T32" s="176"/>
      <c r="U32" s="176"/>
      <c r="V32" s="176"/>
      <c r="W32" s="176"/>
      <c r="X32" s="176"/>
      <c r="Y32" s="176"/>
      <c r="Z32" s="176"/>
      <c r="AA32" s="176"/>
      <c r="AB32" s="176"/>
      <c r="AC32" s="176"/>
      <c r="AD32" s="176"/>
    </row>
    <row r="33" spans="2:30" s="172" customFormat="1" ht="12" customHeight="1">
      <c r="B33" s="185"/>
      <c r="C33" s="180" t="s">
        <v>398</v>
      </c>
      <c r="D33" s="181">
        <f t="shared" si="4"/>
        <v>345</v>
      </c>
      <c r="E33" s="174">
        <v>50</v>
      </c>
      <c r="F33" s="170">
        <v>19</v>
      </c>
      <c r="G33" s="174">
        <v>0</v>
      </c>
      <c r="H33" s="174">
        <v>64</v>
      </c>
      <c r="I33" s="174">
        <v>109</v>
      </c>
      <c r="J33" s="174">
        <v>71</v>
      </c>
      <c r="K33" s="174">
        <v>4</v>
      </c>
      <c r="L33" s="174">
        <v>0</v>
      </c>
      <c r="M33" s="174">
        <v>0</v>
      </c>
      <c r="N33" s="174">
        <v>9</v>
      </c>
      <c r="O33" s="174">
        <v>7</v>
      </c>
      <c r="P33" s="174">
        <v>4</v>
      </c>
      <c r="Q33" s="174">
        <v>5</v>
      </c>
      <c r="R33" s="175">
        <v>3</v>
      </c>
      <c r="S33" s="174"/>
      <c r="T33" s="176"/>
      <c r="U33" s="176"/>
      <c r="V33" s="176"/>
      <c r="W33" s="176"/>
      <c r="X33" s="176"/>
      <c r="Y33" s="176"/>
      <c r="Z33" s="176"/>
      <c r="AA33" s="176"/>
      <c r="AB33" s="176"/>
      <c r="AC33" s="176"/>
      <c r="AD33" s="176"/>
    </row>
    <row r="34" spans="2:30" s="172" customFormat="1" ht="12" customHeight="1">
      <c r="B34" s="166"/>
      <c r="C34" s="180" t="s">
        <v>399</v>
      </c>
      <c r="D34" s="181">
        <f t="shared" si="4"/>
        <v>485</v>
      </c>
      <c r="E34" s="174">
        <v>14</v>
      </c>
      <c r="F34" s="170">
        <v>14</v>
      </c>
      <c r="G34" s="174">
        <v>2</v>
      </c>
      <c r="H34" s="174">
        <v>56</v>
      </c>
      <c r="I34" s="174">
        <v>169</v>
      </c>
      <c r="J34" s="174">
        <v>124</v>
      </c>
      <c r="K34" s="174">
        <v>55</v>
      </c>
      <c r="L34" s="174">
        <v>3</v>
      </c>
      <c r="M34" s="174">
        <v>1</v>
      </c>
      <c r="N34" s="174">
        <v>16</v>
      </c>
      <c r="O34" s="174">
        <v>21</v>
      </c>
      <c r="P34" s="174">
        <v>0</v>
      </c>
      <c r="Q34" s="174">
        <v>5</v>
      </c>
      <c r="R34" s="175">
        <v>5</v>
      </c>
      <c r="S34" s="174"/>
      <c r="T34" s="176"/>
      <c r="U34" s="176"/>
      <c r="V34" s="176"/>
      <c r="W34" s="176"/>
      <c r="X34" s="176"/>
      <c r="Y34" s="176"/>
      <c r="Z34" s="176"/>
      <c r="AA34" s="176"/>
      <c r="AB34" s="176"/>
      <c r="AC34" s="176"/>
      <c r="AD34" s="176"/>
    </row>
    <row r="35" spans="2:30" s="172" customFormat="1" ht="12" customHeight="1">
      <c r="B35" s="166"/>
      <c r="C35" s="180" t="s">
        <v>400</v>
      </c>
      <c r="D35" s="181">
        <f t="shared" si="4"/>
        <v>511</v>
      </c>
      <c r="E35" s="174">
        <v>38</v>
      </c>
      <c r="F35" s="170">
        <v>36</v>
      </c>
      <c r="G35" s="174">
        <v>6</v>
      </c>
      <c r="H35" s="174">
        <v>76</v>
      </c>
      <c r="I35" s="174">
        <v>116</v>
      </c>
      <c r="J35" s="174">
        <v>150</v>
      </c>
      <c r="K35" s="174">
        <v>49</v>
      </c>
      <c r="L35" s="174">
        <v>4</v>
      </c>
      <c r="M35" s="174">
        <v>2</v>
      </c>
      <c r="N35" s="174">
        <v>11</v>
      </c>
      <c r="O35" s="174">
        <v>6</v>
      </c>
      <c r="P35" s="174">
        <v>2</v>
      </c>
      <c r="Q35" s="174">
        <v>10</v>
      </c>
      <c r="R35" s="175">
        <v>5</v>
      </c>
      <c r="S35" s="174"/>
      <c r="T35" s="176"/>
      <c r="U35" s="176"/>
      <c r="V35" s="176"/>
      <c r="W35" s="176"/>
      <c r="X35" s="176"/>
      <c r="Y35" s="176"/>
      <c r="Z35" s="176"/>
      <c r="AA35" s="176"/>
      <c r="AB35" s="176"/>
      <c r="AC35" s="176"/>
      <c r="AD35" s="176"/>
    </row>
    <row r="36" spans="2:30" s="195" customFormat="1" ht="12" customHeight="1">
      <c r="B36" s="166"/>
      <c r="C36" s="180" t="s">
        <v>401</v>
      </c>
      <c r="D36" s="181">
        <f t="shared" si="4"/>
        <v>720</v>
      </c>
      <c r="E36" s="174">
        <v>57</v>
      </c>
      <c r="F36" s="170">
        <v>34</v>
      </c>
      <c r="G36" s="174">
        <v>7</v>
      </c>
      <c r="H36" s="174">
        <v>72</v>
      </c>
      <c r="I36" s="174">
        <v>243</v>
      </c>
      <c r="J36" s="174">
        <v>163</v>
      </c>
      <c r="K36" s="174">
        <v>79</v>
      </c>
      <c r="L36" s="174">
        <v>2</v>
      </c>
      <c r="M36" s="174">
        <v>2</v>
      </c>
      <c r="N36" s="174">
        <v>22</v>
      </c>
      <c r="O36" s="174">
        <v>21</v>
      </c>
      <c r="P36" s="174">
        <v>3</v>
      </c>
      <c r="Q36" s="174">
        <v>11</v>
      </c>
      <c r="R36" s="175">
        <v>4</v>
      </c>
      <c r="S36" s="174"/>
      <c r="T36" s="196"/>
      <c r="U36" s="196"/>
      <c r="V36" s="196"/>
      <c r="W36" s="196"/>
      <c r="X36" s="196"/>
      <c r="Y36" s="196"/>
      <c r="Z36" s="196"/>
      <c r="AA36" s="196"/>
      <c r="AB36" s="196"/>
      <c r="AC36" s="196"/>
      <c r="AD36" s="196"/>
    </row>
    <row r="37" spans="2:30" s="195" customFormat="1" ht="12" customHeight="1">
      <c r="B37" s="166"/>
      <c r="C37" s="180" t="s">
        <v>402</v>
      </c>
      <c r="D37" s="181">
        <f t="shared" si="4"/>
        <v>523</v>
      </c>
      <c r="E37" s="174">
        <v>27</v>
      </c>
      <c r="F37" s="170">
        <v>27</v>
      </c>
      <c r="G37" s="174">
        <v>0</v>
      </c>
      <c r="H37" s="174">
        <v>133</v>
      </c>
      <c r="I37" s="174">
        <v>189</v>
      </c>
      <c r="J37" s="174">
        <v>86</v>
      </c>
      <c r="K37" s="174">
        <v>20</v>
      </c>
      <c r="L37" s="174">
        <v>0</v>
      </c>
      <c r="M37" s="174">
        <v>0</v>
      </c>
      <c r="N37" s="174">
        <v>14</v>
      </c>
      <c r="O37" s="174">
        <v>10</v>
      </c>
      <c r="P37" s="174">
        <v>1</v>
      </c>
      <c r="Q37" s="174">
        <v>13</v>
      </c>
      <c r="R37" s="175">
        <v>3</v>
      </c>
      <c r="S37" s="174"/>
      <c r="T37" s="196"/>
      <c r="U37" s="196"/>
      <c r="V37" s="196"/>
      <c r="W37" s="196"/>
      <c r="X37" s="196"/>
      <c r="Y37" s="196"/>
      <c r="Z37" s="196"/>
      <c r="AA37" s="196"/>
      <c r="AB37" s="196"/>
      <c r="AC37" s="196"/>
      <c r="AD37" s="196"/>
    </row>
    <row r="38" spans="2:30" s="195" customFormat="1" ht="12" customHeight="1">
      <c r="B38" s="166"/>
      <c r="C38" s="180" t="s">
        <v>403</v>
      </c>
      <c r="D38" s="181">
        <f t="shared" si="4"/>
        <v>865</v>
      </c>
      <c r="E38" s="182">
        <v>65</v>
      </c>
      <c r="F38" s="170">
        <v>46</v>
      </c>
      <c r="G38" s="182">
        <v>4</v>
      </c>
      <c r="H38" s="182">
        <v>88</v>
      </c>
      <c r="I38" s="182">
        <v>246</v>
      </c>
      <c r="J38" s="182">
        <v>164</v>
      </c>
      <c r="K38" s="182">
        <v>181</v>
      </c>
      <c r="L38" s="182">
        <v>0</v>
      </c>
      <c r="M38" s="182">
        <v>3</v>
      </c>
      <c r="N38" s="182">
        <v>21</v>
      </c>
      <c r="O38" s="182">
        <v>19</v>
      </c>
      <c r="P38" s="182">
        <v>4</v>
      </c>
      <c r="Q38" s="182">
        <v>7</v>
      </c>
      <c r="R38" s="175">
        <v>17</v>
      </c>
      <c r="S38" s="189"/>
      <c r="T38" s="196"/>
      <c r="U38" s="196"/>
      <c r="V38" s="196"/>
      <c r="W38" s="196"/>
      <c r="X38" s="196"/>
      <c r="Y38" s="196"/>
      <c r="Z38" s="196"/>
      <c r="AA38" s="196"/>
      <c r="AB38" s="196"/>
      <c r="AC38" s="196"/>
      <c r="AD38" s="196"/>
    </row>
    <row r="39" spans="2:30" s="195" customFormat="1" ht="12" customHeight="1">
      <c r="B39" s="166"/>
      <c r="C39" s="180"/>
      <c r="D39" s="181"/>
      <c r="E39" s="182"/>
      <c r="F39" s="182"/>
      <c r="G39" s="182"/>
      <c r="H39" s="182"/>
      <c r="I39" s="182"/>
      <c r="J39" s="182"/>
      <c r="K39" s="182"/>
      <c r="L39" s="182"/>
      <c r="M39" s="182"/>
      <c r="N39" s="182"/>
      <c r="O39" s="182"/>
      <c r="P39" s="182"/>
      <c r="Q39" s="182"/>
      <c r="R39" s="183"/>
      <c r="S39" s="189"/>
      <c r="T39" s="196"/>
      <c r="U39" s="196"/>
      <c r="V39" s="196"/>
      <c r="W39" s="196"/>
      <c r="X39" s="196"/>
      <c r="Y39" s="196"/>
      <c r="Z39" s="196"/>
      <c r="AA39" s="196"/>
      <c r="AB39" s="196"/>
      <c r="AC39" s="196"/>
      <c r="AD39" s="196"/>
    </row>
    <row r="40" spans="2:30" s="177" customFormat="1" ht="12" customHeight="1">
      <c r="B40" s="1151" t="s">
        <v>404</v>
      </c>
      <c r="C40" s="1152"/>
      <c r="D40" s="162">
        <f aca="true" t="shared" si="5" ref="D40:R40">SUM(D41:D53)</f>
        <v>16921</v>
      </c>
      <c r="E40" s="163">
        <f t="shared" si="5"/>
        <v>3681</v>
      </c>
      <c r="F40" s="163">
        <f t="shared" si="5"/>
        <v>2580</v>
      </c>
      <c r="G40" s="163">
        <f t="shared" si="5"/>
        <v>133</v>
      </c>
      <c r="H40" s="163">
        <f t="shared" si="5"/>
        <v>2820</v>
      </c>
      <c r="I40" s="163">
        <f t="shared" si="5"/>
        <v>3067</v>
      </c>
      <c r="J40" s="163">
        <f t="shared" si="5"/>
        <v>1540</v>
      </c>
      <c r="K40" s="163">
        <f t="shared" si="5"/>
        <v>610</v>
      </c>
      <c r="L40" s="163">
        <f t="shared" si="5"/>
        <v>42</v>
      </c>
      <c r="M40" s="163">
        <f t="shared" si="5"/>
        <v>70</v>
      </c>
      <c r="N40" s="163">
        <f t="shared" si="5"/>
        <v>824</v>
      </c>
      <c r="O40" s="163">
        <f t="shared" si="5"/>
        <v>732</v>
      </c>
      <c r="P40" s="163">
        <f t="shared" si="5"/>
        <v>50</v>
      </c>
      <c r="Q40" s="163">
        <f t="shared" si="5"/>
        <v>378</v>
      </c>
      <c r="R40" s="164">
        <f t="shared" si="5"/>
        <v>394</v>
      </c>
      <c r="S40" s="163"/>
      <c r="T40" s="178"/>
      <c r="U40" s="178"/>
      <c r="V40" s="178"/>
      <c r="W40" s="178"/>
      <c r="X40" s="178"/>
      <c r="Y40" s="178"/>
      <c r="Z40" s="178"/>
      <c r="AA40" s="178"/>
      <c r="AB40" s="178"/>
      <c r="AC40" s="178"/>
      <c r="AD40" s="178"/>
    </row>
    <row r="41" spans="2:18" ht="12" customHeight="1">
      <c r="B41" s="166"/>
      <c r="C41" s="180" t="s">
        <v>405</v>
      </c>
      <c r="D41" s="181">
        <f aca="true" t="shared" si="6" ref="D41:D53">SUM(E41:R41)</f>
        <v>3778</v>
      </c>
      <c r="E41" s="174">
        <v>1406</v>
      </c>
      <c r="F41" s="170">
        <v>876</v>
      </c>
      <c r="G41" s="174">
        <v>36</v>
      </c>
      <c r="H41" s="174">
        <v>129</v>
      </c>
      <c r="I41" s="174">
        <v>452</v>
      </c>
      <c r="J41" s="174">
        <v>249</v>
      </c>
      <c r="K41" s="174">
        <v>170</v>
      </c>
      <c r="L41" s="174">
        <v>3</v>
      </c>
      <c r="M41" s="184">
        <v>11</v>
      </c>
      <c r="N41" s="184">
        <v>142</v>
      </c>
      <c r="O41" s="184">
        <v>161</v>
      </c>
      <c r="P41" s="184">
        <v>8</v>
      </c>
      <c r="Q41" s="184">
        <v>77</v>
      </c>
      <c r="R41" s="197">
        <v>58</v>
      </c>
    </row>
    <row r="42" spans="2:19" ht="12" customHeight="1">
      <c r="B42" s="166"/>
      <c r="C42" s="180" t="s">
        <v>406</v>
      </c>
      <c r="D42" s="181">
        <f t="shared" si="6"/>
        <v>1738</v>
      </c>
      <c r="E42" s="174">
        <v>435</v>
      </c>
      <c r="F42" s="170">
        <v>310</v>
      </c>
      <c r="G42" s="174">
        <v>24</v>
      </c>
      <c r="H42" s="174">
        <v>333</v>
      </c>
      <c r="I42" s="174">
        <v>339</v>
      </c>
      <c r="J42" s="174">
        <v>37</v>
      </c>
      <c r="K42" s="174">
        <v>7</v>
      </c>
      <c r="L42" s="174">
        <v>2</v>
      </c>
      <c r="M42" s="184">
        <v>5</v>
      </c>
      <c r="N42" s="184">
        <v>66</v>
      </c>
      <c r="O42" s="184">
        <v>78</v>
      </c>
      <c r="P42" s="184">
        <v>11</v>
      </c>
      <c r="Q42" s="184">
        <v>53</v>
      </c>
      <c r="R42" s="197">
        <v>38</v>
      </c>
      <c r="S42" s="184"/>
    </row>
    <row r="43" spans="2:19" ht="11.25" customHeight="1">
      <c r="B43" s="166"/>
      <c r="C43" s="180" t="s">
        <v>407</v>
      </c>
      <c r="D43" s="181">
        <f t="shared" si="6"/>
        <v>1483</v>
      </c>
      <c r="E43" s="174">
        <v>276</v>
      </c>
      <c r="F43" s="170">
        <v>217</v>
      </c>
      <c r="G43" s="174">
        <v>21</v>
      </c>
      <c r="H43" s="174">
        <v>71</v>
      </c>
      <c r="I43" s="174">
        <v>407</v>
      </c>
      <c r="J43" s="174">
        <v>221</v>
      </c>
      <c r="K43" s="174">
        <v>54</v>
      </c>
      <c r="L43" s="174">
        <v>0</v>
      </c>
      <c r="M43" s="184">
        <v>3</v>
      </c>
      <c r="N43" s="184">
        <v>82</v>
      </c>
      <c r="O43" s="184">
        <v>72</v>
      </c>
      <c r="P43" s="184">
        <v>6</v>
      </c>
      <c r="Q43" s="184">
        <v>23</v>
      </c>
      <c r="R43" s="197">
        <v>30</v>
      </c>
      <c r="S43" s="184"/>
    </row>
    <row r="44" spans="2:19" ht="12" customHeight="1">
      <c r="B44" s="166"/>
      <c r="C44" s="180" t="s">
        <v>408</v>
      </c>
      <c r="D44" s="181">
        <f t="shared" si="6"/>
        <v>1849</v>
      </c>
      <c r="E44" s="174">
        <v>235</v>
      </c>
      <c r="F44" s="170">
        <v>216</v>
      </c>
      <c r="G44" s="174">
        <v>20</v>
      </c>
      <c r="H44" s="174">
        <v>605</v>
      </c>
      <c r="I44" s="174">
        <v>283</v>
      </c>
      <c r="J44" s="174">
        <v>105</v>
      </c>
      <c r="K44" s="174">
        <v>16</v>
      </c>
      <c r="L44" s="174">
        <v>0</v>
      </c>
      <c r="M44" s="184">
        <v>14</v>
      </c>
      <c r="N44" s="184">
        <v>146</v>
      </c>
      <c r="O44" s="184">
        <v>100</v>
      </c>
      <c r="P44" s="184">
        <v>10</v>
      </c>
      <c r="Q44" s="184">
        <v>52</v>
      </c>
      <c r="R44" s="197">
        <v>47</v>
      </c>
      <c r="S44" s="184"/>
    </row>
    <row r="45" spans="2:19" ht="12" customHeight="1">
      <c r="B45" s="166"/>
      <c r="C45" s="180" t="s">
        <v>409</v>
      </c>
      <c r="D45" s="181">
        <f t="shared" si="6"/>
        <v>993</v>
      </c>
      <c r="E45" s="174">
        <v>238</v>
      </c>
      <c r="F45" s="170">
        <v>180</v>
      </c>
      <c r="G45" s="174">
        <v>5</v>
      </c>
      <c r="H45" s="174">
        <v>104</v>
      </c>
      <c r="I45" s="174">
        <v>183</v>
      </c>
      <c r="J45" s="174">
        <v>65</v>
      </c>
      <c r="K45" s="174">
        <v>19</v>
      </c>
      <c r="L45" s="174">
        <v>0</v>
      </c>
      <c r="M45" s="184">
        <v>7</v>
      </c>
      <c r="N45" s="184">
        <v>78</v>
      </c>
      <c r="O45" s="184">
        <v>49</v>
      </c>
      <c r="P45" s="184">
        <v>2</v>
      </c>
      <c r="Q45" s="184">
        <v>28</v>
      </c>
      <c r="R45" s="197">
        <v>35</v>
      </c>
      <c r="S45" s="184"/>
    </row>
    <row r="46" spans="2:19" ht="12.75" customHeight="1">
      <c r="B46" s="166"/>
      <c r="C46" s="180" t="s">
        <v>410</v>
      </c>
      <c r="D46" s="181">
        <f t="shared" si="6"/>
        <v>1263</v>
      </c>
      <c r="E46" s="174">
        <v>169</v>
      </c>
      <c r="F46" s="170">
        <v>197</v>
      </c>
      <c r="G46" s="174">
        <v>3</v>
      </c>
      <c r="H46" s="174">
        <v>92</v>
      </c>
      <c r="I46" s="174">
        <v>243</v>
      </c>
      <c r="J46" s="174">
        <v>208</v>
      </c>
      <c r="K46" s="174">
        <v>119</v>
      </c>
      <c r="L46" s="174">
        <v>19</v>
      </c>
      <c r="M46" s="184">
        <v>3</v>
      </c>
      <c r="N46" s="184">
        <v>90</v>
      </c>
      <c r="O46" s="184">
        <v>45</v>
      </c>
      <c r="P46" s="184">
        <v>3</v>
      </c>
      <c r="Q46" s="184">
        <v>26</v>
      </c>
      <c r="R46" s="197">
        <v>46</v>
      </c>
      <c r="S46" s="198"/>
    </row>
    <row r="47" spans="2:19" ht="12.75" customHeight="1">
      <c r="B47" s="166"/>
      <c r="C47" s="180" t="s">
        <v>411</v>
      </c>
      <c r="D47" s="181">
        <f t="shared" si="6"/>
        <v>459</v>
      </c>
      <c r="E47" s="174">
        <v>135</v>
      </c>
      <c r="F47" s="170">
        <v>96</v>
      </c>
      <c r="G47" s="174">
        <v>2</v>
      </c>
      <c r="H47" s="174">
        <v>47</v>
      </c>
      <c r="I47" s="174">
        <v>81</v>
      </c>
      <c r="J47" s="174">
        <v>3</v>
      </c>
      <c r="K47" s="174">
        <v>4</v>
      </c>
      <c r="L47" s="174">
        <v>0</v>
      </c>
      <c r="M47" s="184">
        <v>4</v>
      </c>
      <c r="N47" s="184">
        <v>35</v>
      </c>
      <c r="O47" s="184">
        <v>18</v>
      </c>
      <c r="P47" s="184">
        <v>5</v>
      </c>
      <c r="Q47" s="184">
        <v>12</v>
      </c>
      <c r="R47" s="197">
        <v>17</v>
      </c>
      <c r="S47" s="198"/>
    </row>
    <row r="48" spans="2:19" ht="12" customHeight="1">
      <c r="B48" s="166"/>
      <c r="C48" s="180" t="s">
        <v>412</v>
      </c>
      <c r="D48" s="181">
        <f t="shared" si="6"/>
        <v>606</v>
      </c>
      <c r="E48" s="174">
        <v>236</v>
      </c>
      <c r="F48" s="170">
        <v>105</v>
      </c>
      <c r="G48" s="174">
        <v>4</v>
      </c>
      <c r="H48" s="174">
        <v>44</v>
      </c>
      <c r="I48" s="174">
        <v>89</v>
      </c>
      <c r="J48" s="174">
        <v>7</v>
      </c>
      <c r="K48" s="174">
        <v>9</v>
      </c>
      <c r="L48" s="174">
        <v>1</v>
      </c>
      <c r="M48" s="184">
        <v>1</v>
      </c>
      <c r="N48" s="184">
        <v>27</v>
      </c>
      <c r="O48" s="184">
        <v>45</v>
      </c>
      <c r="P48" s="184">
        <v>2</v>
      </c>
      <c r="Q48" s="184">
        <v>14</v>
      </c>
      <c r="R48" s="197">
        <v>22</v>
      </c>
      <c r="S48" s="184"/>
    </row>
    <row r="49" spans="2:19" ht="12" customHeight="1">
      <c r="B49" s="166"/>
      <c r="C49" s="180" t="s">
        <v>413</v>
      </c>
      <c r="D49" s="181">
        <f t="shared" si="6"/>
        <v>733</v>
      </c>
      <c r="E49" s="174">
        <v>181</v>
      </c>
      <c r="F49" s="170">
        <v>95</v>
      </c>
      <c r="G49" s="174">
        <v>5</v>
      </c>
      <c r="H49" s="174">
        <v>117</v>
      </c>
      <c r="I49" s="174">
        <v>122</v>
      </c>
      <c r="J49" s="174">
        <v>24</v>
      </c>
      <c r="K49" s="174">
        <v>75</v>
      </c>
      <c r="L49" s="174">
        <v>12</v>
      </c>
      <c r="M49" s="184">
        <v>1</v>
      </c>
      <c r="N49" s="184">
        <v>33</v>
      </c>
      <c r="O49" s="184">
        <v>20</v>
      </c>
      <c r="P49" s="184">
        <v>0</v>
      </c>
      <c r="Q49" s="184">
        <v>21</v>
      </c>
      <c r="R49" s="197">
        <v>27</v>
      </c>
      <c r="S49" s="184"/>
    </row>
    <row r="50" spans="2:19" ht="12" customHeight="1">
      <c r="B50" s="166"/>
      <c r="C50" s="180" t="s">
        <v>414</v>
      </c>
      <c r="D50" s="181">
        <f t="shared" si="6"/>
        <v>811</v>
      </c>
      <c r="E50" s="174">
        <v>57</v>
      </c>
      <c r="F50" s="170">
        <v>42</v>
      </c>
      <c r="G50" s="174">
        <v>1</v>
      </c>
      <c r="H50" s="174">
        <v>214</v>
      </c>
      <c r="I50" s="174">
        <v>207</v>
      </c>
      <c r="J50" s="174">
        <v>169</v>
      </c>
      <c r="K50" s="174">
        <v>36</v>
      </c>
      <c r="L50" s="174">
        <v>2</v>
      </c>
      <c r="M50" s="184">
        <v>3</v>
      </c>
      <c r="N50" s="184">
        <v>21</v>
      </c>
      <c r="O50" s="184">
        <v>21</v>
      </c>
      <c r="P50" s="184">
        <v>0</v>
      </c>
      <c r="Q50" s="184">
        <v>20</v>
      </c>
      <c r="R50" s="197">
        <v>18</v>
      </c>
      <c r="S50" s="184"/>
    </row>
    <row r="51" spans="2:19" ht="12" customHeight="1">
      <c r="B51" s="166"/>
      <c r="C51" s="180" t="s">
        <v>415</v>
      </c>
      <c r="D51" s="181">
        <f t="shared" si="6"/>
        <v>1279</v>
      </c>
      <c r="E51" s="174">
        <v>54</v>
      </c>
      <c r="F51" s="170">
        <v>77</v>
      </c>
      <c r="G51" s="174">
        <v>5</v>
      </c>
      <c r="H51" s="174">
        <v>677</v>
      </c>
      <c r="I51" s="174">
        <v>191</v>
      </c>
      <c r="J51" s="174">
        <v>125</v>
      </c>
      <c r="K51" s="174">
        <v>55</v>
      </c>
      <c r="L51" s="174">
        <v>3</v>
      </c>
      <c r="M51" s="184">
        <v>4</v>
      </c>
      <c r="N51" s="184">
        <v>38</v>
      </c>
      <c r="O51" s="184">
        <v>20</v>
      </c>
      <c r="P51" s="184">
        <v>1</v>
      </c>
      <c r="Q51" s="184">
        <v>17</v>
      </c>
      <c r="R51" s="197">
        <v>12</v>
      </c>
      <c r="S51" s="184"/>
    </row>
    <row r="52" spans="2:19" ht="12" customHeight="1">
      <c r="B52" s="166"/>
      <c r="C52" s="180" t="s">
        <v>416</v>
      </c>
      <c r="D52" s="181">
        <f t="shared" si="6"/>
        <v>956</v>
      </c>
      <c r="E52" s="174">
        <v>82</v>
      </c>
      <c r="F52" s="170">
        <v>66</v>
      </c>
      <c r="G52" s="174">
        <v>3</v>
      </c>
      <c r="H52" s="174">
        <v>127</v>
      </c>
      <c r="I52" s="174">
        <v>228</v>
      </c>
      <c r="J52" s="174">
        <v>312</v>
      </c>
      <c r="K52" s="174">
        <v>46</v>
      </c>
      <c r="L52" s="174">
        <v>0</v>
      </c>
      <c r="M52" s="184">
        <v>10</v>
      </c>
      <c r="N52" s="184">
        <v>28</v>
      </c>
      <c r="O52" s="184">
        <v>18</v>
      </c>
      <c r="P52" s="184">
        <v>2</v>
      </c>
      <c r="Q52" s="184">
        <v>15</v>
      </c>
      <c r="R52" s="197">
        <v>19</v>
      </c>
      <c r="S52" s="184"/>
    </row>
    <row r="53" spans="2:19" ht="12" customHeight="1">
      <c r="B53" s="166"/>
      <c r="C53" s="180" t="s">
        <v>417</v>
      </c>
      <c r="D53" s="181">
        <f t="shared" si="6"/>
        <v>973</v>
      </c>
      <c r="E53" s="174">
        <v>177</v>
      </c>
      <c r="F53" s="170">
        <v>103</v>
      </c>
      <c r="G53" s="174">
        <v>4</v>
      </c>
      <c r="H53" s="174">
        <v>260</v>
      </c>
      <c r="I53" s="174">
        <v>242</v>
      </c>
      <c r="J53" s="174">
        <v>15</v>
      </c>
      <c r="K53" s="174">
        <v>0</v>
      </c>
      <c r="L53" s="174">
        <v>0</v>
      </c>
      <c r="M53" s="184">
        <v>4</v>
      </c>
      <c r="N53" s="184">
        <v>38</v>
      </c>
      <c r="O53" s="184">
        <v>85</v>
      </c>
      <c r="P53" s="184">
        <v>0</v>
      </c>
      <c r="Q53" s="184">
        <v>20</v>
      </c>
      <c r="R53" s="197">
        <v>25</v>
      </c>
      <c r="S53" s="184"/>
    </row>
    <row r="54" spans="2:19" ht="12" customHeight="1">
      <c r="B54" s="166"/>
      <c r="C54" s="180"/>
      <c r="D54" s="168"/>
      <c r="E54" s="174"/>
      <c r="F54" s="170"/>
      <c r="G54" s="174"/>
      <c r="H54" s="174"/>
      <c r="I54" s="174"/>
      <c r="J54" s="174"/>
      <c r="K54" s="174"/>
      <c r="L54" s="174"/>
      <c r="M54" s="184"/>
      <c r="N54" s="184"/>
      <c r="O54" s="184"/>
      <c r="P54" s="184"/>
      <c r="Q54" s="184"/>
      <c r="R54" s="197"/>
      <c r="S54" s="184"/>
    </row>
    <row r="55" spans="2:30" s="199" customFormat="1" ht="12" customHeight="1">
      <c r="B55" s="1151" t="s">
        <v>418</v>
      </c>
      <c r="C55" s="1152"/>
      <c r="D55" s="162">
        <f aca="true" t="shared" si="7" ref="D55:R55">SUM(D56:D66)</f>
        <v>10211</v>
      </c>
      <c r="E55" s="163">
        <f t="shared" si="7"/>
        <v>2003</v>
      </c>
      <c r="F55" s="163">
        <f t="shared" si="7"/>
        <v>1179</v>
      </c>
      <c r="G55" s="163">
        <f t="shared" si="7"/>
        <v>80</v>
      </c>
      <c r="H55" s="163">
        <f t="shared" si="7"/>
        <v>1469</v>
      </c>
      <c r="I55" s="163">
        <f t="shared" si="7"/>
        <v>2714</v>
      </c>
      <c r="J55" s="163">
        <f t="shared" si="7"/>
        <v>870</v>
      </c>
      <c r="K55" s="163">
        <f t="shared" si="7"/>
        <v>396</v>
      </c>
      <c r="L55" s="163">
        <f t="shared" si="7"/>
        <v>14</v>
      </c>
      <c r="M55" s="163">
        <f t="shared" si="7"/>
        <v>38</v>
      </c>
      <c r="N55" s="163">
        <f t="shared" si="7"/>
        <v>378</v>
      </c>
      <c r="O55" s="163">
        <f t="shared" si="7"/>
        <v>483</v>
      </c>
      <c r="P55" s="163">
        <f t="shared" si="7"/>
        <v>36</v>
      </c>
      <c r="Q55" s="163">
        <f t="shared" si="7"/>
        <v>285</v>
      </c>
      <c r="R55" s="164">
        <f t="shared" si="7"/>
        <v>266</v>
      </c>
      <c r="S55" s="198"/>
      <c r="T55" s="200"/>
      <c r="U55" s="200"/>
      <c r="V55" s="200"/>
      <c r="W55" s="200"/>
      <c r="X55" s="200"/>
      <c r="Y55" s="200"/>
      <c r="Z55" s="200"/>
      <c r="AA55" s="200"/>
      <c r="AB55" s="200"/>
      <c r="AC55" s="200"/>
      <c r="AD55" s="200"/>
    </row>
    <row r="56" spans="2:19" ht="12" customHeight="1">
      <c r="B56" s="166"/>
      <c r="C56" s="180" t="s">
        <v>419</v>
      </c>
      <c r="D56" s="181">
        <f aca="true" t="shared" si="8" ref="D56:D66">SUM(E56:R56)</f>
        <v>1880</v>
      </c>
      <c r="E56" s="174">
        <v>553</v>
      </c>
      <c r="F56" s="170">
        <v>279</v>
      </c>
      <c r="G56" s="174">
        <v>22</v>
      </c>
      <c r="H56" s="174">
        <v>23</v>
      </c>
      <c r="I56" s="174">
        <v>499</v>
      </c>
      <c r="J56" s="174">
        <v>258</v>
      </c>
      <c r="K56" s="174">
        <v>46</v>
      </c>
      <c r="L56" s="174">
        <v>2</v>
      </c>
      <c r="M56" s="184">
        <v>4</v>
      </c>
      <c r="N56" s="184">
        <v>68</v>
      </c>
      <c r="O56" s="184">
        <v>53</v>
      </c>
      <c r="P56" s="184">
        <v>9</v>
      </c>
      <c r="Q56" s="184">
        <v>26</v>
      </c>
      <c r="R56" s="197">
        <v>38</v>
      </c>
      <c r="S56" s="184"/>
    </row>
    <row r="57" spans="2:19" ht="12" customHeight="1">
      <c r="B57" s="166"/>
      <c r="C57" s="180" t="s">
        <v>420</v>
      </c>
      <c r="D57" s="181">
        <f t="shared" si="8"/>
        <v>1487</v>
      </c>
      <c r="E57" s="174">
        <v>382</v>
      </c>
      <c r="F57" s="170">
        <v>140</v>
      </c>
      <c r="G57" s="174">
        <v>15</v>
      </c>
      <c r="H57" s="174">
        <v>313</v>
      </c>
      <c r="I57" s="174">
        <v>326</v>
      </c>
      <c r="J57" s="174">
        <v>67</v>
      </c>
      <c r="K57" s="174">
        <v>25</v>
      </c>
      <c r="L57" s="174">
        <v>0</v>
      </c>
      <c r="M57" s="184">
        <v>3</v>
      </c>
      <c r="N57" s="184">
        <v>46</v>
      </c>
      <c r="O57" s="184">
        <v>94</v>
      </c>
      <c r="P57" s="184">
        <v>5</v>
      </c>
      <c r="Q57" s="184">
        <v>41</v>
      </c>
      <c r="R57" s="197">
        <v>30</v>
      </c>
      <c r="S57" s="184"/>
    </row>
    <row r="58" spans="2:19" ht="12" customHeight="1">
      <c r="B58" s="166"/>
      <c r="C58" s="180" t="s">
        <v>421</v>
      </c>
      <c r="D58" s="181">
        <f t="shared" si="8"/>
        <v>1107</v>
      </c>
      <c r="E58" s="174">
        <v>165</v>
      </c>
      <c r="F58" s="170">
        <v>148</v>
      </c>
      <c r="G58" s="174">
        <v>10</v>
      </c>
      <c r="H58" s="174">
        <v>153</v>
      </c>
      <c r="I58" s="174">
        <v>346</v>
      </c>
      <c r="J58" s="174">
        <v>37</v>
      </c>
      <c r="K58" s="174">
        <v>12</v>
      </c>
      <c r="L58" s="174">
        <v>3</v>
      </c>
      <c r="M58" s="184">
        <v>4</v>
      </c>
      <c r="N58" s="184">
        <v>55</v>
      </c>
      <c r="O58" s="184">
        <v>69</v>
      </c>
      <c r="P58" s="184">
        <v>8</v>
      </c>
      <c r="Q58" s="184">
        <v>51</v>
      </c>
      <c r="R58" s="197">
        <v>46</v>
      </c>
      <c r="S58" s="184"/>
    </row>
    <row r="59" spans="2:19" ht="12" customHeight="1">
      <c r="B59" s="166"/>
      <c r="C59" s="180" t="s">
        <v>422</v>
      </c>
      <c r="D59" s="181">
        <f t="shared" si="8"/>
        <v>358</v>
      </c>
      <c r="E59" s="174">
        <v>68</v>
      </c>
      <c r="F59" s="170">
        <v>50</v>
      </c>
      <c r="G59" s="174">
        <v>4</v>
      </c>
      <c r="H59" s="174">
        <v>41</v>
      </c>
      <c r="I59" s="174">
        <v>103</v>
      </c>
      <c r="J59" s="174">
        <v>1</v>
      </c>
      <c r="K59" s="174">
        <v>13</v>
      </c>
      <c r="L59" s="174">
        <v>0</v>
      </c>
      <c r="M59" s="184">
        <v>4</v>
      </c>
      <c r="N59" s="184">
        <v>20</v>
      </c>
      <c r="O59" s="184">
        <v>17</v>
      </c>
      <c r="P59" s="184">
        <v>0</v>
      </c>
      <c r="Q59" s="184">
        <v>22</v>
      </c>
      <c r="R59" s="197">
        <v>15</v>
      </c>
      <c r="S59" s="184"/>
    </row>
    <row r="60" spans="2:19" ht="12" customHeight="1">
      <c r="B60" s="166"/>
      <c r="C60" s="180" t="s">
        <v>423</v>
      </c>
      <c r="D60" s="181">
        <f t="shared" si="8"/>
        <v>573</v>
      </c>
      <c r="E60" s="174">
        <v>154</v>
      </c>
      <c r="F60" s="170">
        <v>49</v>
      </c>
      <c r="G60" s="174">
        <v>4</v>
      </c>
      <c r="H60" s="174">
        <v>18</v>
      </c>
      <c r="I60" s="174">
        <v>185</v>
      </c>
      <c r="J60" s="174">
        <v>54</v>
      </c>
      <c r="K60" s="174">
        <v>12</v>
      </c>
      <c r="L60" s="174">
        <v>2</v>
      </c>
      <c r="M60" s="184">
        <v>3</v>
      </c>
      <c r="N60" s="184">
        <v>15</v>
      </c>
      <c r="O60" s="184">
        <v>35</v>
      </c>
      <c r="P60" s="184">
        <v>2</v>
      </c>
      <c r="Q60" s="184">
        <v>19</v>
      </c>
      <c r="R60" s="197">
        <v>21</v>
      </c>
      <c r="S60" s="184"/>
    </row>
    <row r="61" spans="2:19" ht="12" customHeight="1">
      <c r="B61" s="166"/>
      <c r="C61" s="180" t="s">
        <v>424</v>
      </c>
      <c r="D61" s="181">
        <f t="shared" si="8"/>
        <v>360</v>
      </c>
      <c r="E61" s="174">
        <v>73</v>
      </c>
      <c r="F61" s="170">
        <v>37</v>
      </c>
      <c r="G61" s="174">
        <v>6</v>
      </c>
      <c r="H61" s="174">
        <v>59</v>
      </c>
      <c r="I61" s="174">
        <v>115</v>
      </c>
      <c r="J61" s="174">
        <v>0</v>
      </c>
      <c r="K61" s="174">
        <v>6</v>
      </c>
      <c r="L61" s="174">
        <v>4</v>
      </c>
      <c r="M61" s="184">
        <v>0</v>
      </c>
      <c r="N61" s="184">
        <v>6</v>
      </c>
      <c r="O61" s="184">
        <v>34</v>
      </c>
      <c r="P61" s="184">
        <v>1</v>
      </c>
      <c r="Q61" s="184">
        <v>11</v>
      </c>
      <c r="R61" s="197">
        <v>8</v>
      </c>
      <c r="S61" s="184"/>
    </row>
    <row r="62" spans="2:19" ht="12" customHeight="1">
      <c r="B62" s="166"/>
      <c r="C62" s="180" t="s">
        <v>425</v>
      </c>
      <c r="D62" s="181">
        <f t="shared" si="8"/>
        <v>961</v>
      </c>
      <c r="E62" s="174">
        <v>160</v>
      </c>
      <c r="F62" s="170">
        <v>138</v>
      </c>
      <c r="G62" s="174">
        <v>4</v>
      </c>
      <c r="H62" s="174">
        <v>69</v>
      </c>
      <c r="I62" s="174">
        <v>351</v>
      </c>
      <c r="J62" s="174">
        <v>64</v>
      </c>
      <c r="K62" s="174">
        <v>2</v>
      </c>
      <c r="L62" s="174">
        <v>0</v>
      </c>
      <c r="M62" s="184">
        <v>7</v>
      </c>
      <c r="N62" s="184">
        <v>61</v>
      </c>
      <c r="O62" s="184">
        <v>47</v>
      </c>
      <c r="P62" s="184">
        <v>4</v>
      </c>
      <c r="Q62" s="184">
        <v>38</v>
      </c>
      <c r="R62" s="197">
        <v>16</v>
      </c>
      <c r="S62" s="189"/>
    </row>
    <row r="63" spans="2:19" ht="12" customHeight="1">
      <c r="B63" s="166"/>
      <c r="C63" s="180" t="s">
        <v>426</v>
      </c>
      <c r="D63" s="181">
        <f t="shared" si="8"/>
        <v>1795</v>
      </c>
      <c r="E63" s="174">
        <v>172</v>
      </c>
      <c r="F63" s="170">
        <v>139</v>
      </c>
      <c r="G63" s="174">
        <v>2</v>
      </c>
      <c r="H63" s="174">
        <v>678</v>
      </c>
      <c r="I63" s="174">
        <v>354</v>
      </c>
      <c r="J63" s="174">
        <v>84</v>
      </c>
      <c r="K63" s="174">
        <v>118</v>
      </c>
      <c r="L63" s="174">
        <v>3</v>
      </c>
      <c r="M63" s="184">
        <v>7</v>
      </c>
      <c r="N63" s="184">
        <v>45</v>
      </c>
      <c r="O63" s="184">
        <v>85</v>
      </c>
      <c r="P63" s="184">
        <v>4</v>
      </c>
      <c r="Q63" s="184">
        <v>41</v>
      </c>
      <c r="R63" s="197">
        <v>63</v>
      </c>
      <c r="S63" s="184"/>
    </row>
    <row r="64" spans="2:19" ht="12" customHeight="1">
      <c r="B64" s="166"/>
      <c r="C64" s="180" t="s">
        <v>427</v>
      </c>
      <c r="D64" s="181">
        <f t="shared" si="8"/>
        <v>726</v>
      </c>
      <c r="E64" s="174">
        <v>104</v>
      </c>
      <c r="F64" s="170">
        <v>115</v>
      </c>
      <c r="G64" s="174">
        <v>10</v>
      </c>
      <c r="H64" s="174">
        <v>48</v>
      </c>
      <c r="I64" s="174">
        <v>148</v>
      </c>
      <c r="J64" s="174">
        <v>152</v>
      </c>
      <c r="K64" s="174">
        <v>46</v>
      </c>
      <c r="L64" s="174">
        <v>0</v>
      </c>
      <c r="M64" s="184">
        <v>3</v>
      </c>
      <c r="N64" s="184">
        <v>35</v>
      </c>
      <c r="O64" s="184">
        <v>27</v>
      </c>
      <c r="P64" s="184">
        <v>2</v>
      </c>
      <c r="Q64" s="184">
        <v>24</v>
      </c>
      <c r="R64" s="197">
        <v>12</v>
      </c>
      <c r="S64" s="184"/>
    </row>
    <row r="65" spans="2:19" ht="12" customHeight="1">
      <c r="B65" s="166"/>
      <c r="C65" s="180" t="s">
        <v>448</v>
      </c>
      <c r="D65" s="181">
        <f t="shared" si="8"/>
        <v>227</v>
      </c>
      <c r="E65" s="174">
        <v>12</v>
      </c>
      <c r="F65" s="170">
        <v>17</v>
      </c>
      <c r="G65" s="174">
        <v>1</v>
      </c>
      <c r="H65" s="174">
        <v>20</v>
      </c>
      <c r="I65" s="174">
        <v>43</v>
      </c>
      <c r="J65" s="174">
        <v>74</v>
      </c>
      <c r="K65" s="174">
        <v>45</v>
      </c>
      <c r="L65" s="174">
        <v>0</v>
      </c>
      <c r="M65" s="184">
        <v>0</v>
      </c>
      <c r="N65" s="184">
        <v>2</v>
      </c>
      <c r="O65" s="184">
        <v>6</v>
      </c>
      <c r="P65" s="184">
        <v>1</v>
      </c>
      <c r="Q65" s="184">
        <v>2</v>
      </c>
      <c r="R65" s="197">
        <v>4</v>
      </c>
      <c r="S65" s="184"/>
    </row>
    <row r="66" spans="2:19" ht="12" customHeight="1">
      <c r="B66" s="201"/>
      <c r="C66" s="202" t="s">
        <v>428</v>
      </c>
      <c r="D66" s="203">
        <f t="shared" si="8"/>
        <v>737</v>
      </c>
      <c r="E66" s="174">
        <v>160</v>
      </c>
      <c r="F66" s="170">
        <v>67</v>
      </c>
      <c r="G66" s="174">
        <v>2</v>
      </c>
      <c r="H66" s="174">
        <v>47</v>
      </c>
      <c r="I66" s="174">
        <v>244</v>
      </c>
      <c r="J66" s="174">
        <v>79</v>
      </c>
      <c r="K66" s="174">
        <v>71</v>
      </c>
      <c r="L66" s="174">
        <v>0</v>
      </c>
      <c r="M66" s="184">
        <v>3</v>
      </c>
      <c r="N66" s="184">
        <v>25</v>
      </c>
      <c r="O66" s="184">
        <v>16</v>
      </c>
      <c r="P66" s="184">
        <v>0</v>
      </c>
      <c r="Q66" s="184">
        <v>10</v>
      </c>
      <c r="R66" s="197">
        <v>13</v>
      </c>
      <c r="S66" s="184"/>
    </row>
    <row r="67" spans="3:19" ht="12" customHeight="1">
      <c r="C67" s="204"/>
      <c r="D67" s="205"/>
      <c r="E67" s="206"/>
      <c r="F67" s="207"/>
      <c r="G67" s="206"/>
      <c r="H67" s="206"/>
      <c r="I67" s="206"/>
      <c r="J67" s="206"/>
      <c r="K67" s="206"/>
      <c r="L67" s="206"/>
      <c r="M67" s="208"/>
      <c r="N67" s="208"/>
      <c r="O67" s="208"/>
      <c r="P67" s="208"/>
      <c r="Q67" s="208"/>
      <c r="R67" s="208"/>
      <c r="S67" s="184"/>
    </row>
    <row r="68" spans="3:19" ht="12" customHeight="1">
      <c r="C68" s="209"/>
      <c r="D68" s="169"/>
      <c r="E68" s="174"/>
      <c r="F68" s="170"/>
      <c r="G68" s="174"/>
      <c r="H68" s="174"/>
      <c r="I68" s="174"/>
      <c r="J68" s="174"/>
      <c r="K68" s="174"/>
      <c r="L68" s="174"/>
      <c r="M68" s="184"/>
      <c r="N68" s="184"/>
      <c r="O68" s="184"/>
      <c r="P68" s="184"/>
      <c r="Q68" s="184"/>
      <c r="R68" s="184"/>
      <c r="S68" s="184"/>
    </row>
    <row r="69" spans="3:19" ht="12" customHeight="1">
      <c r="C69" s="209"/>
      <c r="D69" s="169"/>
      <c r="E69" s="174"/>
      <c r="F69" s="170"/>
      <c r="G69" s="174"/>
      <c r="H69" s="174"/>
      <c r="I69" s="174"/>
      <c r="J69" s="174"/>
      <c r="K69" s="174"/>
      <c r="L69" s="174"/>
      <c r="M69" s="184"/>
      <c r="N69" s="184"/>
      <c r="O69" s="184"/>
      <c r="P69" s="184"/>
      <c r="Q69" s="184"/>
      <c r="R69" s="184"/>
      <c r="S69" s="184"/>
    </row>
    <row r="70" spans="3:19" ht="12" customHeight="1">
      <c r="C70" s="209"/>
      <c r="D70" s="169"/>
      <c r="E70" s="174"/>
      <c r="F70" s="170"/>
      <c r="G70" s="174"/>
      <c r="H70" s="174"/>
      <c r="I70" s="174"/>
      <c r="J70" s="174"/>
      <c r="K70" s="174"/>
      <c r="L70" s="174"/>
      <c r="M70" s="184"/>
      <c r="N70" s="184"/>
      <c r="O70" s="184"/>
      <c r="P70" s="184"/>
      <c r="Q70" s="184"/>
      <c r="R70" s="184"/>
      <c r="S70" s="184"/>
    </row>
    <row r="71" spans="3:19" ht="12" customHeight="1">
      <c r="C71" s="209"/>
      <c r="D71" s="169"/>
      <c r="E71" s="174"/>
      <c r="F71" s="170"/>
      <c r="G71" s="174"/>
      <c r="H71" s="174"/>
      <c r="I71" s="174"/>
      <c r="J71" s="174"/>
      <c r="K71" s="174"/>
      <c r="L71" s="174"/>
      <c r="M71" s="184"/>
      <c r="N71" s="184"/>
      <c r="O71" s="184"/>
      <c r="P71" s="184"/>
      <c r="Q71" s="184"/>
      <c r="R71" s="184"/>
      <c r="S71" s="184"/>
    </row>
    <row r="72" spans="3:19" ht="12" customHeight="1">
      <c r="C72" s="209"/>
      <c r="D72" s="169"/>
      <c r="E72" s="174"/>
      <c r="F72" s="170"/>
      <c r="G72" s="174"/>
      <c r="H72" s="174"/>
      <c r="I72" s="174"/>
      <c r="J72" s="174"/>
      <c r="K72" s="174"/>
      <c r="L72" s="174"/>
      <c r="M72" s="184"/>
      <c r="N72" s="184"/>
      <c r="O72" s="184"/>
      <c r="P72" s="184"/>
      <c r="Q72" s="184"/>
      <c r="R72" s="184"/>
      <c r="S72" s="184"/>
    </row>
    <row r="73" spans="3:19" ht="12" customHeight="1">
      <c r="C73" s="209"/>
      <c r="D73" s="169"/>
      <c r="E73" s="174"/>
      <c r="F73" s="170"/>
      <c r="G73" s="174"/>
      <c r="H73" s="174"/>
      <c r="I73" s="174"/>
      <c r="J73" s="174"/>
      <c r="K73" s="174"/>
      <c r="L73" s="174"/>
      <c r="M73" s="184"/>
      <c r="N73" s="184"/>
      <c r="O73" s="184"/>
      <c r="P73" s="184"/>
      <c r="Q73" s="184"/>
      <c r="R73" s="184"/>
      <c r="S73" s="184"/>
    </row>
    <row r="74" spans="3:17" ht="15" customHeight="1">
      <c r="C74" s="209"/>
      <c r="D74" s="210"/>
      <c r="E74" s="210"/>
      <c r="F74" s="210"/>
      <c r="G74" s="210"/>
      <c r="H74" s="210"/>
      <c r="I74" s="210"/>
      <c r="J74" s="210"/>
      <c r="K74" s="210"/>
      <c r="L74" s="210"/>
      <c r="M74" s="211"/>
      <c r="N74" s="211"/>
      <c r="O74" s="211"/>
      <c r="P74" s="211"/>
      <c r="Q74" s="211"/>
    </row>
    <row r="75" spans="3:12" ht="12">
      <c r="C75" s="209"/>
      <c r="D75" s="144"/>
      <c r="E75" s="212"/>
      <c r="F75" s="212"/>
      <c r="G75" s="212"/>
      <c r="J75" s="212"/>
      <c r="K75" s="212"/>
      <c r="L75" s="212"/>
    </row>
    <row r="76" spans="3:12" ht="12">
      <c r="C76" s="209"/>
      <c r="D76" s="144"/>
      <c r="E76" s="144"/>
      <c r="F76" s="144"/>
      <c r="G76" s="144"/>
      <c r="H76" s="144"/>
      <c r="I76" s="144"/>
      <c r="J76" s="144"/>
      <c r="K76" s="144"/>
      <c r="L76" s="144"/>
    </row>
    <row r="77" spans="3:12" ht="12">
      <c r="C77" s="209"/>
      <c r="E77" s="144"/>
      <c r="F77" s="144"/>
      <c r="G77" s="144"/>
      <c r="H77" s="144"/>
      <c r="I77" s="144"/>
      <c r="J77" s="144"/>
      <c r="K77" s="144"/>
      <c r="L77" s="144"/>
    </row>
    <row r="78" spans="3:12" ht="12">
      <c r="C78" s="209"/>
      <c r="D78" s="144"/>
      <c r="E78" s="144"/>
      <c r="F78" s="144"/>
      <c r="G78" s="144"/>
      <c r="H78" s="144"/>
      <c r="I78" s="144"/>
      <c r="J78" s="144"/>
      <c r="K78" s="144"/>
      <c r="L78" s="144"/>
    </row>
    <row r="79" spans="3:12" ht="12">
      <c r="C79" s="209"/>
      <c r="D79" s="144"/>
      <c r="E79" s="144"/>
      <c r="F79" s="144"/>
      <c r="G79" s="144"/>
      <c r="H79" s="144"/>
      <c r="I79" s="144"/>
      <c r="J79" s="144"/>
      <c r="K79" s="144"/>
      <c r="L79" s="144"/>
    </row>
    <row r="80" spans="3:12" ht="12">
      <c r="C80" s="209"/>
      <c r="D80" s="144"/>
      <c r="E80" s="144"/>
      <c r="F80" s="144"/>
      <c r="G80" s="144"/>
      <c r="H80" s="144"/>
      <c r="I80" s="144"/>
      <c r="J80" s="144"/>
      <c r="K80" s="144"/>
      <c r="L80" s="144"/>
    </row>
    <row r="81" spans="3:12" ht="12">
      <c r="C81" s="209"/>
      <c r="D81" s="144"/>
      <c r="E81" s="144"/>
      <c r="F81" s="144"/>
      <c r="G81" s="144"/>
      <c r="H81" s="144"/>
      <c r="I81" s="144"/>
      <c r="J81" s="144"/>
      <c r="K81" s="144"/>
      <c r="L81" s="144"/>
    </row>
    <row r="82" spans="3:12" ht="12">
      <c r="C82" s="209"/>
      <c r="D82" s="144"/>
      <c r="E82" s="144"/>
      <c r="F82" s="144"/>
      <c r="G82" s="144"/>
      <c r="H82" s="144"/>
      <c r="I82" s="144"/>
      <c r="J82" s="144"/>
      <c r="K82" s="144"/>
      <c r="L82" s="144"/>
    </row>
    <row r="83" spans="3:12" ht="12">
      <c r="C83" s="209"/>
      <c r="D83" s="144"/>
      <c r="E83" s="144"/>
      <c r="F83" s="144"/>
      <c r="G83" s="144"/>
      <c r="H83" s="144"/>
      <c r="I83" s="144"/>
      <c r="J83" s="144"/>
      <c r="K83" s="144"/>
      <c r="L83" s="144"/>
    </row>
    <row r="84" spans="3:12" ht="12">
      <c r="C84" s="209"/>
      <c r="D84" s="144"/>
      <c r="E84" s="144"/>
      <c r="F84" s="144"/>
      <c r="G84" s="144"/>
      <c r="H84" s="144"/>
      <c r="I84" s="144"/>
      <c r="J84" s="144"/>
      <c r="K84" s="144"/>
      <c r="L84" s="144"/>
    </row>
    <row r="85" spans="3:12" ht="12">
      <c r="C85" s="209"/>
      <c r="D85" s="144"/>
      <c r="E85" s="144"/>
      <c r="F85" s="144"/>
      <c r="G85" s="144"/>
      <c r="H85" s="144"/>
      <c r="I85" s="144"/>
      <c r="J85" s="144"/>
      <c r="K85" s="144"/>
      <c r="L85" s="144"/>
    </row>
    <row r="86" spans="3:12" ht="12">
      <c r="C86" s="209"/>
      <c r="D86" s="144"/>
      <c r="E86" s="144"/>
      <c r="F86" s="144"/>
      <c r="G86" s="144"/>
      <c r="H86" s="144"/>
      <c r="I86" s="144"/>
      <c r="J86" s="144"/>
      <c r="K86" s="144"/>
      <c r="L86" s="144"/>
    </row>
    <row r="87" spans="3:12" ht="12">
      <c r="C87" s="209"/>
      <c r="D87" s="144"/>
      <c r="E87" s="144"/>
      <c r="F87" s="144"/>
      <c r="G87" s="144"/>
      <c r="H87" s="144"/>
      <c r="I87" s="144"/>
      <c r="J87" s="144"/>
      <c r="K87" s="144"/>
      <c r="L87" s="144"/>
    </row>
    <row r="88" spans="3:12" ht="12">
      <c r="C88" s="209"/>
      <c r="D88" s="144"/>
      <c r="E88" s="144"/>
      <c r="F88" s="144"/>
      <c r="G88" s="144"/>
      <c r="H88" s="144"/>
      <c r="I88" s="144"/>
      <c r="J88" s="144"/>
      <c r="K88" s="144"/>
      <c r="L88" s="144"/>
    </row>
    <row r="89" spans="3:12" ht="12">
      <c r="C89" s="209"/>
      <c r="D89" s="144"/>
      <c r="E89" s="144"/>
      <c r="F89" s="144"/>
      <c r="G89" s="144"/>
      <c r="H89" s="144"/>
      <c r="I89" s="144"/>
      <c r="J89" s="144"/>
      <c r="K89" s="144"/>
      <c r="L89" s="144"/>
    </row>
    <row r="90" spans="3:12" ht="12">
      <c r="C90" s="209"/>
      <c r="D90" s="144"/>
      <c r="E90" s="144"/>
      <c r="F90" s="144"/>
      <c r="G90" s="144"/>
      <c r="H90" s="144"/>
      <c r="I90" s="144"/>
      <c r="J90" s="144"/>
      <c r="K90" s="144"/>
      <c r="L90" s="144"/>
    </row>
    <row r="91" spans="3:12" ht="12">
      <c r="C91" s="209"/>
      <c r="D91" s="144"/>
      <c r="E91" s="144"/>
      <c r="F91" s="144"/>
      <c r="G91" s="144"/>
      <c r="H91" s="144"/>
      <c r="I91" s="144"/>
      <c r="J91" s="144"/>
      <c r="K91" s="144"/>
      <c r="L91" s="144"/>
    </row>
    <row r="92" spans="3:12" ht="12">
      <c r="C92" s="209"/>
      <c r="D92" s="144"/>
      <c r="E92" s="144"/>
      <c r="F92" s="144"/>
      <c r="G92" s="144"/>
      <c r="H92" s="144"/>
      <c r="I92" s="144"/>
      <c r="J92" s="144"/>
      <c r="K92" s="144"/>
      <c r="L92" s="144"/>
    </row>
    <row r="93" spans="3:12" ht="12">
      <c r="C93" s="209"/>
      <c r="D93" s="144"/>
      <c r="E93" s="144"/>
      <c r="F93" s="144"/>
      <c r="G93" s="144"/>
      <c r="H93" s="144"/>
      <c r="I93" s="144"/>
      <c r="J93" s="144"/>
      <c r="K93" s="144"/>
      <c r="L93" s="144"/>
    </row>
    <row r="94" spans="3:12" ht="12">
      <c r="C94" s="209"/>
      <c r="D94" s="144"/>
      <c r="E94" s="144"/>
      <c r="F94" s="144"/>
      <c r="G94" s="144"/>
      <c r="H94" s="144"/>
      <c r="I94" s="144"/>
      <c r="J94" s="144"/>
      <c r="K94" s="144"/>
      <c r="L94" s="144"/>
    </row>
    <row r="95" spans="3:12" ht="12">
      <c r="C95" s="209"/>
      <c r="D95" s="144"/>
      <c r="E95" s="144"/>
      <c r="F95" s="144"/>
      <c r="G95" s="144"/>
      <c r="H95" s="144"/>
      <c r="I95" s="144"/>
      <c r="J95" s="144"/>
      <c r="K95" s="144"/>
      <c r="L95" s="144"/>
    </row>
    <row r="96" spans="3:12" ht="12">
      <c r="C96" s="209"/>
      <c r="D96" s="144"/>
      <c r="E96" s="144"/>
      <c r="F96" s="144"/>
      <c r="G96" s="144"/>
      <c r="H96" s="144"/>
      <c r="I96" s="144"/>
      <c r="J96" s="144"/>
      <c r="K96" s="144"/>
      <c r="L96" s="144"/>
    </row>
    <row r="97" spans="3:12" ht="12">
      <c r="C97" s="209"/>
      <c r="D97" s="144"/>
      <c r="E97" s="144"/>
      <c r="F97" s="144"/>
      <c r="G97" s="144"/>
      <c r="H97" s="144"/>
      <c r="I97" s="144"/>
      <c r="J97" s="144"/>
      <c r="K97" s="144"/>
      <c r="L97" s="144"/>
    </row>
    <row r="98" spans="3:12" ht="12">
      <c r="C98" s="209"/>
      <c r="D98" s="144"/>
      <c r="E98" s="144"/>
      <c r="F98" s="144"/>
      <c r="G98" s="144"/>
      <c r="H98" s="144"/>
      <c r="I98" s="144"/>
      <c r="J98" s="144"/>
      <c r="K98" s="144"/>
      <c r="L98" s="144"/>
    </row>
    <row r="99" spans="3:12" ht="12">
      <c r="C99" s="209"/>
      <c r="D99" s="144"/>
      <c r="E99" s="144"/>
      <c r="F99" s="144"/>
      <c r="G99" s="144"/>
      <c r="H99" s="144"/>
      <c r="I99" s="144"/>
      <c r="J99" s="144"/>
      <c r="K99" s="144"/>
      <c r="L99" s="144"/>
    </row>
    <row r="100" spans="3:12" ht="12">
      <c r="C100" s="209"/>
      <c r="D100" s="144"/>
      <c r="E100" s="144"/>
      <c r="F100" s="144"/>
      <c r="G100" s="144"/>
      <c r="H100" s="144"/>
      <c r="I100" s="144"/>
      <c r="J100" s="144"/>
      <c r="K100" s="144"/>
      <c r="L100" s="144"/>
    </row>
    <row r="101" spans="3:12" ht="12">
      <c r="C101" s="209"/>
      <c r="D101" s="144"/>
      <c r="E101" s="144"/>
      <c r="F101" s="144"/>
      <c r="G101" s="144"/>
      <c r="H101" s="144"/>
      <c r="I101" s="144"/>
      <c r="J101" s="144"/>
      <c r="K101" s="144"/>
      <c r="L101" s="144"/>
    </row>
    <row r="102" spans="3:12" ht="12">
      <c r="C102" s="209"/>
      <c r="D102" s="144"/>
      <c r="E102" s="144"/>
      <c r="F102" s="144"/>
      <c r="G102" s="144"/>
      <c r="H102" s="144"/>
      <c r="I102" s="144"/>
      <c r="J102" s="144"/>
      <c r="K102" s="144"/>
      <c r="L102" s="144"/>
    </row>
    <row r="103" spans="3:12" ht="12">
      <c r="C103" s="209"/>
      <c r="D103" s="144"/>
      <c r="E103" s="144"/>
      <c r="F103" s="144"/>
      <c r="G103" s="144"/>
      <c r="H103" s="144"/>
      <c r="I103" s="144"/>
      <c r="J103" s="144"/>
      <c r="K103" s="144"/>
      <c r="L103" s="144"/>
    </row>
    <row r="104" spans="3:12" ht="12">
      <c r="C104" s="209"/>
      <c r="D104" s="144"/>
      <c r="E104" s="144"/>
      <c r="F104" s="144"/>
      <c r="G104" s="144"/>
      <c r="H104" s="144"/>
      <c r="I104" s="144"/>
      <c r="J104" s="144"/>
      <c r="K104" s="144"/>
      <c r="L104" s="144"/>
    </row>
    <row r="105" spans="3:12" ht="12">
      <c r="C105" s="209"/>
      <c r="D105" s="144"/>
      <c r="E105" s="144"/>
      <c r="F105" s="144"/>
      <c r="G105" s="144"/>
      <c r="H105" s="144"/>
      <c r="I105" s="144"/>
      <c r="J105" s="144"/>
      <c r="K105" s="144"/>
      <c r="L105" s="144"/>
    </row>
    <row r="106" spans="3:12" ht="12">
      <c r="C106" s="209"/>
      <c r="D106" s="144"/>
      <c r="E106" s="144"/>
      <c r="F106" s="144"/>
      <c r="G106" s="144"/>
      <c r="H106" s="144"/>
      <c r="I106" s="144"/>
      <c r="J106" s="144"/>
      <c r="K106" s="144"/>
      <c r="L106" s="144"/>
    </row>
    <row r="107" spans="3:12" ht="12">
      <c r="C107" s="209"/>
      <c r="D107" s="144"/>
      <c r="E107" s="144"/>
      <c r="F107" s="144"/>
      <c r="G107" s="144"/>
      <c r="H107" s="144"/>
      <c r="I107" s="144"/>
      <c r="J107" s="144"/>
      <c r="K107" s="144"/>
      <c r="L107" s="144"/>
    </row>
    <row r="108" spans="3:12" ht="12">
      <c r="C108" s="209"/>
      <c r="D108" s="144"/>
      <c r="E108" s="144"/>
      <c r="F108" s="144"/>
      <c r="G108" s="144"/>
      <c r="H108" s="144"/>
      <c r="I108" s="144"/>
      <c r="J108" s="144"/>
      <c r="K108" s="144"/>
      <c r="L108" s="144"/>
    </row>
    <row r="109" spans="3:12" ht="12">
      <c r="C109" s="209"/>
      <c r="D109" s="144"/>
      <c r="E109" s="144"/>
      <c r="F109" s="144"/>
      <c r="G109" s="144"/>
      <c r="H109" s="144"/>
      <c r="I109" s="144"/>
      <c r="J109" s="144"/>
      <c r="K109" s="144"/>
      <c r="L109" s="144"/>
    </row>
    <row r="110" spans="3:12" ht="12">
      <c r="C110" s="209"/>
      <c r="D110" s="144"/>
      <c r="E110" s="144"/>
      <c r="F110" s="144"/>
      <c r="G110" s="144"/>
      <c r="H110" s="144"/>
      <c r="I110" s="144"/>
      <c r="J110" s="144"/>
      <c r="K110" s="144"/>
      <c r="L110" s="144"/>
    </row>
    <row r="111" spans="3:12" ht="12">
      <c r="C111" s="209"/>
      <c r="D111" s="144"/>
      <c r="E111" s="144"/>
      <c r="F111" s="144"/>
      <c r="G111" s="144"/>
      <c r="H111" s="144"/>
      <c r="I111" s="144"/>
      <c r="J111" s="144"/>
      <c r="K111" s="144"/>
      <c r="L111" s="144"/>
    </row>
    <row r="112" spans="3:12" ht="12">
      <c r="C112" s="209"/>
      <c r="D112" s="144"/>
      <c r="E112" s="144"/>
      <c r="F112" s="144"/>
      <c r="G112" s="144"/>
      <c r="H112" s="144"/>
      <c r="I112" s="144"/>
      <c r="J112" s="144"/>
      <c r="K112" s="144"/>
      <c r="L112" s="144"/>
    </row>
    <row r="113" spans="3:12" ht="12">
      <c r="C113" s="209"/>
      <c r="D113" s="144"/>
      <c r="E113" s="144"/>
      <c r="F113" s="144"/>
      <c r="G113" s="144"/>
      <c r="H113" s="144"/>
      <c r="I113" s="144"/>
      <c r="J113" s="144"/>
      <c r="K113" s="144"/>
      <c r="L113" s="144"/>
    </row>
    <row r="114" spans="3:12" ht="12">
      <c r="C114" s="209"/>
      <c r="D114" s="144"/>
      <c r="E114" s="144"/>
      <c r="F114" s="144"/>
      <c r="G114" s="144"/>
      <c r="H114" s="144"/>
      <c r="I114" s="144"/>
      <c r="J114" s="144"/>
      <c r="K114" s="144"/>
      <c r="L114" s="144"/>
    </row>
    <row r="115" spans="3:12" ht="12">
      <c r="C115" s="209"/>
      <c r="D115" s="144"/>
      <c r="E115" s="144"/>
      <c r="F115" s="144"/>
      <c r="G115" s="144"/>
      <c r="H115" s="144"/>
      <c r="I115" s="144"/>
      <c r="J115" s="144"/>
      <c r="K115" s="144"/>
      <c r="L115" s="144"/>
    </row>
    <row r="116" spans="3:12" ht="12">
      <c r="C116" s="209"/>
      <c r="D116" s="144"/>
      <c r="E116" s="144"/>
      <c r="F116" s="144"/>
      <c r="G116" s="144"/>
      <c r="H116" s="144"/>
      <c r="I116" s="144"/>
      <c r="J116" s="144"/>
      <c r="K116" s="144"/>
      <c r="L116" s="144"/>
    </row>
    <row r="117" spans="4:12" ht="12">
      <c r="D117" s="144"/>
      <c r="E117" s="144"/>
      <c r="F117" s="144"/>
      <c r="G117" s="144"/>
      <c r="H117" s="144"/>
      <c r="I117" s="144"/>
      <c r="J117" s="144"/>
      <c r="K117" s="144"/>
      <c r="L117" s="144"/>
    </row>
    <row r="118" spans="4:12" ht="12">
      <c r="D118" s="144"/>
      <c r="E118" s="144"/>
      <c r="F118" s="144"/>
      <c r="G118" s="144"/>
      <c r="H118" s="144"/>
      <c r="I118" s="144"/>
      <c r="J118" s="144"/>
      <c r="K118" s="144"/>
      <c r="L118" s="144"/>
    </row>
    <row r="119" spans="4:12" ht="12">
      <c r="D119" s="144"/>
      <c r="E119" s="144"/>
      <c r="F119" s="144"/>
      <c r="G119" s="144"/>
      <c r="H119" s="144"/>
      <c r="I119" s="144"/>
      <c r="J119" s="144"/>
      <c r="K119" s="144"/>
      <c r="L119" s="144"/>
    </row>
    <row r="120" spans="4:12" ht="12">
      <c r="D120" s="144"/>
      <c r="E120" s="144"/>
      <c r="F120" s="144"/>
      <c r="G120" s="144"/>
      <c r="H120" s="144"/>
      <c r="I120" s="144"/>
      <c r="J120" s="144"/>
      <c r="K120" s="144"/>
      <c r="L120" s="144"/>
    </row>
    <row r="121" spans="4:12" ht="12">
      <c r="D121" s="144"/>
      <c r="E121" s="144"/>
      <c r="F121" s="144"/>
      <c r="G121" s="144"/>
      <c r="H121" s="144"/>
      <c r="I121" s="144"/>
      <c r="J121" s="144"/>
      <c r="K121" s="144"/>
      <c r="L121" s="144"/>
    </row>
    <row r="122" spans="4:12" ht="12">
      <c r="D122" s="144"/>
      <c r="E122" s="144"/>
      <c r="F122" s="144"/>
      <c r="G122" s="144"/>
      <c r="H122" s="144"/>
      <c r="I122" s="144"/>
      <c r="J122" s="144"/>
      <c r="K122" s="144"/>
      <c r="L122" s="144"/>
    </row>
    <row r="123" spans="4:12" ht="12">
      <c r="D123" s="144"/>
      <c r="E123" s="144"/>
      <c r="F123" s="144"/>
      <c r="G123" s="144"/>
      <c r="H123" s="144"/>
      <c r="I123" s="144"/>
      <c r="J123" s="144"/>
      <c r="K123" s="144"/>
      <c r="L123" s="144"/>
    </row>
    <row r="124" spans="4:12" ht="12">
      <c r="D124" s="144"/>
      <c r="E124" s="144"/>
      <c r="F124" s="144"/>
      <c r="G124" s="144"/>
      <c r="H124" s="144"/>
      <c r="I124" s="144"/>
      <c r="J124" s="144"/>
      <c r="K124" s="144"/>
      <c r="L124" s="144"/>
    </row>
    <row r="125" spans="4:12" ht="12">
      <c r="D125" s="144"/>
      <c r="E125" s="144"/>
      <c r="F125" s="144"/>
      <c r="G125" s="144"/>
      <c r="H125" s="144"/>
      <c r="I125" s="144"/>
      <c r="J125" s="144"/>
      <c r="K125" s="144"/>
      <c r="L125" s="144"/>
    </row>
    <row r="126" spans="4:12" ht="12">
      <c r="D126" s="144"/>
      <c r="E126" s="144"/>
      <c r="F126" s="144"/>
      <c r="G126" s="144"/>
      <c r="H126" s="144"/>
      <c r="I126" s="144"/>
      <c r="J126" s="144"/>
      <c r="K126" s="144"/>
      <c r="L126" s="144"/>
    </row>
    <row r="127" spans="4:12" ht="12">
      <c r="D127" s="144"/>
      <c r="E127" s="144"/>
      <c r="F127" s="144"/>
      <c r="G127" s="144"/>
      <c r="H127" s="144"/>
      <c r="I127" s="144"/>
      <c r="J127" s="144"/>
      <c r="K127" s="144"/>
      <c r="L127" s="144"/>
    </row>
    <row r="128" spans="4:12" ht="12">
      <c r="D128" s="144"/>
      <c r="E128" s="144"/>
      <c r="F128" s="144"/>
      <c r="G128" s="144"/>
      <c r="H128" s="144"/>
      <c r="I128" s="144"/>
      <c r="J128" s="144"/>
      <c r="K128" s="144"/>
      <c r="L128" s="144"/>
    </row>
    <row r="129" spans="4:12" ht="12">
      <c r="D129" s="144"/>
      <c r="E129" s="144"/>
      <c r="F129" s="144"/>
      <c r="G129" s="144"/>
      <c r="H129" s="144"/>
      <c r="I129" s="144"/>
      <c r="J129" s="144"/>
      <c r="K129" s="144"/>
      <c r="L129" s="144"/>
    </row>
    <row r="130" spans="4:12" ht="12">
      <c r="D130" s="144"/>
      <c r="E130" s="144"/>
      <c r="F130" s="144"/>
      <c r="G130" s="144"/>
      <c r="H130" s="144"/>
      <c r="I130" s="144"/>
      <c r="J130" s="144"/>
      <c r="K130" s="144"/>
      <c r="L130" s="144"/>
    </row>
    <row r="131" spans="4:12" ht="12">
      <c r="D131" s="144"/>
      <c r="E131" s="144"/>
      <c r="F131" s="144"/>
      <c r="G131" s="144"/>
      <c r="H131" s="144"/>
      <c r="I131" s="144"/>
      <c r="J131" s="144"/>
      <c r="K131" s="144"/>
      <c r="L131" s="144"/>
    </row>
    <row r="132" spans="4:12" ht="12">
      <c r="D132" s="144"/>
      <c r="E132" s="144"/>
      <c r="F132" s="144"/>
      <c r="G132" s="144"/>
      <c r="H132" s="144"/>
      <c r="I132" s="144"/>
      <c r="J132" s="144"/>
      <c r="K132" s="144"/>
      <c r="L132" s="144"/>
    </row>
    <row r="133" spans="4:12" ht="12">
      <c r="D133" s="144"/>
      <c r="E133" s="144"/>
      <c r="F133" s="144"/>
      <c r="G133" s="144"/>
      <c r="H133" s="144"/>
      <c r="I133" s="144"/>
      <c r="J133" s="144"/>
      <c r="K133" s="144"/>
      <c r="L133" s="144"/>
    </row>
    <row r="134" spans="4:12" ht="12">
      <c r="D134" s="144"/>
      <c r="E134" s="144"/>
      <c r="F134" s="144"/>
      <c r="G134" s="144"/>
      <c r="H134" s="144"/>
      <c r="I134" s="144"/>
      <c r="J134" s="144"/>
      <c r="K134" s="144"/>
      <c r="L134" s="144"/>
    </row>
    <row r="135" spans="4:12" ht="12">
      <c r="D135" s="144"/>
      <c r="E135" s="144"/>
      <c r="F135" s="144"/>
      <c r="G135" s="144"/>
      <c r="H135" s="144"/>
      <c r="I135" s="144"/>
      <c r="J135" s="144"/>
      <c r="K135" s="144"/>
      <c r="L135" s="144"/>
    </row>
    <row r="136" spans="4:12" ht="12">
      <c r="D136" s="144"/>
      <c r="E136" s="144"/>
      <c r="F136" s="144"/>
      <c r="G136" s="144"/>
      <c r="H136" s="144"/>
      <c r="I136" s="144"/>
      <c r="J136" s="144"/>
      <c r="K136" s="144"/>
      <c r="L136" s="144"/>
    </row>
    <row r="137" spans="4:12" ht="12">
      <c r="D137" s="144"/>
      <c r="E137" s="144"/>
      <c r="F137" s="144"/>
      <c r="G137" s="144"/>
      <c r="H137" s="144"/>
      <c r="I137" s="144"/>
      <c r="J137" s="144"/>
      <c r="K137" s="144"/>
      <c r="L137" s="144"/>
    </row>
    <row r="138" spans="4:12" ht="12">
      <c r="D138" s="144"/>
      <c r="E138" s="144"/>
      <c r="F138" s="144"/>
      <c r="G138" s="144"/>
      <c r="H138" s="144"/>
      <c r="I138" s="144"/>
      <c r="J138" s="144"/>
      <c r="K138" s="144"/>
      <c r="L138" s="144"/>
    </row>
    <row r="139" spans="4:12" ht="12">
      <c r="D139" s="144"/>
      <c r="E139" s="144"/>
      <c r="F139" s="144"/>
      <c r="G139" s="144"/>
      <c r="H139" s="144"/>
      <c r="I139" s="144"/>
      <c r="J139" s="144"/>
      <c r="K139" s="144"/>
      <c r="L139" s="144"/>
    </row>
    <row r="140" spans="4:12" ht="12">
      <c r="D140" s="144"/>
      <c r="E140" s="144"/>
      <c r="F140" s="144"/>
      <c r="G140" s="144"/>
      <c r="H140" s="144"/>
      <c r="I140" s="144"/>
      <c r="J140" s="144"/>
      <c r="K140" s="144"/>
      <c r="L140" s="144"/>
    </row>
    <row r="141" spans="4:12" ht="12">
      <c r="D141" s="144"/>
      <c r="E141" s="144"/>
      <c r="F141" s="144"/>
      <c r="G141" s="144"/>
      <c r="H141" s="144"/>
      <c r="I141" s="144"/>
      <c r="J141" s="144"/>
      <c r="K141" s="144"/>
      <c r="L141" s="144"/>
    </row>
    <row r="142" spans="4:12" ht="12">
      <c r="D142" s="144"/>
      <c r="E142" s="144"/>
      <c r="F142" s="144"/>
      <c r="G142" s="144"/>
      <c r="H142" s="144"/>
      <c r="I142" s="144"/>
      <c r="J142" s="144"/>
      <c r="K142" s="144"/>
      <c r="L142" s="144"/>
    </row>
    <row r="143" spans="4:12" ht="12">
      <c r="D143" s="144"/>
      <c r="E143" s="144"/>
      <c r="F143" s="144"/>
      <c r="G143" s="144"/>
      <c r="H143" s="144"/>
      <c r="I143" s="144"/>
      <c r="J143" s="144"/>
      <c r="K143" s="144"/>
      <c r="L143" s="144"/>
    </row>
    <row r="144" spans="4:12" ht="12">
      <c r="D144" s="144"/>
      <c r="E144" s="144"/>
      <c r="F144" s="144"/>
      <c r="G144" s="144"/>
      <c r="H144" s="144"/>
      <c r="I144" s="144"/>
      <c r="J144" s="144"/>
      <c r="K144" s="144"/>
      <c r="L144" s="144"/>
    </row>
    <row r="145" spans="4:12" ht="12">
      <c r="D145" s="144"/>
      <c r="E145" s="144"/>
      <c r="F145" s="144"/>
      <c r="G145" s="144"/>
      <c r="H145" s="144"/>
      <c r="I145" s="144"/>
      <c r="J145" s="144"/>
      <c r="K145" s="144"/>
      <c r="L145" s="144"/>
    </row>
    <row r="146" spans="4:12" ht="12">
      <c r="D146" s="144"/>
      <c r="E146" s="144"/>
      <c r="F146" s="144"/>
      <c r="G146" s="144"/>
      <c r="H146" s="144"/>
      <c r="I146" s="144"/>
      <c r="J146" s="144"/>
      <c r="K146" s="144"/>
      <c r="L146" s="144"/>
    </row>
    <row r="147" spans="4:12" ht="12">
      <c r="D147" s="144"/>
      <c r="E147" s="144"/>
      <c r="F147" s="144"/>
      <c r="G147" s="144"/>
      <c r="H147" s="144"/>
      <c r="I147" s="144"/>
      <c r="J147" s="144"/>
      <c r="K147" s="144"/>
      <c r="L147" s="144"/>
    </row>
    <row r="148" spans="4:12" ht="12">
      <c r="D148" s="144"/>
      <c r="E148" s="144"/>
      <c r="F148" s="144"/>
      <c r="G148" s="144"/>
      <c r="H148" s="144"/>
      <c r="I148" s="144"/>
      <c r="J148" s="144"/>
      <c r="K148" s="144"/>
      <c r="L148" s="144"/>
    </row>
    <row r="149" spans="4:12" ht="12">
      <c r="D149" s="144"/>
      <c r="E149" s="144"/>
      <c r="F149" s="144"/>
      <c r="G149" s="144"/>
      <c r="H149" s="144"/>
      <c r="I149" s="144"/>
      <c r="J149" s="144"/>
      <c r="K149" s="144"/>
      <c r="L149" s="144"/>
    </row>
    <row r="150" spans="4:12" ht="12">
      <c r="D150" s="144"/>
      <c r="E150" s="144"/>
      <c r="F150" s="144"/>
      <c r="G150" s="144"/>
      <c r="H150" s="144"/>
      <c r="I150" s="144"/>
      <c r="J150" s="144"/>
      <c r="K150" s="144"/>
      <c r="L150" s="144"/>
    </row>
    <row r="151" spans="4:12" ht="12">
      <c r="D151" s="144"/>
      <c r="E151" s="144"/>
      <c r="F151" s="144"/>
      <c r="G151" s="144"/>
      <c r="H151" s="144"/>
      <c r="I151" s="144"/>
      <c r="J151" s="144"/>
      <c r="K151" s="144"/>
      <c r="L151" s="144"/>
    </row>
    <row r="152" spans="4:12" ht="12">
      <c r="D152" s="144"/>
      <c r="E152" s="144"/>
      <c r="F152" s="144"/>
      <c r="G152" s="144"/>
      <c r="H152" s="144"/>
      <c r="I152" s="144"/>
      <c r="J152" s="144"/>
      <c r="K152" s="144"/>
      <c r="L152" s="144"/>
    </row>
    <row r="153" spans="4:12" ht="12">
      <c r="D153" s="144"/>
      <c r="E153" s="144"/>
      <c r="F153" s="144"/>
      <c r="G153" s="144"/>
      <c r="H153" s="144"/>
      <c r="I153" s="144"/>
      <c r="J153" s="144"/>
      <c r="K153" s="144"/>
      <c r="L153" s="144"/>
    </row>
    <row r="154" spans="4:12" ht="12">
      <c r="D154" s="144"/>
      <c r="E154" s="144"/>
      <c r="F154" s="144"/>
      <c r="G154" s="144"/>
      <c r="H154" s="144"/>
      <c r="I154" s="144"/>
      <c r="J154" s="144"/>
      <c r="K154" s="144"/>
      <c r="L154" s="144"/>
    </row>
    <row r="155" spans="4:12" ht="12">
      <c r="D155" s="144"/>
      <c r="E155" s="144"/>
      <c r="F155" s="144"/>
      <c r="G155" s="144"/>
      <c r="H155" s="144"/>
      <c r="I155" s="144"/>
      <c r="J155" s="144"/>
      <c r="K155" s="144"/>
      <c r="L155" s="144"/>
    </row>
    <row r="156" spans="4:12" ht="12">
      <c r="D156" s="144"/>
      <c r="E156" s="144"/>
      <c r="F156" s="144"/>
      <c r="G156" s="144"/>
      <c r="H156" s="144"/>
      <c r="I156" s="144"/>
      <c r="J156" s="144"/>
      <c r="K156" s="144"/>
      <c r="L156" s="144"/>
    </row>
    <row r="157" spans="4:12" ht="12">
      <c r="D157" s="144"/>
      <c r="E157" s="144"/>
      <c r="F157" s="144"/>
      <c r="G157" s="144"/>
      <c r="H157" s="144"/>
      <c r="I157" s="144"/>
      <c r="J157" s="144"/>
      <c r="K157" s="144"/>
      <c r="L157" s="144"/>
    </row>
    <row r="158" spans="4:12" ht="12">
      <c r="D158" s="144"/>
      <c r="E158" s="144"/>
      <c r="F158" s="144"/>
      <c r="G158" s="144"/>
      <c r="H158" s="144"/>
      <c r="I158" s="144"/>
      <c r="J158" s="144"/>
      <c r="K158" s="144"/>
      <c r="L158" s="144"/>
    </row>
    <row r="159" spans="4:12" ht="12">
      <c r="D159" s="144"/>
      <c r="E159" s="144"/>
      <c r="F159" s="144"/>
      <c r="G159" s="144"/>
      <c r="H159" s="144"/>
      <c r="I159" s="144"/>
      <c r="J159" s="144"/>
      <c r="K159" s="144"/>
      <c r="L159" s="144"/>
    </row>
    <row r="160" spans="4:12" ht="12">
      <c r="D160" s="144"/>
      <c r="E160" s="144"/>
      <c r="F160" s="144"/>
      <c r="G160" s="144"/>
      <c r="H160" s="144"/>
      <c r="I160" s="144"/>
      <c r="J160" s="144"/>
      <c r="K160" s="144"/>
      <c r="L160" s="144"/>
    </row>
    <row r="161" spans="4:12" ht="12">
      <c r="D161" s="144"/>
      <c r="E161" s="144"/>
      <c r="F161" s="144"/>
      <c r="G161" s="144"/>
      <c r="H161" s="144"/>
      <c r="I161" s="144"/>
      <c r="J161" s="144"/>
      <c r="K161" s="144"/>
      <c r="L161" s="144"/>
    </row>
    <row r="162" spans="4:12" ht="12">
      <c r="D162" s="144"/>
      <c r="E162" s="144"/>
      <c r="F162" s="144"/>
      <c r="G162" s="144"/>
      <c r="H162" s="144"/>
      <c r="I162" s="144"/>
      <c r="J162" s="144"/>
      <c r="K162" s="144"/>
      <c r="L162" s="144"/>
    </row>
    <row r="163" spans="4:12" ht="12">
      <c r="D163" s="144"/>
      <c r="E163" s="144"/>
      <c r="F163" s="144"/>
      <c r="G163" s="144"/>
      <c r="H163" s="144"/>
      <c r="I163" s="144"/>
      <c r="J163" s="144"/>
      <c r="K163" s="144"/>
      <c r="L163" s="144"/>
    </row>
    <row r="164" spans="4:12" ht="12">
      <c r="D164" s="144"/>
      <c r="E164" s="144"/>
      <c r="F164" s="144"/>
      <c r="G164" s="144"/>
      <c r="H164" s="144"/>
      <c r="I164" s="144"/>
      <c r="J164" s="144"/>
      <c r="K164" s="144"/>
      <c r="L164" s="144"/>
    </row>
    <row r="165" spans="4:12" ht="12">
      <c r="D165" s="144"/>
      <c r="E165" s="144"/>
      <c r="F165" s="144"/>
      <c r="G165" s="144"/>
      <c r="H165" s="144"/>
      <c r="I165" s="144"/>
      <c r="J165" s="144"/>
      <c r="K165" s="144"/>
      <c r="L165" s="144"/>
    </row>
    <row r="166" spans="4:12" ht="12">
      <c r="D166" s="144"/>
      <c r="E166" s="144"/>
      <c r="F166" s="144"/>
      <c r="G166" s="144"/>
      <c r="H166" s="144"/>
      <c r="I166" s="144"/>
      <c r="J166" s="144"/>
      <c r="K166" s="144"/>
      <c r="L166" s="144"/>
    </row>
    <row r="167" spans="4:12" ht="12">
      <c r="D167" s="144"/>
      <c r="E167" s="144"/>
      <c r="F167" s="144"/>
      <c r="G167" s="144"/>
      <c r="H167" s="144"/>
      <c r="I167" s="144"/>
      <c r="J167" s="144"/>
      <c r="K167" s="144"/>
      <c r="L167" s="144"/>
    </row>
    <row r="168" spans="4:12" ht="12">
      <c r="D168" s="144"/>
      <c r="E168" s="144"/>
      <c r="F168" s="144"/>
      <c r="G168" s="144"/>
      <c r="H168" s="144"/>
      <c r="I168" s="144"/>
      <c r="J168" s="144"/>
      <c r="K168" s="144"/>
      <c r="L168" s="144"/>
    </row>
    <row r="169" spans="4:12" ht="12">
      <c r="D169" s="144"/>
      <c r="E169" s="144"/>
      <c r="F169" s="144"/>
      <c r="G169" s="144"/>
      <c r="H169" s="144"/>
      <c r="I169" s="144"/>
      <c r="J169" s="144"/>
      <c r="K169" s="144"/>
      <c r="L169" s="144"/>
    </row>
    <row r="170" spans="4:12" ht="12">
      <c r="D170" s="144"/>
      <c r="E170" s="144"/>
      <c r="F170" s="144"/>
      <c r="G170" s="144"/>
      <c r="H170" s="144"/>
      <c r="I170" s="144"/>
      <c r="J170" s="144"/>
      <c r="K170" s="144"/>
      <c r="L170" s="144"/>
    </row>
    <row r="171" spans="4:12" ht="12">
      <c r="D171" s="144"/>
      <c r="E171" s="144"/>
      <c r="F171" s="144"/>
      <c r="G171" s="144"/>
      <c r="H171" s="144"/>
      <c r="I171" s="144"/>
      <c r="J171" s="144"/>
      <c r="K171" s="144"/>
      <c r="L171" s="144"/>
    </row>
    <row r="172" spans="4:12" ht="12">
      <c r="D172" s="144"/>
      <c r="E172" s="144"/>
      <c r="F172" s="144"/>
      <c r="G172" s="144"/>
      <c r="H172" s="144"/>
      <c r="I172" s="144"/>
      <c r="J172" s="144"/>
      <c r="K172" s="144"/>
      <c r="L172" s="144"/>
    </row>
    <row r="173" spans="4:12" ht="12">
      <c r="D173" s="144"/>
      <c r="E173" s="144"/>
      <c r="F173" s="144"/>
      <c r="G173" s="144"/>
      <c r="H173" s="144"/>
      <c r="I173" s="144"/>
      <c r="J173" s="144"/>
      <c r="K173" s="144"/>
      <c r="L173" s="144"/>
    </row>
    <row r="174" spans="4:12" ht="12">
      <c r="D174" s="144"/>
      <c r="E174" s="144"/>
      <c r="F174" s="144"/>
      <c r="G174" s="144"/>
      <c r="H174" s="144"/>
      <c r="I174" s="144"/>
      <c r="J174" s="144"/>
      <c r="K174" s="144"/>
      <c r="L174" s="144"/>
    </row>
    <row r="175" spans="4:12" ht="12">
      <c r="D175" s="144"/>
      <c r="E175" s="144"/>
      <c r="F175" s="144"/>
      <c r="G175" s="144"/>
      <c r="H175" s="144"/>
      <c r="I175" s="144"/>
      <c r="J175" s="144"/>
      <c r="K175" s="144"/>
      <c r="L175" s="144"/>
    </row>
    <row r="176" spans="4:12" ht="12">
      <c r="D176" s="144"/>
      <c r="E176" s="144"/>
      <c r="F176" s="144"/>
      <c r="G176" s="144"/>
      <c r="H176" s="144"/>
      <c r="I176" s="144"/>
      <c r="J176" s="144"/>
      <c r="K176" s="144"/>
      <c r="L176" s="144"/>
    </row>
    <row r="177" spans="4:12" ht="12">
      <c r="D177" s="144"/>
      <c r="E177" s="144"/>
      <c r="F177" s="144"/>
      <c r="G177" s="144"/>
      <c r="H177" s="144"/>
      <c r="I177" s="144"/>
      <c r="J177" s="144"/>
      <c r="K177" s="144"/>
      <c r="L177" s="144"/>
    </row>
    <row r="178" spans="4:12" ht="12">
      <c r="D178" s="144"/>
      <c r="E178" s="144"/>
      <c r="F178" s="144"/>
      <c r="G178" s="144"/>
      <c r="H178" s="144"/>
      <c r="I178" s="144"/>
      <c r="J178" s="144"/>
      <c r="K178" s="144"/>
      <c r="L178" s="144"/>
    </row>
    <row r="179" spans="4:12" ht="12">
      <c r="D179" s="144"/>
      <c r="E179" s="144"/>
      <c r="F179" s="144"/>
      <c r="G179" s="144"/>
      <c r="H179" s="144"/>
      <c r="I179" s="144"/>
      <c r="J179" s="144"/>
      <c r="K179" s="144"/>
      <c r="L179" s="144"/>
    </row>
    <row r="180" spans="4:12" ht="12">
      <c r="D180" s="144"/>
      <c r="E180" s="144"/>
      <c r="F180" s="144"/>
      <c r="G180" s="144"/>
      <c r="H180" s="144"/>
      <c r="I180" s="144"/>
      <c r="J180" s="144"/>
      <c r="K180" s="144"/>
      <c r="L180" s="144"/>
    </row>
    <row r="181" spans="4:12" ht="12">
      <c r="D181" s="144"/>
      <c r="E181" s="144"/>
      <c r="F181" s="144"/>
      <c r="G181" s="144"/>
      <c r="H181" s="144"/>
      <c r="I181" s="144"/>
      <c r="J181" s="144"/>
      <c r="K181" s="144"/>
      <c r="L181" s="144"/>
    </row>
    <row r="182" spans="4:12" ht="12">
      <c r="D182" s="144"/>
      <c r="E182" s="144"/>
      <c r="F182" s="144"/>
      <c r="G182" s="144"/>
      <c r="H182" s="144"/>
      <c r="I182" s="144"/>
      <c r="J182" s="144"/>
      <c r="K182" s="144"/>
      <c r="L182" s="144"/>
    </row>
    <row r="183" spans="4:12" ht="12">
      <c r="D183" s="144"/>
      <c r="E183" s="144"/>
      <c r="F183" s="144"/>
      <c r="G183" s="144"/>
      <c r="H183" s="144"/>
      <c r="I183" s="144"/>
      <c r="J183" s="144"/>
      <c r="K183" s="144"/>
      <c r="L183" s="144"/>
    </row>
    <row r="184" spans="4:12" ht="12">
      <c r="D184" s="144"/>
      <c r="E184" s="144"/>
      <c r="F184" s="144"/>
      <c r="G184" s="144"/>
      <c r="H184" s="144"/>
      <c r="I184" s="144"/>
      <c r="J184" s="144"/>
      <c r="K184" s="144"/>
      <c r="L184" s="144"/>
    </row>
    <row r="185" spans="4:12" ht="12">
      <c r="D185" s="144"/>
      <c r="E185" s="144"/>
      <c r="F185" s="144"/>
      <c r="G185" s="144"/>
      <c r="H185" s="144"/>
      <c r="I185" s="144"/>
      <c r="J185" s="144"/>
      <c r="K185" s="144"/>
      <c r="L185" s="144"/>
    </row>
    <row r="186" spans="4:12" ht="12">
      <c r="D186" s="144"/>
      <c r="E186" s="144"/>
      <c r="F186" s="144"/>
      <c r="G186" s="144"/>
      <c r="H186" s="144"/>
      <c r="I186" s="144"/>
      <c r="J186" s="144"/>
      <c r="K186" s="144"/>
      <c r="L186" s="144"/>
    </row>
    <row r="187" spans="4:12" ht="12">
      <c r="D187" s="144"/>
      <c r="E187" s="144"/>
      <c r="F187" s="144"/>
      <c r="G187" s="144"/>
      <c r="H187" s="144"/>
      <c r="I187" s="144"/>
      <c r="J187" s="144"/>
      <c r="K187" s="144"/>
      <c r="L187" s="144"/>
    </row>
    <row r="188" spans="4:12" ht="12">
      <c r="D188" s="144"/>
      <c r="E188" s="144"/>
      <c r="F188" s="144"/>
      <c r="G188" s="144"/>
      <c r="H188" s="144"/>
      <c r="I188" s="144"/>
      <c r="J188" s="144"/>
      <c r="K188" s="144"/>
      <c r="L188" s="144"/>
    </row>
    <row r="189" spans="4:12" ht="12">
      <c r="D189" s="144"/>
      <c r="E189" s="144"/>
      <c r="F189" s="144"/>
      <c r="G189" s="144"/>
      <c r="H189" s="144"/>
      <c r="I189" s="144"/>
      <c r="J189" s="144"/>
      <c r="K189" s="144"/>
      <c r="L189" s="144"/>
    </row>
    <row r="190" spans="4:12" ht="12">
      <c r="D190" s="144"/>
      <c r="E190" s="144"/>
      <c r="F190" s="144"/>
      <c r="G190" s="144"/>
      <c r="H190" s="144"/>
      <c r="I190" s="144"/>
      <c r="J190" s="144"/>
      <c r="K190" s="144"/>
      <c r="L190" s="144"/>
    </row>
    <row r="191" spans="4:12" ht="12">
      <c r="D191" s="144"/>
      <c r="E191" s="144"/>
      <c r="F191" s="144"/>
      <c r="G191" s="144"/>
      <c r="H191" s="144"/>
      <c r="I191" s="144"/>
      <c r="J191" s="144"/>
      <c r="K191" s="144"/>
      <c r="L191" s="144"/>
    </row>
    <row r="192" spans="4:12" ht="12">
      <c r="D192" s="144"/>
      <c r="E192" s="144"/>
      <c r="F192" s="144"/>
      <c r="G192" s="144"/>
      <c r="H192" s="144"/>
      <c r="I192" s="144"/>
      <c r="J192" s="144"/>
      <c r="K192" s="144"/>
      <c r="L192" s="144"/>
    </row>
    <row r="193" spans="4:12" ht="12">
      <c r="D193" s="144"/>
      <c r="E193" s="144"/>
      <c r="F193" s="144"/>
      <c r="G193" s="144"/>
      <c r="H193" s="144"/>
      <c r="I193" s="144"/>
      <c r="J193" s="144"/>
      <c r="K193" s="144"/>
      <c r="L193" s="144"/>
    </row>
    <row r="194" spans="4:12" ht="12">
      <c r="D194" s="144"/>
      <c r="E194" s="144"/>
      <c r="F194" s="144"/>
      <c r="G194" s="144"/>
      <c r="H194" s="144"/>
      <c r="I194" s="144"/>
      <c r="J194" s="144"/>
      <c r="K194" s="144"/>
      <c r="L194" s="144"/>
    </row>
    <row r="195" spans="4:12" ht="12">
      <c r="D195" s="144"/>
      <c r="E195" s="144"/>
      <c r="F195" s="144"/>
      <c r="G195" s="144"/>
      <c r="H195" s="144"/>
      <c r="I195" s="144"/>
      <c r="J195" s="144"/>
      <c r="K195" s="144"/>
      <c r="L195" s="144"/>
    </row>
    <row r="196" spans="4:12" ht="12">
      <c r="D196" s="144"/>
      <c r="E196" s="144"/>
      <c r="F196" s="144"/>
      <c r="G196" s="144"/>
      <c r="H196" s="144"/>
      <c r="I196" s="144"/>
      <c r="J196" s="144"/>
      <c r="K196" s="144"/>
      <c r="L196" s="144"/>
    </row>
    <row r="197" spans="4:12" ht="12">
      <c r="D197" s="144"/>
      <c r="E197" s="144"/>
      <c r="F197" s="144"/>
      <c r="G197" s="144"/>
      <c r="H197" s="144"/>
      <c r="I197" s="144"/>
      <c r="J197" s="144"/>
      <c r="K197" s="144"/>
      <c r="L197" s="144"/>
    </row>
    <row r="198" spans="4:12" ht="12">
      <c r="D198" s="144"/>
      <c r="E198" s="144"/>
      <c r="F198" s="144"/>
      <c r="G198" s="144"/>
      <c r="H198" s="144"/>
      <c r="I198" s="144"/>
      <c r="J198" s="144"/>
      <c r="K198" s="144"/>
      <c r="L198" s="144"/>
    </row>
    <row r="199" spans="4:12" ht="12">
      <c r="D199" s="144"/>
      <c r="E199" s="144"/>
      <c r="F199" s="144"/>
      <c r="G199" s="144"/>
      <c r="H199" s="144"/>
      <c r="I199" s="144"/>
      <c r="J199" s="144"/>
      <c r="K199" s="144"/>
      <c r="L199" s="144"/>
    </row>
    <row r="200" spans="4:12" ht="12">
      <c r="D200" s="144"/>
      <c r="E200" s="144"/>
      <c r="F200" s="144"/>
      <c r="G200" s="144"/>
      <c r="H200" s="144"/>
      <c r="I200" s="144"/>
      <c r="J200" s="144"/>
      <c r="K200" s="144"/>
      <c r="L200" s="144"/>
    </row>
    <row r="201" spans="4:12" ht="12">
      <c r="D201" s="144"/>
      <c r="E201" s="144"/>
      <c r="F201" s="144"/>
      <c r="G201" s="144"/>
      <c r="H201" s="144"/>
      <c r="I201" s="144"/>
      <c r="J201" s="144"/>
      <c r="K201" s="144"/>
      <c r="L201" s="144"/>
    </row>
    <row r="202" spans="4:12" ht="12">
      <c r="D202" s="144"/>
      <c r="E202" s="144"/>
      <c r="F202" s="144"/>
      <c r="G202" s="144"/>
      <c r="H202" s="144"/>
      <c r="I202" s="144"/>
      <c r="J202" s="144"/>
      <c r="K202" s="144"/>
      <c r="L202" s="144"/>
    </row>
    <row r="203" spans="4:12" ht="12">
      <c r="D203" s="144"/>
      <c r="E203" s="144"/>
      <c r="F203" s="144"/>
      <c r="G203" s="144"/>
      <c r="H203" s="144"/>
      <c r="I203" s="144"/>
      <c r="J203" s="144"/>
      <c r="K203" s="144"/>
      <c r="L203" s="144"/>
    </row>
    <row r="204" spans="4:12" ht="12">
      <c r="D204" s="144"/>
      <c r="E204" s="144"/>
      <c r="F204" s="144"/>
      <c r="G204" s="144"/>
      <c r="H204" s="144"/>
      <c r="I204" s="144"/>
      <c r="J204" s="144"/>
      <c r="K204" s="144"/>
      <c r="L204" s="144"/>
    </row>
    <row r="205" spans="4:12" ht="12">
      <c r="D205" s="144"/>
      <c r="E205" s="144"/>
      <c r="F205" s="144"/>
      <c r="G205" s="144"/>
      <c r="H205" s="144"/>
      <c r="I205" s="144"/>
      <c r="J205" s="144"/>
      <c r="K205" s="144"/>
      <c r="L205" s="144"/>
    </row>
    <row r="206" spans="4:12" ht="12">
      <c r="D206" s="144"/>
      <c r="E206" s="144"/>
      <c r="F206" s="144"/>
      <c r="G206" s="144"/>
      <c r="H206" s="144"/>
      <c r="I206" s="144"/>
      <c r="J206" s="144"/>
      <c r="K206" s="144"/>
      <c r="L206" s="144"/>
    </row>
    <row r="207" spans="4:12" ht="12">
      <c r="D207" s="144"/>
      <c r="E207" s="144"/>
      <c r="F207" s="144"/>
      <c r="G207" s="144"/>
      <c r="H207" s="144"/>
      <c r="I207" s="144"/>
      <c r="J207" s="144"/>
      <c r="K207" s="144"/>
      <c r="L207" s="144"/>
    </row>
    <row r="208" spans="4:12" ht="12">
      <c r="D208" s="144"/>
      <c r="E208" s="144"/>
      <c r="F208" s="144"/>
      <c r="G208" s="144"/>
      <c r="H208" s="144"/>
      <c r="I208" s="144"/>
      <c r="J208" s="144"/>
      <c r="K208" s="144"/>
      <c r="L208" s="144"/>
    </row>
    <row r="209" spans="4:12" ht="12">
      <c r="D209" s="144"/>
      <c r="E209" s="144"/>
      <c r="F209" s="144"/>
      <c r="G209" s="144"/>
      <c r="H209" s="144"/>
      <c r="I209" s="144"/>
      <c r="J209" s="144"/>
      <c r="K209" s="144"/>
      <c r="L209" s="144"/>
    </row>
  </sheetData>
  <mergeCells count="9">
    <mergeCell ref="D5:D6"/>
    <mergeCell ref="E5:I5"/>
    <mergeCell ref="J5:R5"/>
    <mergeCell ref="B8:C8"/>
    <mergeCell ref="B5:C6"/>
    <mergeCell ref="B55:C55"/>
    <mergeCell ref="B40:C40"/>
    <mergeCell ref="B28:C28"/>
    <mergeCell ref="B11:C11"/>
  </mergeCell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B2:AD209"/>
  <sheetViews>
    <sheetView workbookViewId="0" topLeftCell="A1">
      <selection activeCell="A1" sqref="A1"/>
    </sheetView>
  </sheetViews>
  <sheetFormatPr defaultColWidth="9.00390625" defaultRowHeight="13.5"/>
  <cols>
    <col min="1" max="1" width="2.625" style="141" customWidth="1"/>
    <col min="2" max="2" width="1.625" style="141" customWidth="1"/>
    <col min="3" max="3" width="10.625" style="143" customWidth="1"/>
    <col min="4" max="4" width="9.125" style="141" customWidth="1"/>
    <col min="5" max="6" width="7.625" style="141" customWidth="1"/>
    <col min="7" max="7" width="5.50390625" style="141" bestFit="1" customWidth="1"/>
    <col min="8" max="8" width="7.25390625" style="141" bestFit="1" customWidth="1"/>
    <col min="9" max="9" width="8.125" style="141" bestFit="1" customWidth="1"/>
    <col min="10" max="11" width="7.25390625" style="141" bestFit="1" customWidth="1"/>
    <col min="12" max="12" width="5.50390625" style="141" bestFit="1" customWidth="1"/>
    <col min="13" max="13" width="5.50390625" style="144" bestFit="1" customWidth="1"/>
    <col min="14" max="15" width="7.25390625" style="144" bestFit="1" customWidth="1"/>
    <col min="16" max="16" width="5.50390625" style="144" bestFit="1" customWidth="1"/>
    <col min="17" max="18" width="7.25390625" style="144" bestFit="1" customWidth="1"/>
    <col min="19" max="19" width="7.125" style="144" customWidth="1"/>
    <col min="20" max="30" width="9.00390625" style="144" customWidth="1"/>
    <col min="31" max="16384" width="9.00390625" style="141" customWidth="1"/>
  </cols>
  <sheetData>
    <row r="2" spans="2:19" ht="14.25">
      <c r="B2" s="142" t="s">
        <v>469</v>
      </c>
      <c r="S2" s="145"/>
    </row>
    <row r="3" spans="2:19" ht="14.25">
      <c r="B3" s="142"/>
      <c r="C3" s="143" t="s">
        <v>450</v>
      </c>
      <c r="S3" s="145"/>
    </row>
    <row r="4" ht="12.75" thickBot="1">
      <c r="C4" s="143" t="s">
        <v>467</v>
      </c>
    </row>
    <row r="5" spans="2:30" ht="19.5" customHeight="1" thickTop="1">
      <c r="B5" s="1146" t="s">
        <v>375</v>
      </c>
      <c r="C5" s="1146"/>
      <c r="D5" s="1153" t="s">
        <v>468</v>
      </c>
      <c r="E5" s="1150" t="s">
        <v>451</v>
      </c>
      <c r="F5" s="1150"/>
      <c r="G5" s="1150"/>
      <c r="H5" s="1150"/>
      <c r="I5" s="1150"/>
      <c r="J5" s="1150" t="s">
        <v>452</v>
      </c>
      <c r="K5" s="1150"/>
      <c r="L5" s="1150"/>
      <c r="M5" s="1150"/>
      <c r="N5" s="1150"/>
      <c r="O5" s="1150"/>
      <c r="P5" s="1150"/>
      <c r="Q5" s="1150"/>
      <c r="R5" s="1150"/>
      <c r="S5" s="141"/>
      <c r="T5" s="141"/>
      <c r="U5" s="141"/>
      <c r="V5" s="141"/>
      <c r="W5" s="141"/>
      <c r="X5" s="141"/>
      <c r="Y5" s="141"/>
      <c r="Z5" s="141"/>
      <c r="AA5" s="141"/>
      <c r="AB5" s="141"/>
      <c r="AC5" s="141"/>
      <c r="AD5" s="141"/>
    </row>
    <row r="6" spans="2:30" ht="39" customHeight="1">
      <c r="B6" s="1147"/>
      <c r="C6" s="1147"/>
      <c r="D6" s="1149"/>
      <c r="E6" s="213" t="s">
        <v>453</v>
      </c>
      <c r="F6" s="213" t="s">
        <v>454</v>
      </c>
      <c r="G6" s="213" t="s">
        <v>455</v>
      </c>
      <c r="H6" s="213" t="s">
        <v>456</v>
      </c>
      <c r="I6" s="213" t="s">
        <v>457</v>
      </c>
      <c r="J6" s="213" t="s">
        <v>458</v>
      </c>
      <c r="K6" s="213" t="s">
        <v>459</v>
      </c>
      <c r="L6" s="213" t="s">
        <v>460</v>
      </c>
      <c r="M6" s="213" t="s">
        <v>461</v>
      </c>
      <c r="N6" s="213" t="s">
        <v>462</v>
      </c>
      <c r="O6" s="213" t="s">
        <v>463</v>
      </c>
      <c r="P6" s="213" t="s">
        <v>464</v>
      </c>
      <c r="Q6" s="213" t="s">
        <v>465</v>
      </c>
      <c r="R6" s="213" t="s">
        <v>466</v>
      </c>
      <c r="S6" s="141"/>
      <c r="T6" s="141"/>
      <c r="U6" s="141"/>
      <c r="V6" s="141"/>
      <c r="W6" s="141"/>
      <c r="X6" s="141"/>
      <c r="Y6" s="141"/>
      <c r="Z6" s="141"/>
      <c r="AA6" s="141"/>
      <c r="AB6" s="141"/>
      <c r="AC6" s="141"/>
      <c r="AD6" s="141"/>
    </row>
    <row r="7" spans="2:30" s="154" customFormat="1" ht="10.5">
      <c r="B7" s="155"/>
      <c r="C7" s="156"/>
      <c r="D7" s="157"/>
      <c r="E7" s="158"/>
      <c r="F7" s="158"/>
      <c r="G7" s="158"/>
      <c r="H7" s="158"/>
      <c r="I7" s="158"/>
      <c r="J7" s="158"/>
      <c r="K7" s="158"/>
      <c r="L7" s="158"/>
      <c r="M7" s="158"/>
      <c r="N7" s="158"/>
      <c r="O7" s="158"/>
      <c r="P7" s="158"/>
      <c r="Q7" s="158"/>
      <c r="R7" s="159"/>
      <c r="S7" s="160"/>
      <c r="T7" s="161"/>
      <c r="U7" s="161"/>
      <c r="V7" s="161"/>
      <c r="W7" s="161"/>
      <c r="X7" s="161"/>
      <c r="Y7" s="161"/>
      <c r="Z7" s="161"/>
      <c r="AA7" s="161"/>
      <c r="AB7" s="161"/>
      <c r="AC7" s="161"/>
      <c r="AD7" s="161"/>
    </row>
    <row r="8" spans="2:19" ht="12" customHeight="1">
      <c r="B8" s="1151" t="s">
        <v>376</v>
      </c>
      <c r="C8" s="1152"/>
      <c r="D8" s="162">
        <f aca="true" t="shared" si="0" ref="D8:R8">SUM(D11,D28,D40,D55)</f>
        <v>28176</v>
      </c>
      <c r="E8" s="163">
        <f t="shared" si="0"/>
        <v>5432</v>
      </c>
      <c r="F8" s="163">
        <f t="shared" si="0"/>
        <v>5536</v>
      </c>
      <c r="G8" s="163">
        <f t="shared" si="0"/>
        <v>134</v>
      </c>
      <c r="H8" s="163">
        <f t="shared" si="0"/>
        <v>1506</v>
      </c>
      <c r="I8" s="163">
        <f t="shared" si="0"/>
        <v>4942</v>
      </c>
      <c r="J8" s="163">
        <f t="shared" si="0"/>
        <v>1797</v>
      </c>
      <c r="K8" s="163">
        <f t="shared" si="0"/>
        <v>201</v>
      </c>
      <c r="L8" s="163">
        <f t="shared" si="0"/>
        <v>479</v>
      </c>
      <c r="M8" s="163">
        <f t="shared" si="0"/>
        <v>261</v>
      </c>
      <c r="N8" s="163">
        <f t="shared" si="0"/>
        <v>2753</v>
      </c>
      <c r="O8" s="163">
        <f t="shared" si="0"/>
        <v>1579</v>
      </c>
      <c r="P8" s="163">
        <f t="shared" si="0"/>
        <v>610</v>
      </c>
      <c r="Q8" s="163">
        <f t="shared" si="0"/>
        <v>2577</v>
      </c>
      <c r="R8" s="164">
        <f t="shared" si="0"/>
        <v>369</v>
      </c>
      <c r="S8" s="165"/>
    </row>
    <row r="9" spans="2:19" ht="6.75" customHeight="1">
      <c r="B9" s="166"/>
      <c r="C9" s="167"/>
      <c r="D9" s="168"/>
      <c r="E9" s="169"/>
      <c r="F9" s="170"/>
      <c r="G9" s="170"/>
      <c r="H9" s="170"/>
      <c r="I9" s="170"/>
      <c r="J9" s="170"/>
      <c r="K9" s="170"/>
      <c r="L9" s="170"/>
      <c r="M9" s="170"/>
      <c r="N9" s="170"/>
      <c r="O9" s="170"/>
      <c r="P9" s="170"/>
      <c r="Q9" s="170"/>
      <c r="R9" s="171"/>
      <c r="S9" s="170"/>
    </row>
    <row r="10" spans="2:30" s="172" customFormat="1" ht="9" customHeight="1">
      <c r="B10" s="166"/>
      <c r="C10" s="173"/>
      <c r="D10" s="168"/>
      <c r="E10" s="174"/>
      <c r="F10" s="170"/>
      <c r="G10" s="174"/>
      <c r="H10" s="174"/>
      <c r="I10" s="174"/>
      <c r="J10" s="174"/>
      <c r="K10" s="174"/>
      <c r="L10" s="174"/>
      <c r="M10" s="174"/>
      <c r="N10" s="174"/>
      <c r="O10" s="174"/>
      <c r="P10" s="174"/>
      <c r="Q10" s="174"/>
      <c r="R10" s="175"/>
      <c r="S10" s="174"/>
      <c r="T10" s="176"/>
      <c r="U10" s="176"/>
      <c r="V10" s="176"/>
      <c r="W10" s="176"/>
      <c r="X10" s="176"/>
      <c r="Y10" s="176"/>
      <c r="Z10" s="176"/>
      <c r="AA10" s="176"/>
      <c r="AB10" s="176"/>
      <c r="AC10" s="176"/>
      <c r="AD10" s="176"/>
    </row>
    <row r="11" spans="2:30" s="177" customFormat="1" ht="12" customHeight="1">
      <c r="B11" s="1151" t="s">
        <v>377</v>
      </c>
      <c r="C11" s="1152"/>
      <c r="D11" s="162">
        <f aca="true" t="shared" si="1" ref="D11:R11">SUM(D12:D26)</f>
        <v>8478</v>
      </c>
      <c r="E11" s="163">
        <f t="shared" si="1"/>
        <v>1604</v>
      </c>
      <c r="F11" s="163">
        <f t="shared" si="1"/>
        <v>1239</v>
      </c>
      <c r="G11" s="163">
        <f t="shared" si="1"/>
        <v>29</v>
      </c>
      <c r="H11" s="163">
        <f t="shared" si="1"/>
        <v>751</v>
      </c>
      <c r="I11" s="163">
        <f t="shared" si="1"/>
        <v>1592</v>
      </c>
      <c r="J11" s="163">
        <f t="shared" si="1"/>
        <v>483</v>
      </c>
      <c r="K11" s="163">
        <f t="shared" si="1"/>
        <v>57</v>
      </c>
      <c r="L11" s="163">
        <f t="shared" si="1"/>
        <v>448</v>
      </c>
      <c r="M11" s="163">
        <f t="shared" si="1"/>
        <v>53</v>
      </c>
      <c r="N11" s="163">
        <f t="shared" si="1"/>
        <v>868</v>
      </c>
      <c r="O11" s="163">
        <f t="shared" si="1"/>
        <v>397</v>
      </c>
      <c r="P11" s="163">
        <f t="shared" si="1"/>
        <v>171</v>
      </c>
      <c r="Q11" s="163">
        <f t="shared" si="1"/>
        <v>705</v>
      </c>
      <c r="R11" s="164">
        <f t="shared" si="1"/>
        <v>81</v>
      </c>
      <c r="S11" s="163"/>
      <c r="T11" s="178"/>
      <c r="U11" s="178"/>
      <c r="V11" s="178"/>
      <c r="W11" s="178"/>
      <c r="X11" s="178"/>
      <c r="Y11" s="178"/>
      <c r="Z11" s="178"/>
      <c r="AA11" s="178"/>
      <c r="AB11" s="178"/>
      <c r="AC11" s="178"/>
      <c r="AD11" s="178"/>
    </row>
    <row r="12" spans="2:19" ht="12.75" customHeight="1">
      <c r="B12" s="179"/>
      <c r="C12" s="180" t="s">
        <v>378</v>
      </c>
      <c r="D12" s="181">
        <f aca="true" t="shared" si="2" ref="D12:D26">SUM(E12:R12)</f>
        <v>1121</v>
      </c>
      <c r="E12" s="182">
        <v>193</v>
      </c>
      <c r="F12" s="182">
        <v>152</v>
      </c>
      <c r="G12" s="182">
        <v>4</v>
      </c>
      <c r="H12" s="182">
        <v>196</v>
      </c>
      <c r="I12" s="182">
        <v>210</v>
      </c>
      <c r="J12" s="182">
        <v>41</v>
      </c>
      <c r="K12" s="182">
        <v>11</v>
      </c>
      <c r="L12" s="182">
        <v>70</v>
      </c>
      <c r="M12" s="182">
        <v>4</v>
      </c>
      <c r="N12" s="182">
        <v>90</v>
      </c>
      <c r="O12" s="182">
        <v>46</v>
      </c>
      <c r="P12" s="182">
        <v>22</v>
      </c>
      <c r="Q12" s="182">
        <v>71</v>
      </c>
      <c r="R12" s="183">
        <v>11</v>
      </c>
      <c r="S12" s="184"/>
    </row>
    <row r="13" spans="2:19" ht="12" customHeight="1">
      <c r="B13" s="185"/>
      <c r="C13" s="180" t="s">
        <v>379</v>
      </c>
      <c r="D13" s="181">
        <f t="shared" si="2"/>
        <v>1750</v>
      </c>
      <c r="E13" s="174">
        <v>427</v>
      </c>
      <c r="F13" s="186">
        <v>267</v>
      </c>
      <c r="G13" s="174">
        <v>5</v>
      </c>
      <c r="H13" s="174">
        <v>137</v>
      </c>
      <c r="I13" s="174">
        <v>268</v>
      </c>
      <c r="J13" s="174">
        <v>2</v>
      </c>
      <c r="K13" s="174">
        <v>5</v>
      </c>
      <c r="L13" s="174">
        <v>246</v>
      </c>
      <c r="M13" s="187">
        <v>6</v>
      </c>
      <c r="N13" s="187">
        <v>151</v>
      </c>
      <c r="O13" s="187">
        <v>68</v>
      </c>
      <c r="P13" s="187">
        <v>29</v>
      </c>
      <c r="Q13" s="187">
        <v>118</v>
      </c>
      <c r="R13" s="188">
        <v>21</v>
      </c>
      <c r="S13" s="184"/>
    </row>
    <row r="14" spans="2:19" ht="12" customHeight="1">
      <c r="B14" s="185"/>
      <c r="C14" s="180" t="s">
        <v>380</v>
      </c>
      <c r="D14" s="181">
        <f t="shared" si="2"/>
        <v>305</v>
      </c>
      <c r="E14" s="174">
        <v>40</v>
      </c>
      <c r="F14" s="186">
        <v>33</v>
      </c>
      <c r="G14" s="174">
        <v>1</v>
      </c>
      <c r="H14" s="174">
        <v>11</v>
      </c>
      <c r="I14" s="174">
        <v>87</v>
      </c>
      <c r="J14" s="174">
        <v>86</v>
      </c>
      <c r="K14" s="174">
        <v>5</v>
      </c>
      <c r="L14" s="174">
        <v>1</v>
      </c>
      <c r="M14" s="187">
        <v>0</v>
      </c>
      <c r="N14" s="187">
        <v>14</v>
      </c>
      <c r="O14" s="187">
        <v>7</v>
      </c>
      <c r="P14" s="187">
        <v>2</v>
      </c>
      <c r="Q14" s="187">
        <v>17</v>
      </c>
      <c r="R14" s="188">
        <v>1</v>
      </c>
      <c r="S14" s="184"/>
    </row>
    <row r="15" spans="2:19" ht="12" customHeight="1">
      <c r="B15" s="185"/>
      <c r="C15" s="180" t="s">
        <v>381</v>
      </c>
      <c r="D15" s="181">
        <f t="shared" si="2"/>
        <v>153</v>
      </c>
      <c r="E15" s="174">
        <v>16</v>
      </c>
      <c r="F15" s="186">
        <v>36</v>
      </c>
      <c r="G15" s="174">
        <v>0</v>
      </c>
      <c r="H15" s="174">
        <v>5</v>
      </c>
      <c r="I15" s="174">
        <v>39</v>
      </c>
      <c r="J15" s="174">
        <v>6</v>
      </c>
      <c r="K15" s="174">
        <v>1</v>
      </c>
      <c r="L15" s="174">
        <v>0</v>
      </c>
      <c r="M15" s="187">
        <v>2</v>
      </c>
      <c r="N15" s="187">
        <v>20</v>
      </c>
      <c r="O15" s="187">
        <v>7</v>
      </c>
      <c r="P15" s="187">
        <v>5</v>
      </c>
      <c r="Q15" s="187">
        <v>16</v>
      </c>
      <c r="R15" s="188">
        <v>0</v>
      </c>
      <c r="S15" s="184"/>
    </row>
    <row r="16" spans="2:19" ht="12" customHeight="1">
      <c r="B16" s="185"/>
      <c r="C16" s="180" t="s">
        <v>382</v>
      </c>
      <c r="D16" s="181">
        <f t="shared" si="2"/>
        <v>436</v>
      </c>
      <c r="E16" s="174">
        <v>47</v>
      </c>
      <c r="F16" s="186">
        <v>56</v>
      </c>
      <c r="G16" s="174">
        <v>4</v>
      </c>
      <c r="H16" s="174">
        <v>11</v>
      </c>
      <c r="I16" s="174">
        <v>134</v>
      </c>
      <c r="J16" s="174">
        <v>15</v>
      </c>
      <c r="K16" s="174">
        <v>5</v>
      </c>
      <c r="L16" s="174">
        <v>0</v>
      </c>
      <c r="M16" s="187">
        <v>4</v>
      </c>
      <c r="N16" s="187">
        <v>52</v>
      </c>
      <c r="O16" s="187">
        <v>18</v>
      </c>
      <c r="P16" s="187">
        <v>6</v>
      </c>
      <c r="Q16" s="187">
        <v>70</v>
      </c>
      <c r="R16" s="188">
        <v>14</v>
      </c>
      <c r="S16" s="184"/>
    </row>
    <row r="17" spans="2:19" ht="12" customHeight="1">
      <c r="B17" s="185"/>
      <c r="C17" s="180" t="s">
        <v>383</v>
      </c>
      <c r="D17" s="181">
        <f t="shared" si="2"/>
        <v>257</v>
      </c>
      <c r="E17" s="174">
        <v>85</v>
      </c>
      <c r="F17" s="186">
        <v>38</v>
      </c>
      <c r="G17" s="174">
        <v>0</v>
      </c>
      <c r="H17" s="174">
        <v>6</v>
      </c>
      <c r="I17" s="174">
        <v>26</v>
      </c>
      <c r="J17" s="174">
        <v>0</v>
      </c>
      <c r="K17" s="174">
        <v>0</v>
      </c>
      <c r="L17" s="174">
        <v>0</v>
      </c>
      <c r="M17" s="187">
        <v>4</v>
      </c>
      <c r="N17" s="187">
        <v>48</v>
      </c>
      <c r="O17" s="187">
        <v>14</v>
      </c>
      <c r="P17" s="187">
        <v>5</v>
      </c>
      <c r="Q17" s="187">
        <v>26</v>
      </c>
      <c r="R17" s="188">
        <v>5</v>
      </c>
      <c r="S17" s="184"/>
    </row>
    <row r="18" spans="2:19" ht="12" customHeight="1">
      <c r="B18" s="179"/>
      <c r="C18" s="180" t="s">
        <v>384</v>
      </c>
      <c r="D18" s="181">
        <f t="shared" si="2"/>
        <v>292</v>
      </c>
      <c r="E18" s="182">
        <v>101</v>
      </c>
      <c r="F18" s="182">
        <v>65</v>
      </c>
      <c r="G18" s="182">
        <v>2</v>
      </c>
      <c r="H18" s="182">
        <v>7</v>
      </c>
      <c r="I18" s="182">
        <v>31</v>
      </c>
      <c r="J18" s="182">
        <v>2</v>
      </c>
      <c r="K18" s="182">
        <v>1</v>
      </c>
      <c r="L18" s="182">
        <v>0</v>
      </c>
      <c r="M18" s="182">
        <v>0</v>
      </c>
      <c r="N18" s="182">
        <v>36</v>
      </c>
      <c r="O18" s="182">
        <v>14</v>
      </c>
      <c r="P18" s="182">
        <v>0</v>
      </c>
      <c r="Q18" s="182">
        <v>31</v>
      </c>
      <c r="R18" s="183">
        <v>2</v>
      </c>
      <c r="S18" s="189"/>
    </row>
    <row r="19" spans="2:19" ht="12" customHeight="1">
      <c r="B19" s="185"/>
      <c r="C19" s="180" t="s">
        <v>385</v>
      </c>
      <c r="D19" s="181">
        <f t="shared" si="2"/>
        <v>352</v>
      </c>
      <c r="E19" s="174">
        <v>62</v>
      </c>
      <c r="F19" s="186">
        <v>74</v>
      </c>
      <c r="G19" s="174">
        <v>0</v>
      </c>
      <c r="H19" s="174">
        <v>0</v>
      </c>
      <c r="I19" s="174">
        <v>68</v>
      </c>
      <c r="J19" s="174">
        <v>23</v>
      </c>
      <c r="K19" s="174">
        <v>0</v>
      </c>
      <c r="L19" s="174">
        <v>2</v>
      </c>
      <c r="M19" s="187">
        <v>3</v>
      </c>
      <c r="N19" s="187">
        <v>44</v>
      </c>
      <c r="O19" s="187">
        <v>23</v>
      </c>
      <c r="P19" s="187">
        <v>12</v>
      </c>
      <c r="Q19" s="187">
        <v>38</v>
      </c>
      <c r="R19" s="188">
        <v>3</v>
      </c>
      <c r="S19" s="184"/>
    </row>
    <row r="20" spans="2:19" ht="12" customHeight="1">
      <c r="B20" s="185"/>
      <c r="C20" s="180" t="s">
        <v>386</v>
      </c>
      <c r="D20" s="181">
        <f t="shared" si="2"/>
        <v>492</v>
      </c>
      <c r="E20" s="174">
        <v>117</v>
      </c>
      <c r="F20" s="186">
        <v>105</v>
      </c>
      <c r="G20" s="174">
        <v>2</v>
      </c>
      <c r="H20" s="174">
        <v>5</v>
      </c>
      <c r="I20" s="174">
        <v>86</v>
      </c>
      <c r="J20" s="174">
        <v>0</v>
      </c>
      <c r="K20" s="174">
        <v>0</v>
      </c>
      <c r="L20" s="174">
        <v>0</v>
      </c>
      <c r="M20" s="187">
        <v>1</v>
      </c>
      <c r="N20" s="187">
        <v>51</v>
      </c>
      <c r="O20" s="187">
        <v>42</v>
      </c>
      <c r="P20" s="187">
        <v>7</v>
      </c>
      <c r="Q20" s="187">
        <v>73</v>
      </c>
      <c r="R20" s="188">
        <v>3</v>
      </c>
      <c r="S20" s="184"/>
    </row>
    <row r="21" spans="2:19" ht="12" customHeight="1">
      <c r="B21" s="185"/>
      <c r="C21" s="180" t="s">
        <v>387</v>
      </c>
      <c r="D21" s="181">
        <f t="shared" si="2"/>
        <v>852</v>
      </c>
      <c r="E21" s="174">
        <v>77</v>
      </c>
      <c r="F21" s="186">
        <v>80</v>
      </c>
      <c r="G21" s="174">
        <v>4</v>
      </c>
      <c r="H21" s="174">
        <v>184</v>
      </c>
      <c r="I21" s="174">
        <v>108</v>
      </c>
      <c r="J21" s="174">
        <v>123</v>
      </c>
      <c r="K21" s="174">
        <v>14</v>
      </c>
      <c r="L21" s="174">
        <v>96</v>
      </c>
      <c r="M21" s="187">
        <v>3</v>
      </c>
      <c r="N21" s="187">
        <v>75</v>
      </c>
      <c r="O21" s="187">
        <v>18</v>
      </c>
      <c r="P21" s="187">
        <v>17</v>
      </c>
      <c r="Q21" s="187">
        <v>49</v>
      </c>
      <c r="R21" s="188">
        <v>4</v>
      </c>
      <c r="S21" s="184"/>
    </row>
    <row r="22" spans="2:30" s="172" customFormat="1" ht="12" customHeight="1">
      <c r="B22" s="185"/>
      <c r="C22" s="180" t="s">
        <v>388</v>
      </c>
      <c r="D22" s="181">
        <f t="shared" si="2"/>
        <v>173</v>
      </c>
      <c r="E22" s="174">
        <v>47</v>
      </c>
      <c r="F22" s="186">
        <v>30</v>
      </c>
      <c r="G22" s="174">
        <v>1</v>
      </c>
      <c r="H22" s="174">
        <v>4</v>
      </c>
      <c r="I22" s="174">
        <v>25</v>
      </c>
      <c r="J22" s="174">
        <v>0</v>
      </c>
      <c r="K22" s="174">
        <v>0</v>
      </c>
      <c r="L22" s="174">
        <v>0</v>
      </c>
      <c r="M22" s="187">
        <v>3</v>
      </c>
      <c r="N22" s="187">
        <v>37</v>
      </c>
      <c r="O22" s="187">
        <v>11</v>
      </c>
      <c r="P22" s="187">
        <v>2</v>
      </c>
      <c r="Q22" s="187">
        <v>12</v>
      </c>
      <c r="R22" s="188">
        <v>1</v>
      </c>
      <c r="S22" s="174"/>
      <c r="T22" s="176"/>
      <c r="U22" s="176"/>
      <c r="V22" s="176"/>
      <c r="W22" s="176"/>
      <c r="X22" s="176"/>
      <c r="Y22" s="176"/>
      <c r="Z22" s="176"/>
      <c r="AA22" s="176"/>
      <c r="AB22" s="176"/>
      <c r="AC22" s="176"/>
      <c r="AD22" s="176"/>
    </row>
    <row r="23" spans="2:19" ht="12" customHeight="1">
      <c r="B23" s="179"/>
      <c r="C23" s="180" t="s">
        <v>389</v>
      </c>
      <c r="D23" s="181">
        <f t="shared" si="2"/>
        <v>337</v>
      </c>
      <c r="E23" s="190">
        <v>64</v>
      </c>
      <c r="F23" s="190">
        <v>59</v>
      </c>
      <c r="G23" s="190">
        <v>2</v>
      </c>
      <c r="H23" s="190">
        <v>4</v>
      </c>
      <c r="I23" s="190">
        <v>86</v>
      </c>
      <c r="J23" s="174">
        <v>1</v>
      </c>
      <c r="K23" s="190">
        <v>3</v>
      </c>
      <c r="L23" s="190">
        <v>0</v>
      </c>
      <c r="M23" s="190">
        <v>4</v>
      </c>
      <c r="N23" s="190">
        <v>41</v>
      </c>
      <c r="O23" s="190">
        <v>31</v>
      </c>
      <c r="P23" s="190">
        <v>6</v>
      </c>
      <c r="Q23" s="190">
        <v>30</v>
      </c>
      <c r="R23" s="191">
        <v>6</v>
      </c>
      <c r="S23" s="189"/>
    </row>
    <row r="24" spans="2:30" s="172" customFormat="1" ht="12" customHeight="1">
      <c r="B24" s="185"/>
      <c r="C24" s="180" t="s">
        <v>390</v>
      </c>
      <c r="D24" s="181">
        <f t="shared" si="2"/>
        <v>402</v>
      </c>
      <c r="E24" s="174">
        <v>73</v>
      </c>
      <c r="F24" s="186">
        <v>49</v>
      </c>
      <c r="G24" s="174">
        <v>1</v>
      </c>
      <c r="H24" s="174">
        <v>1</v>
      </c>
      <c r="I24" s="174">
        <v>70</v>
      </c>
      <c r="J24" s="190">
        <v>74</v>
      </c>
      <c r="K24" s="174">
        <v>3</v>
      </c>
      <c r="L24" s="174">
        <v>0</v>
      </c>
      <c r="M24" s="174">
        <v>6</v>
      </c>
      <c r="N24" s="174">
        <v>52</v>
      </c>
      <c r="O24" s="174">
        <v>22</v>
      </c>
      <c r="P24" s="174">
        <v>10</v>
      </c>
      <c r="Q24" s="174">
        <v>39</v>
      </c>
      <c r="R24" s="175">
        <v>2</v>
      </c>
      <c r="S24" s="174"/>
      <c r="T24" s="176"/>
      <c r="U24" s="176"/>
      <c r="V24" s="176"/>
      <c r="W24" s="176"/>
      <c r="X24" s="176"/>
      <c r="Y24" s="176"/>
      <c r="Z24" s="176"/>
      <c r="AA24" s="176"/>
      <c r="AB24" s="176"/>
      <c r="AC24" s="176"/>
      <c r="AD24" s="176"/>
    </row>
    <row r="25" spans="2:30" s="172" customFormat="1" ht="12" customHeight="1">
      <c r="B25" s="185"/>
      <c r="C25" s="180" t="s">
        <v>391</v>
      </c>
      <c r="D25" s="181">
        <f t="shared" si="2"/>
        <v>434</v>
      </c>
      <c r="E25" s="174">
        <v>40</v>
      </c>
      <c r="F25" s="186">
        <v>37</v>
      </c>
      <c r="G25" s="174">
        <v>0</v>
      </c>
      <c r="H25" s="174">
        <v>8</v>
      </c>
      <c r="I25" s="174">
        <v>159</v>
      </c>
      <c r="J25" s="174">
        <v>62</v>
      </c>
      <c r="K25" s="174">
        <v>7</v>
      </c>
      <c r="L25" s="174">
        <v>0</v>
      </c>
      <c r="M25" s="174">
        <v>3</v>
      </c>
      <c r="N25" s="174">
        <v>48</v>
      </c>
      <c r="O25" s="174">
        <v>23</v>
      </c>
      <c r="P25" s="174">
        <v>15</v>
      </c>
      <c r="Q25" s="174">
        <v>29</v>
      </c>
      <c r="R25" s="175">
        <v>3</v>
      </c>
      <c r="S25" s="174"/>
      <c r="T25" s="176"/>
      <c r="U25" s="176"/>
      <c r="V25" s="176"/>
      <c r="W25" s="176"/>
      <c r="X25" s="176"/>
      <c r="Y25" s="176"/>
      <c r="Z25" s="176"/>
      <c r="AA25" s="176"/>
      <c r="AB25" s="176"/>
      <c r="AC25" s="176"/>
      <c r="AD25" s="176"/>
    </row>
    <row r="26" spans="2:30" s="172" customFormat="1" ht="12" customHeight="1">
      <c r="B26" s="185"/>
      <c r="C26" s="180" t="s">
        <v>392</v>
      </c>
      <c r="D26" s="181">
        <f t="shared" si="2"/>
        <v>1122</v>
      </c>
      <c r="E26" s="174">
        <v>215</v>
      </c>
      <c r="F26" s="186">
        <v>158</v>
      </c>
      <c r="G26" s="174">
        <v>3</v>
      </c>
      <c r="H26" s="174">
        <v>172</v>
      </c>
      <c r="I26" s="174">
        <v>195</v>
      </c>
      <c r="J26" s="174">
        <v>48</v>
      </c>
      <c r="K26" s="174">
        <v>2</v>
      </c>
      <c r="L26" s="174">
        <v>33</v>
      </c>
      <c r="M26" s="174">
        <v>10</v>
      </c>
      <c r="N26" s="174">
        <v>109</v>
      </c>
      <c r="O26" s="174">
        <v>53</v>
      </c>
      <c r="P26" s="174">
        <v>33</v>
      </c>
      <c r="Q26" s="174">
        <v>86</v>
      </c>
      <c r="R26" s="175">
        <v>5</v>
      </c>
      <c r="S26" s="174"/>
      <c r="T26" s="176"/>
      <c r="U26" s="176"/>
      <c r="V26" s="176"/>
      <c r="W26" s="176"/>
      <c r="X26" s="176"/>
      <c r="Y26" s="176"/>
      <c r="Z26" s="176"/>
      <c r="AA26" s="176"/>
      <c r="AB26" s="176"/>
      <c r="AC26" s="176"/>
      <c r="AD26" s="176"/>
    </row>
    <row r="27" spans="2:30" s="172" customFormat="1" ht="12" customHeight="1">
      <c r="B27" s="185"/>
      <c r="C27" s="180"/>
      <c r="D27" s="168"/>
      <c r="E27" s="174"/>
      <c r="F27" s="170"/>
      <c r="G27" s="174"/>
      <c r="H27" s="174"/>
      <c r="I27" s="174"/>
      <c r="J27" s="174"/>
      <c r="K27" s="174"/>
      <c r="L27" s="174"/>
      <c r="M27" s="174"/>
      <c r="N27" s="174"/>
      <c r="O27" s="174"/>
      <c r="P27" s="174"/>
      <c r="Q27" s="174"/>
      <c r="R27" s="175"/>
      <c r="S27" s="174"/>
      <c r="T27" s="176"/>
      <c r="U27" s="176"/>
      <c r="V27" s="176"/>
      <c r="W27" s="176"/>
      <c r="X27" s="176"/>
      <c r="Y27" s="176"/>
      <c r="Z27" s="176"/>
      <c r="AA27" s="176"/>
      <c r="AB27" s="176"/>
      <c r="AC27" s="176"/>
      <c r="AD27" s="176"/>
    </row>
    <row r="28" spans="2:30" s="177" customFormat="1" ht="12" customHeight="1">
      <c r="B28" s="1151" t="s">
        <v>393</v>
      </c>
      <c r="C28" s="1152"/>
      <c r="D28" s="192">
        <f aca="true" t="shared" si="3" ref="D28:R28">SUM(D29:D38)</f>
        <v>4132</v>
      </c>
      <c r="E28" s="193">
        <f t="shared" si="3"/>
        <v>661</v>
      </c>
      <c r="F28" s="193">
        <f t="shared" si="3"/>
        <v>666</v>
      </c>
      <c r="G28" s="193">
        <f t="shared" si="3"/>
        <v>17</v>
      </c>
      <c r="H28" s="193">
        <f t="shared" si="3"/>
        <v>204</v>
      </c>
      <c r="I28" s="193">
        <f t="shared" si="3"/>
        <v>951</v>
      </c>
      <c r="J28" s="193">
        <f t="shared" si="3"/>
        <v>462</v>
      </c>
      <c r="K28" s="193">
        <f t="shared" si="3"/>
        <v>38</v>
      </c>
      <c r="L28" s="193">
        <f t="shared" si="3"/>
        <v>5</v>
      </c>
      <c r="M28" s="193">
        <f t="shared" si="3"/>
        <v>23</v>
      </c>
      <c r="N28" s="193">
        <f t="shared" si="3"/>
        <v>469</v>
      </c>
      <c r="O28" s="193">
        <f t="shared" si="3"/>
        <v>145</v>
      </c>
      <c r="P28" s="193">
        <f t="shared" si="3"/>
        <v>69</v>
      </c>
      <c r="Q28" s="193">
        <f t="shared" si="3"/>
        <v>357</v>
      </c>
      <c r="R28" s="194">
        <f t="shared" si="3"/>
        <v>65</v>
      </c>
      <c r="S28" s="163"/>
      <c r="T28" s="178"/>
      <c r="U28" s="178"/>
      <c r="V28" s="178"/>
      <c r="W28" s="178"/>
      <c r="X28" s="178"/>
      <c r="Y28" s="178"/>
      <c r="Z28" s="178"/>
      <c r="AA28" s="178"/>
      <c r="AB28" s="178"/>
      <c r="AC28" s="178"/>
      <c r="AD28" s="178"/>
    </row>
    <row r="29" spans="2:30" s="172" customFormat="1" ht="12" customHeight="1">
      <c r="B29" s="185"/>
      <c r="C29" s="180" t="s">
        <v>394</v>
      </c>
      <c r="D29" s="181">
        <f aca="true" t="shared" si="4" ref="D29:D38">SUM(E29:R29)</f>
        <v>630</v>
      </c>
      <c r="E29" s="174">
        <v>156</v>
      </c>
      <c r="F29" s="170">
        <v>141</v>
      </c>
      <c r="G29" s="174">
        <v>3</v>
      </c>
      <c r="H29" s="174">
        <v>1</v>
      </c>
      <c r="I29" s="174">
        <v>154</v>
      </c>
      <c r="J29" s="174">
        <v>41</v>
      </c>
      <c r="K29" s="174">
        <v>5</v>
      </c>
      <c r="L29" s="174">
        <v>2</v>
      </c>
      <c r="M29" s="174">
        <v>4</v>
      </c>
      <c r="N29" s="174">
        <v>43</v>
      </c>
      <c r="O29" s="174">
        <v>26</v>
      </c>
      <c r="P29" s="174">
        <v>6</v>
      </c>
      <c r="Q29" s="174">
        <v>47</v>
      </c>
      <c r="R29" s="175">
        <v>1</v>
      </c>
      <c r="S29" s="174"/>
      <c r="T29" s="176"/>
      <c r="U29" s="176"/>
      <c r="V29" s="176"/>
      <c r="W29" s="176"/>
      <c r="X29" s="176"/>
      <c r="Y29" s="176"/>
      <c r="Z29" s="176"/>
      <c r="AA29" s="176"/>
      <c r="AB29" s="176"/>
      <c r="AC29" s="176"/>
      <c r="AD29" s="176"/>
    </row>
    <row r="30" spans="2:30" s="172" customFormat="1" ht="12" customHeight="1">
      <c r="B30" s="166"/>
      <c r="C30" s="180" t="s">
        <v>395</v>
      </c>
      <c r="D30" s="181">
        <f t="shared" si="4"/>
        <v>551</v>
      </c>
      <c r="E30" s="174">
        <v>75</v>
      </c>
      <c r="F30" s="170">
        <v>92</v>
      </c>
      <c r="G30" s="174">
        <v>1</v>
      </c>
      <c r="H30" s="174">
        <v>23</v>
      </c>
      <c r="I30" s="174">
        <v>74</v>
      </c>
      <c r="J30" s="174">
        <v>42</v>
      </c>
      <c r="K30" s="174">
        <v>5</v>
      </c>
      <c r="L30" s="174">
        <v>1</v>
      </c>
      <c r="M30" s="174">
        <v>3</v>
      </c>
      <c r="N30" s="174">
        <v>96</v>
      </c>
      <c r="O30" s="174">
        <v>37</v>
      </c>
      <c r="P30" s="174">
        <v>15</v>
      </c>
      <c r="Q30" s="174">
        <v>70</v>
      </c>
      <c r="R30" s="175">
        <v>17</v>
      </c>
      <c r="S30" s="174"/>
      <c r="T30" s="176"/>
      <c r="U30" s="176"/>
      <c r="V30" s="176"/>
      <c r="W30" s="176"/>
      <c r="X30" s="176"/>
      <c r="Y30" s="176"/>
      <c r="Z30" s="176"/>
      <c r="AA30" s="176"/>
      <c r="AB30" s="176"/>
      <c r="AC30" s="176"/>
      <c r="AD30" s="176"/>
    </row>
    <row r="31" spans="2:30" s="172" customFormat="1" ht="12" customHeight="1">
      <c r="B31" s="166"/>
      <c r="C31" s="180" t="s">
        <v>396</v>
      </c>
      <c r="D31" s="181">
        <f t="shared" si="4"/>
        <v>330</v>
      </c>
      <c r="E31" s="174">
        <v>30</v>
      </c>
      <c r="F31" s="170">
        <v>56</v>
      </c>
      <c r="G31" s="174">
        <v>1</v>
      </c>
      <c r="H31" s="174">
        <v>19</v>
      </c>
      <c r="I31" s="174">
        <v>33</v>
      </c>
      <c r="J31" s="174">
        <v>11</v>
      </c>
      <c r="K31" s="174">
        <v>0</v>
      </c>
      <c r="L31" s="174">
        <v>0</v>
      </c>
      <c r="M31" s="174">
        <v>5</v>
      </c>
      <c r="N31" s="174">
        <v>121</v>
      </c>
      <c r="O31" s="174">
        <v>10</v>
      </c>
      <c r="P31" s="174">
        <v>10</v>
      </c>
      <c r="Q31" s="174">
        <v>22</v>
      </c>
      <c r="R31" s="175">
        <v>12</v>
      </c>
      <c r="S31" s="174"/>
      <c r="T31" s="176"/>
      <c r="U31" s="176"/>
      <c r="V31" s="176"/>
      <c r="W31" s="176"/>
      <c r="X31" s="176"/>
      <c r="Y31" s="176"/>
      <c r="Z31" s="176"/>
      <c r="AA31" s="176"/>
      <c r="AB31" s="176"/>
      <c r="AC31" s="176"/>
      <c r="AD31" s="176"/>
    </row>
    <row r="32" spans="2:30" s="172" customFormat="1" ht="12" customHeight="1">
      <c r="B32" s="185"/>
      <c r="C32" s="180" t="s">
        <v>397</v>
      </c>
      <c r="D32" s="181">
        <f t="shared" si="4"/>
        <v>283</v>
      </c>
      <c r="E32" s="174">
        <v>68</v>
      </c>
      <c r="F32" s="170">
        <v>65</v>
      </c>
      <c r="G32" s="174">
        <v>1</v>
      </c>
      <c r="H32" s="174">
        <v>5</v>
      </c>
      <c r="I32" s="174">
        <v>61</v>
      </c>
      <c r="J32" s="174">
        <v>22</v>
      </c>
      <c r="K32" s="174">
        <v>1</v>
      </c>
      <c r="L32" s="174">
        <v>0</v>
      </c>
      <c r="M32" s="174">
        <v>1</v>
      </c>
      <c r="N32" s="174">
        <v>23</v>
      </c>
      <c r="O32" s="174">
        <v>11</v>
      </c>
      <c r="P32" s="174">
        <v>3</v>
      </c>
      <c r="Q32" s="174">
        <v>17</v>
      </c>
      <c r="R32" s="175">
        <v>5</v>
      </c>
      <c r="S32" s="174"/>
      <c r="T32" s="176"/>
      <c r="U32" s="176"/>
      <c r="V32" s="176"/>
      <c r="W32" s="176"/>
      <c r="X32" s="176"/>
      <c r="Y32" s="176"/>
      <c r="Z32" s="176"/>
      <c r="AA32" s="176"/>
      <c r="AB32" s="176"/>
      <c r="AC32" s="176"/>
      <c r="AD32" s="176"/>
    </row>
    <row r="33" spans="2:30" s="172" customFormat="1" ht="12" customHeight="1">
      <c r="B33" s="185"/>
      <c r="C33" s="180" t="s">
        <v>398</v>
      </c>
      <c r="D33" s="181">
        <f t="shared" si="4"/>
        <v>162</v>
      </c>
      <c r="E33" s="174">
        <v>40</v>
      </c>
      <c r="F33" s="170">
        <v>23</v>
      </c>
      <c r="G33" s="174">
        <v>0</v>
      </c>
      <c r="H33" s="174">
        <v>4</v>
      </c>
      <c r="I33" s="174">
        <v>34</v>
      </c>
      <c r="J33" s="174">
        <v>4</v>
      </c>
      <c r="K33" s="174">
        <v>3</v>
      </c>
      <c r="L33" s="174">
        <v>0</v>
      </c>
      <c r="M33" s="174">
        <v>2</v>
      </c>
      <c r="N33" s="174">
        <v>14</v>
      </c>
      <c r="O33" s="174">
        <v>4</v>
      </c>
      <c r="P33" s="174">
        <v>6</v>
      </c>
      <c r="Q33" s="174">
        <v>26</v>
      </c>
      <c r="R33" s="175">
        <v>2</v>
      </c>
      <c r="S33" s="174"/>
      <c r="T33" s="176"/>
      <c r="U33" s="176"/>
      <c r="V33" s="176"/>
      <c r="W33" s="176"/>
      <c r="X33" s="176"/>
      <c r="Y33" s="176"/>
      <c r="Z33" s="176"/>
      <c r="AA33" s="176"/>
      <c r="AB33" s="176"/>
      <c r="AC33" s="176"/>
      <c r="AD33" s="176"/>
    </row>
    <row r="34" spans="2:30" s="172" customFormat="1" ht="12" customHeight="1">
      <c r="B34" s="166"/>
      <c r="C34" s="180" t="s">
        <v>399</v>
      </c>
      <c r="D34" s="181">
        <f t="shared" si="4"/>
        <v>553</v>
      </c>
      <c r="E34" s="174">
        <v>52</v>
      </c>
      <c r="F34" s="170">
        <v>71</v>
      </c>
      <c r="G34" s="174">
        <v>0</v>
      </c>
      <c r="H34" s="174">
        <v>21</v>
      </c>
      <c r="I34" s="174">
        <v>175</v>
      </c>
      <c r="J34" s="174">
        <v>110</v>
      </c>
      <c r="K34" s="174">
        <v>0</v>
      </c>
      <c r="L34" s="174">
        <v>0</v>
      </c>
      <c r="M34" s="174">
        <v>1</v>
      </c>
      <c r="N34" s="174">
        <v>49</v>
      </c>
      <c r="O34" s="174">
        <v>15</v>
      </c>
      <c r="P34" s="174">
        <v>6</v>
      </c>
      <c r="Q34" s="174">
        <v>46</v>
      </c>
      <c r="R34" s="175">
        <v>7</v>
      </c>
      <c r="S34" s="174"/>
      <c r="T34" s="176"/>
      <c r="U34" s="176"/>
      <c r="V34" s="176"/>
      <c r="W34" s="176"/>
      <c r="X34" s="176"/>
      <c r="Y34" s="176"/>
      <c r="Z34" s="176"/>
      <c r="AA34" s="176"/>
      <c r="AB34" s="176"/>
      <c r="AC34" s="176"/>
      <c r="AD34" s="176"/>
    </row>
    <row r="35" spans="2:30" s="172" customFormat="1" ht="12" customHeight="1">
      <c r="B35" s="166"/>
      <c r="C35" s="180" t="s">
        <v>400</v>
      </c>
      <c r="D35" s="181">
        <f t="shared" si="4"/>
        <v>226</v>
      </c>
      <c r="E35" s="174">
        <v>18</v>
      </c>
      <c r="F35" s="170">
        <v>38</v>
      </c>
      <c r="G35" s="174">
        <v>4</v>
      </c>
      <c r="H35" s="174">
        <v>17</v>
      </c>
      <c r="I35" s="174">
        <v>52</v>
      </c>
      <c r="J35" s="174">
        <v>40</v>
      </c>
      <c r="K35" s="174">
        <v>0</v>
      </c>
      <c r="L35" s="174">
        <v>2</v>
      </c>
      <c r="M35" s="174">
        <v>2</v>
      </c>
      <c r="N35" s="174">
        <v>20</v>
      </c>
      <c r="O35" s="174">
        <v>7</v>
      </c>
      <c r="P35" s="174">
        <v>2</v>
      </c>
      <c r="Q35" s="174">
        <v>18</v>
      </c>
      <c r="R35" s="175">
        <v>6</v>
      </c>
      <c r="S35" s="174"/>
      <c r="T35" s="176"/>
      <c r="U35" s="176"/>
      <c r="V35" s="176"/>
      <c r="W35" s="176"/>
      <c r="X35" s="176"/>
      <c r="Y35" s="176"/>
      <c r="Z35" s="176"/>
      <c r="AA35" s="176"/>
      <c r="AB35" s="176"/>
      <c r="AC35" s="176"/>
      <c r="AD35" s="176"/>
    </row>
    <row r="36" spans="2:30" s="195" customFormat="1" ht="12" customHeight="1">
      <c r="B36" s="166"/>
      <c r="C36" s="180" t="s">
        <v>401</v>
      </c>
      <c r="D36" s="181">
        <f t="shared" si="4"/>
        <v>762</v>
      </c>
      <c r="E36" s="174">
        <v>150</v>
      </c>
      <c r="F36" s="170">
        <v>130</v>
      </c>
      <c r="G36" s="174">
        <v>7</v>
      </c>
      <c r="H36" s="174">
        <v>29</v>
      </c>
      <c r="I36" s="174">
        <v>194</v>
      </c>
      <c r="J36" s="174">
        <v>86</v>
      </c>
      <c r="K36" s="174">
        <v>12</v>
      </c>
      <c r="L36" s="174">
        <v>0</v>
      </c>
      <c r="M36" s="174">
        <v>4</v>
      </c>
      <c r="N36" s="174">
        <v>55</v>
      </c>
      <c r="O36" s="174">
        <v>19</v>
      </c>
      <c r="P36" s="174">
        <v>9</v>
      </c>
      <c r="Q36" s="174">
        <v>58</v>
      </c>
      <c r="R36" s="175">
        <v>9</v>
      </c>
      <c r="S36" s="174"/>
      <c r="T36" s="196"/>
      <c r="U36" s="196"/>
      <c r="V36" s="196"/>
      <c r="W36" s="196"/>
      <c r="X36" s="196"/>
      <c r="Y36" s="196"/>
      <c r="Z36" s="196"/>
      <c r="AA36" s="196"/>
      <c r="AB36" s="196"/>
      <c r="AC36" s="196"/>
      <c r="AD36" s="196"/>
    </row>
    <row r="37" spans="2:30" s="195" customFormat="1" ht="12" customHeight="1">
      <c r="B37" s="166"/>
      <c r="C37" s="180" t="s">
        <v>402</v>
      </c>
      <c r="D37" s="181">
        <f t="shared" si="4"/>
        <v>181</v>
      </c>
      <c r="E37" s="174">
        <v>4</v>
      </c>
      <c r="F37" s="170">
        <v>9</v>
      </c>
      <c r="G37" s="174">
        <v>0</v>
      </c>
      <c r="H37" s="174">
        <v>44</v>
      </c>
      <c r="I37" s="174">
        <v>49</v>
      </c>
      <c r="J37" s="174">
        <v>25</v>
      </c>
      <c r="K37" s="174">
        <v>11</v>
      </c>
      <c r="L37" s="174">
        <v>0</v>
      </c>
      <c r="M37" s="174">
        <v>0</v>
      </c>
      <c r="N37" s="174">
        <v>19</v>
      </c>
      <c r="O37" s="174">
        <v>4</v>
      </c>
      <c r="P37" s="174">
        <v>5</v>
      </c>
      <c r="Q37" s="174">
        <v>10</v>
      </c>
      <c r="R37" s="175">
        <v>1</v>
      </c>
      <c r="S37" s="174"/>
      <c r="T37" s="196"/>
      <c r="U37" s="196"/>
      <c r="V37" s="196"/>
      <c r="W37" s="196"/>
      <c r="X37" s="196"/>
      <c r="Y37" s="196"/>
      <c r="Z37" s="196"/>
      <c r="AA37" s="196"/>
      <c r="AB37" s="196"/>
      <c r="AC37" s="196"/>
      <c r="AD37" s="196"/>
    </row>
    <row r="38" spans="2:30" s="195" customFormat="1" ht="12" customHeight="1">
      <c r="B38" s="166"/>
      <c r="C38" s="180" t="s">
        <v>403</v>
      </c>
      <c r="D38" s="181">
        <f t="shared" si="4"/>
        <v>454</v>
      </c>
      <c r="E38" s="182">
        <v>68</v>
      </c>
      <c r="F38" s="170">
        <v>41</v>
      </c>
      <c r="G38" s="182">
        <v>0</v>
      </c>
      <c r="H38" s="182">
        <v>41</v>
      </c>
      <c r="I38" s="182">
        <v>125</v>
      </c>
      <c r="J38" s="182">
        <v>81</v>
      </c>
      <c r="K38" s="182">
        <v>1</v>
      </c>
      <c r="L38" s="182">
        <v>0</v>
      </c>
      <c r="M38" s="182">
        <v>1</v>
      </c>
      <c r="N38" s="182">
        <v>29</v>
      </c>
      <c r="O38" s="182">
        <v>12</v>
      </c>
      <c r="P38" s="182">
        <v>7</v>
      </c>
      <c r="Q38" s="182">
        <v>43</v>
      </c>
      <c r="R38" s="175">
        <v>5</v>
      </c>
      <c r="S38" s="189"/>
      <c r="T38" s="196"/>
      <c r="U38" s="196"/>
      <c r="V38" s="196"/>
      <c r="W38" s="196"/>
      <c r="X38" s="196"/>
      <c r="Y38" s="196"/>
      <c r="Z38" s="196"/>
      <c r="AA38" s="196"/>
      <c r="AB38" s="196"/>
      <c r="AC38" s="196"/>
      <c r="AD38" s="196"/>
    </row>
    <row r="39" spans="2:30" s="195" customFormat="1" ht="12" customHeight="1">
      <c r="B39" s="166"/>
      <c r="C39" s="180"/>
      <c r="D39" s="181"/>
      <c r="E39" s="182"/>
      <c r="F39" s="182"/>
      <c r="G39" s="182"/>
      <c r="H39" s="182"/>
      <c r="I39" s="182"/>
      <c r="J39" s="182"/>
      <c r="K39" s="182"/>
      <c r="L39" s="182"/>
      <c r="M39" s="182"/>
      <c r="N39" s="182"/>
      <c r="O39" s="182"/>
      <c r="P39" s="182"/>
      <c r="Q39" s="182"/>
      <c r="R39" s="183"/>
      <c r="S39" s="189"/>
      <c r="T39" s="196"/>
      <c r="U39" s="196"/>
      <c r="V39" s="196"/>
      <c r="W39" s="196"/>
      <c r="X39" s="196"/>
      <c r="Y39" s="196"/>
      <c r="Z39" s="196"/>
      <c r="AA39" s="196"/>
      <c r="AB39" s="196"/>
      <c r="AC39" s="196"/>
      <c r="AD39" s="196"/>
    </row>
    <row r="40" spans="2:30" s="177" customFormat="1" ht="12" customHeight="1">
      <c r="B40" s="1151" t="s">
        <v>404</v>
      </c>
      <c r="C40" s="1152"/>
      <c r="D40" s="162">
        <f aca="true" t="shared" si="5" ref="D40:R40">SUM(D41:D53)</f>
        <v>9288</v>
      </c>
      <c r="E40" s="163">
        <f t="shared" si="5"/>
        <v>1941</v>
      </c>
      <c r="F40" s="163">
        <f t="shared" si="5"/>
        <v>2348</v>
      </c>
      <c r="G40" s="163">
        <f t="shared" si="5"/>
        <v>54</v>
      </c>
      <c r="H40" s="163">
        <f t="shared" si="5"/>
        <v>333</v>
      </c>
      <c r="I40" s="163">
        <f t="shared" si="5"/>
        <v>1170</v>
      </c>
      <c r="J40" s="163">
        <f t="shared" si="5"/>
        <v>522</v>
      </c>
      <c r="K40" s="163">
        <f t="shared" si="5"/>
        <v>59</v>
      </c>
      <c r="L40" s="163">
        <f t="shared" si="5"/>
        <v>19</v>
      </c>
      <c r="M40" s="163">
        <f t="shared" si="5"/>
        <v>91</v>
      </c>
      <c r="N40" s="163">
        <f t="shared" si="5"/>
        <v>912</v>
      </c>
      <c r="O40" s="163">
        <f t="shared" si="5"/>
        <v>664</v>
      </c>
      <c r="P40" s="163">
        <f t="shared" si="5"/>
        <v>191</v>
      </c>
      <c r="Q40" s="163">
        <f t="shared" si="5"/>
        <v>846</v>
      </c>
      <c r="R40" s="164">
        <f t="shared" si="5"/>
        <v>138</v>
      </c>
      <c r="S40" s="163"/>
      <c r="T40" s="178"/>
      <c r="U40" s="178"/>
      <c r="V40" s="178"/>
      <c r="W40" s="178"/>
      <c r="X40" s="178"/>
      <c r="Y40" s="178"/>
      <c r="Z40" s="178"/>
      <c r="AA40" s="178"/>
      <c r="AB40" s="178"/>
      <c r="AC40" s="178"/>
      <c r="AD40" s="178"/>
    </row>
    <row r="41" spans="2:18" ht="12" customHeight="1">
      <c r="B41" s="166"/>
      <c r="C41" s="180" t="s">
        <v>405</v>
      </c>
      <c r="D41" s="181">
        <f aca="true" t="shared" si="6" ref="D41:D53">SUM(E41:R41)</f>
        <v>2013</v>
      </c>
      <c r="E41" s="174">
        <v>564</v>
      </c>
      <c r="F41" s="170">
        <v>568</v>
      </c>
      <c r="G41" s="174">
        <v>9</v>
      </c>
      <c r="H41" s="174">
        <v>56</v>
      </c>
      <c r="I41" s="174">
        <v>165</v>
      </c>
      <c r="J41" s="174">
        <v>133</v>
      </c>
      <c r="K41" s="174">
        <v>10</v>
      </c>
      <c r="L41" s="174">
        <v>2</v>
      </c>
      <c r="M41" s="184">
        <v>20</v>
      </c>
      <c r="N41" s="184">
        <v>161</v>
      </c>
      <c r="O41" s="184">
        <v>121</v>
      </c>
      <c r="P41" s="184">
        <v>35</v>
      </c>
      <c r="Q41" s="184">
        <v>149</v>
      </c>
      <c r="R41" s="197">
        <v>20</v>
      </c>
    </row>
    <row r="42" spans="2:19" ht="12" customHeight="1">
      <c r="B42" s="166"/>
      <c r="C42" s="180" t="s">
        <v>406</v>
      </c>
      <c r="D42" s="181">
        <f t="shared" si="6"/>
        <v>993</v>
      </c>
      <c r="E42" s="174">
        <v>220</v>
      </c>
      <c r="F42" s="170">
        <v>255</v>
      </c>
      <c r="G42" s="174">
        <v>8</v>
      </c>
      <c r="H42" s="174">
        <v>34</v>
      </c>
      <c r="I42" s="174">
        <v>129</v>
      </c>
      <c r="J42" s="174">
        <v>23</v>
      </c>
      <c r="K42" s="174">
        <v>3</v>
      </c>
      <c r="L42" s="174">
        <v>0</v>
      </c>
      <c r="M42" s="184">
        <v>7</v>
      </c>
      <c r="N42" s="184">
        <v>101</v>
      </c>
      <c r="O42" s="184">
        <v>66</v>
      </c>
      <c r="P42" s="184">
        <v>28</v>
      </c>
      <c r="Q42" s="184">
        <v>100</v>
      </c>
      <c r="R42" s="197">
        <v>19</v>
      </c>
      <c r="S42" s="184"/>
    </row>
    <row r="43" spans="2:19" ht="11.25" customHeight="1">
      <c r="B43" s="166"/>
      <c r="C43" s="180" t="s">
        <v>407</v>
      </c>
      <c r="D43" s="181">
        <f t="shared" si="6"/>
        <v>658</v>
      </c>
      <c r="E43" s="174">
        <v>138</v>
      </c>
      <c r="F43" s="170">
        <v>157</v>
      </c>
      <c r="G43" s="174">
        <v>8</v>
      </c>
      <c r="H43" s="174">
        <v>9</v>
      </c>
      <c r="I43" s="174">
        <v>111</v>
      </c>
      <c r="J43" s="174">
        <v>46</v>
      </c>
      <c r="K43" s="174">
        <v>5</v>
      </c>
      <c r="L43" s="174">
        <v>1</v>
      </c>
      <c r="M43" s="184">
        <v>5</v>
      </c>
      <c r="N43" s="184">
        <v>72</v>
      </c>
      <c r="O43" s="184">
        <v>30</v>
      </c>
      <c r="P43" s="184">
        <v>10</v>
      </c>
      <c r="Q43" s="184">
        <v>59</v>
      </c>
      <c r="R43" s="197">
        <v>7</v>
      </c>
      <c r="S43" s="184"/>
    </row>
    <row r="44" spans="2:19" ht="12" customHeight="1">
      <c r="B44" s="166"/>
      <c r="C44" s="180" t="s">
        <v>408</v>
      </c>
      <c r="D44" s="181">
        <f t="shared" si="6"/>
        <v>1087</v>
      </c>
      <c r="E44" s="174">
        <v>140</v>
      </c>
      <c r="F44" s="170">
        <v>295</v>
      </c>
      <c r="G44" s="174">
        <v>8</v>
      </c>
      <c r="H44" s="174">
        <v>78</v>
      </c>
      <c r="I44" s="174">
        <v>96</v>
      </c>
      <c r="J44" s="174">
        <v>51</v>
      </c>
      <c r="K44" s="174">
        <v>11</v>
      </c>
      <c r="L44" s="174">
        <v>0</v>
      </c>
      <c r="M44" s="184">
        <v>13</v>
      </c>
      <c r="N44" s="184">
        <v>166</v>
      </c>
      <c r="O44" s="184">
        <v>95</v>
      </c>
      <c r="P44" s="184">
        <v>26</v>
      </c>
      <c r="Q44" s="184">
        <v>101</v>
      </c>
      <c r="R44" s="197">
        <v>7</v>
      </c>
      <c r="S44" s="184"/>
    </row>
    <row r="45" spans="2:19" ht="12" customHeight="1">
      <c r="B45" s="166"/>
      <c r="C45" s="180" t="s">
        <v>409</v>
      </c>
      <c r="D45" s="181">
        <f t="shared" si="6"/>
        <v>569</v>
      </c>
      <c r="E45" s="174">
        <v>129</v>
      </c>
      <c r="F45" s="170">
        <v>153</v>
      </c>
      <c r="G45" s="174">
        <v>5</v>
      </c>
      <c r="H45" s="174">
        <v>11</v>
      </c>
      <c r="I45" s="174">
        <v>68</v>
      </c>
      <c r="J45" s="174">
        <v>11</v>
      </c>
      <c r="K45" s="174">
        <v>1</v>
      </c>
      <c r="L45" s="174">
        <v>1</v>
      </c>
      <c r="M45" s="184">
        <v>1</v>
      </c>
      <c r="N45" s="184">
        <v>58</v>
      </c>
      <c r="O45" s="184">
        <v>42</v>
      </c>
      <c r="P45" s="184">
        <v>10</v>
      </c>
      <c r="Q45" s="184">
        <v>63</v>
      </c>
      <c r="R45" s="197">
        <v>16</v>
      </c>
      <c r="S45" s="184"/>
    </row>
    <row r="46" spans="2:19" ht="12.75" customHeight="1">
      <c r="B46" s="166"/>
      <c r="C46" s="180" t="s">
        <v>410</v>
      </c>
      <c r="D46" s="181">
        <f t="shared" si="6"/>
        <v>883</v>
      </c>
      <c r="E46" s="174">
        <v>90</v>
      </c>
      <c r="F46" s="170">
        <v>232</v>
      </c>
      <c r="G46" s="174">
        <v>1</v>
      </c>
      <c r="H46" s="174">
        <v>5</v>
      </c>
      <c r="I46" s="174">
        <v>153</v>
      </c>
      <c r="J46" s="174">
        <v>96</v>
      </c>
      <c r="K46" s="174">
        <v>1</v>
      </c>
      <c r="L46" s="174">
        <v>6</v>
      </c>
      <c r="M46" s="184">
        <v>11</v>
      </c>
      <c r="N46" s="184">
        <v>92</v>
      </c>
      <c r="O46" s="184">
        <v>58</v>
      </c>
      <c r="P46" s="184">
        <v>13</v>
      </c>
      <c r="Q46" s="184">
        <v>98</v>
      </c>
      <c r="R46" s="197">
        <v>27</v>
      </c>
      <c r="S46" s="198"/>
    </row>
    <row r="47" spans="2:19" ht="12.75" customHeight="1">
      <c r="B47" s="166"/>
      <c r="C47" s="180" t="s">
        <v>411</v>
      </c>
      <c r="D47" s="181">
        <f t="shared" si="6"/>
        <v>316</v>
      </c>
      <c r="E47" s="174">
        <v>96</v>
      </c>
      <c r="F47" s="170">
        <v>69</v>
      </c>
      <c r="G47" s="174">
        <v>2</v>
      </c>
      <c r="H47" s="174">
        <v>8</v>
      </c>
      <c r="I47" s="174">
        <v>40</v>
      </c>
      <c r="J47" s="174">
        <v>0</v>
      </c>
      <c r="K47" s="174">
        <v>0</v>
      </c>
      <c r="L47" s="174">
        <v>0</v>
      </c>
      <c r="M47" s="184">
        <v>3</v>
      </c>
      <c r="N47" s="184">
        <v>32</v>
      </c>
      <c r="O47" s="184">
        <v>30</v>
      </c>
      <c r="P47" s="184">
        <v>5</v>
      </c>
      <c r="Q47" s="184">
        <v>24</v>
      </c>
      <c r="R47" s="197">
        <v>7</v>
      </c>
      <c r="S47" s="198"/>
    </row>
    <row r="48" spans="2:19" ht="12" customHeight="1">
      <c r="B48" s="166"/>
      <c r="C48" s="180" t="s">
        <v>412</v>
      </c>
      <c r="D48" s="181">
        <f t="shared" si="6"/>
        <v>307</v>
      </c>
      <c r="E48" s="174">
        <v>84</v>
      </c>
      <c r="F48" s="170">
        <v>77</v>
      </c>
      <c r="G48" s="174">
        <v>3</v>
      </c>
      <c r="H48" s="174">
        <v>0</v>
      </c>
      <c r="I48" s="174">
        <v>32</v>
      </c>
      <c r="J48" s="174">
        <v>4</v>
      </c>
      <c r="K48" s="174">
        <v>1</v>
      </c>
      <c r="L48" s="174">
        <v>1</v>
      </c>
      <c r="M48" s="184">
        <v>6</v>
      </c>
      <c r="N48" s="184">
        <v>34</v>
      </c>
      <c r="O48" s="184">
        <v>24</v>
      </c>
      <c r="P48" s="184">
        <v>9</v>
      </c>
      <c r="Q48" s="184">
        <v>28</v>
      </c>
      <c r="R48" s="197">
        <v>4</v>
      </c>
      <c r="S48" s="184"/>
    </row>
    <row r="49" spans="2:19" ht="12" customHeight="1">
      <c r="B49" s="166"/>
      <c r="C49" s="180" t="s">
        <v>413</v>
      </c>
      <c r="D49" s="181">
        <f t="shared" si="6"/>
        <v>276</v>
      </c>
      <c r="E49" s="174">
        <v>64</v>
      </c>
      <c r="F49" s="170">
        <v>66</v>
      </c>
      <c r="G49" s="174">
        <v>2</v>
      </c>
      <c r="H49" s="174">
        <v>7</v>
      </c>
      <c r="I49" s="174">
        <v>29</v>
      </c>
      <c r="J49" s="174">
        <v>3</v>
      </c>
      <c r="K49" s="174">
        <v>5</v>
      </c>
      <c r="L49" s="174">
        <v>3</v>
      </c>
      <c r="M49" s="184">
        <v>5</v>
      </c>
      <c r="N49" s="184">
        <v>32</v>
      </c>
      <c r="O49" s="184">
        <v>24</v>
      </c>
      <c r="P49" s="184">
        <v>8</v>
      </c>
      <c r="Q49" s="184">
        <v>21</v>
      </c>
      <c r="R49" s="197">
        <v>7</v>
      </c>
      <c r="S49" s="184"/>
    </row>
    <row r="50" spans="2:19" ht="12" customHeight="1">
      <c r="B50" s="166"/>
      <c r="C50" s="180" t="s">
        <v>414</v>
      </c>
      <c r="D50" s="181">
        <f t="shared" si="6"/>
        <v>545</v>
      </c>
      <c r="E50" s="174">
        <v>93</v>
      </c>
      <c r="F50" s="170">
        <v>106</v>
      </c>
      <c r="G50" s="174">
        <v>2</v>
      </c>
      <c r="H50" s="174">
        <v>32</v>
      </c>
      <c r="I50" s="174">
        <v>149</v>
      </c>
      <c r="J50" s="174">
        <v>37</v>
      </c>
      <c r="K50" s="174">
        <v>6</v>
      </c>
      <c r="L50" s="174">
        <v>2</v>
      </c>
      <c r="M50" s="184">
        <v>2</v>
      </c>
      <c r="N50" s="184">
        <v>32</v>
      </c>
      <c r="O50" s="184">
        <v>29</v>
      </c>
      <c r="P50" s="184">
        <v>11</v>
      </c>
      <c r="Q50" s="184">
        <v>36</v>
      </c>
      <c r="R50" s="197">
        <v>8</v>
      </c>
      <c r="S50" s="184"/>
    </row>
    <row r="51" spans="2:19" ht="12" customHeight="1">
      <c r="B51" s="166"/>
      <c r="C51" s="180" t="s">
        <v>415</v>
      </c>
      <c r="D51" s="181">
        <f t="shared" si="6"/>
        <v>374</v>
      </c>
      <c r="E51" s="174">
        <v>41</v>
      </c>
      <c r="F51" s="170">
        <v>71</v>
      </c>
      <c r="G51" s="174">
        <v>1</v>
      </c>
      <c r="H51" s="174">
        <v>48</v>
      </c>
      <c r="I51" s="174">
        <v>51</v>
      </c>
      <c r="J51" s="174">
        <v>23</v>
      </c>
      <c r="K51" s="174">
        <v>7</v>
      </c>
      <c r="L51" s="174">
        <v>2</v>
      </c>
      <c r="M51" s="184">
        <v>3</v>
      </c>
      <c r="N51" s="184">
        <v>44</v>
      </c>
      <c r="O51" s="184">
        <v>21</v>
      </c>
      <c r="P51" s="184">
        <v>7</v>
      </c>
      <c r="Q51" s="184">
        <v>50</v>
      </c>
      <c r="R51" s="197">
        <v>5</v>
      </c>
      <c r="S51" s="184"/>
    </row>
    <row r="52" spans="2:19" ht="12" customHeight="1">
      <c r="B52" s="166"/>
      <c r="C52" s="180" t="s">
        <v>416</v>
      </c>
      <c r="D52" s="181">
        <f t="shared" si="6"/>
        <v>639</v>
      </c>
      <c r="E52" s="174">
        <v>180</v>
      </c>
      <c r="F52" s="170">
        <v>122</v>
      </c>
      <c r="G52" s="174">
        <v>2</v>
      </c>
      <c r="H52" s="174">
        <v>13</v>
      </c>
      <c r="I52" s="174">
        <v>85</v>
      </c>
      <c r="J52" s="174">
        <v>95</v>
      </c>
      <c r="K52" s="174">
        <v>9</v>
      </c>
      <c r="L52" s="174">
        <v>0</v>
      </c>
      <c r="M52" s="184">
        <v>8</v>
      </c>
      <c r="N52" s="184">
        <v>34</v>
      </c>
      <c r="O52" s="184">
        <v>30</v>
      </c>
      <c r="P52" s="184">
        <v>12</v>
      </c>
      <c r="Q52" s="184">
        <v>42</v>
      </c>
      <c r="R52" s="197">
        <v>7</v>
      </c>
      <c r="S52" s="184"/>
    </row>
    <row r="53" spans="2:19" ht="12" customHeight="1">
      <c r="B53" s="166"/>
      <c r="C53" s="180" t="s">
        <v>417</v>
      </c>
      <c r="D53" s="181">
        <f t="shared" si="6"/>
        <v>628</v>
      </c>
      <c r="E53" s="174">
        <v>102</v>
      </c>
      <c r="F53" s="170">
        <v>177</v>
      </c>
      <c r="G53" s="174">
        <v>3</v>
      </c>
      <c r="H53" s="174">
        <v>32</v>
      </c>
      <c r="I53" s="174">
        <v>62</v>
      </c>
      <c r="J53" s="174">
        <v>0</v>
      </c>
      <c r="K53" s="174">
        <v>0</v>
      </c>
      <c r="L53" s="174">
        <v>1</v>
      </c>
      <c r="M53" s="184">
        <v>7</v>
      </c>
      <c r="N53" s="184">
        <v>54</v>
      </c>
      <c r="O53" s="184">
        <v>94</v>
      </c>
      <c r="P53" s="184">
        <v>17</v>
      </c>
      <c r="Q53" s="184">
        <v>75</v>
      </c>
      <c r="R53" s="197">
        <v>4</v>
      </c>
      <c r="S53" s="184"/>
    </row>
    <row r="54" spans="2:19" ht="12" customHeight="1">
      <c r="B54" s="166"/>
      <c r="C54" s="180"/>
      <c r="D54" s="168"/>
      <c r="E54" s="174"/>
      <c r="F54" s="170"/>
      <c r="G54" s="174"/>
      <c r="H54" s="174"/>
      <c r="I54" s="174"/>
      <c r="J54" s="174"/>
      <c r="K54" s="174"/>
      <c r="L54" s="174"/>
      <c r="M54" s="184"/>
      <c r="N54" s="184"/>
      <c r="O54" s="184"/>
      <c r="P54" s="184"/>
      <c r="Q54" s="184"/>
      <c r="R54" s="197"/>
      <c r="S54" s="184"/>
    </row>
    <row r="55" spans="2:30" s="199" customFormat="1" ht="12" customHeight="1">
      <c r="B55" s="1151" t="s">
        <v>418</v>
      </c>
      <c r="C55" s="1152"/>
      <c r="D55" s="162">
        <f aca="true" t="shared" si="7" ref="D55:R55">SUM(D56:D66)</f>
        <v>6278</v>
      </c>
      <c r="E55" s="163">
        <f t="shared" si="7"/>
        <v>1226</v>
      </c>
      <c r="F55" s="163">
        <f t="shared" si="7"/>
        <v>1283</v>
      </c>
      <c r="G55" s="163">
        <f t="shared" si="7"/>
        <v>34</v>
      </c>
      <c r="H55" s="163">
        <f t="shared" si="7"/>
        <v>218</v>
      </c>
      <c r="I55" s="163">
        <f t="shared" si="7"/>
        <v>1229</v>
      </c>
      <c r="J55" s="163">
        <f t="shared" si="7"/>
        <v>330</v>
      </c>
      <c r="K55" s="163">
        <f t="shared" si="7"/>
        <v>47</v>
      </c>
      <c r="L55" s="163">
        <f t="shared" si="7"/>
        <v>7</v>
      </c>
      <c r="M55" s="163">
        <f t="shared" si="7"/>
        <v>94</v>
      </c>
      <c r="N55" s="163">
        <f t="shared" si="7"/>
        <v>504</v>
      </c>
      <c r="O55" s="163">
        <f t="shared" si="7"/>
        <v>373</v>
      </c>
      <c r="P55" s="163">
        <f t="shared" si="7"/>
        <v>179</v>
      </c>
      <c r="Q55" s="163">
        <f t="shared" si="7"/>
        <v>669</v>
      </c>
      <c r="R55" s="164">
        <f t="shared" si="7"/>
        <v>85</v>
      </c>
      <c r="S55" s="198"/>
      <c r="T55" s="200"/>
      <c r="U55" s="200"/>
      <c r="V55" s="200"/>
      <c r="W55" s="200"/>
      <c r="X55" s="200"/>
      <c r="Y55" s="200"/>
      <c r="Z55" s="200"/>
      <c r="AA55" s="200"/>
      <c r="AB55" s="200"/>
      <c r="AC55" s="200"/>
      <c r="AD55" s="200"/>
    </row>
    <row r="56" spans="2:19" ht="12" customHeight="1">
      <c r="B56" s="166"/>
      <c r="C56" s="180" t="s">
        <v>419</v>
      </c>
      <c r="D56" s="181">
        <f aca="true" t="shared" si="8" ref="D56:D66">SUM(E56:R56)</f>
        <v>1376</v>
      </c>
      <c r="E56" s="174">
        <v>356</v>
      </c>
      <c r="F56" s="170">
        <v>331</v>
      </c>
      <c r="G56" s="174">
        <v>14</v>
      </c>
      <c r="H56" s="174">
        <v>5</v>
      </c>
      <c r="I56" s="174">
        <v>231</v>
      </c>
      <c r="J56" s="174">
        <v>120</v>
      </c>
      <c r="K56" s="174">
        <v>10</v>
      </c>
      <c r="L56" s="174">
        <v>1</v>
      </c>
      <c r="M56" s="184">
        <v>20</v>
      </c>
      <c r="N56" s="184">
        <v>85</v>
      </c>
      <c r="O56" s="184">
        <v>76</v>
      </c>
      <c r="P56" s="184">
        <v>32</v>
      </c>
      <c r="Q56" s="184">
        <v>81</v>
      </c>
      <c r="R56" s="197">
        <v>14</v>
      </c>
      <c r="S56" s="184"/>
    </row>
    <row r="57" spans="2:19" ht="12" customHeight="1">
      <c r="B57" s="166"/>
      <c r="C57" s="180" t="s">
        <v>420</v>
      </c>
      <c r="D57" s="181">
        <f t="shared" si="8"/>
        <v>940</v>
      </c>
      <c r="E57" s="174">
        <v>191</v>
      </c>
      <c r="F57" s="170">
        <v>184</v>
      </c>
      <c r="G57" s="174">
        <v>7</v>
      </c>
      <c r="H57" s="174">
        <v>33</v>
      </c>
      <c r="I57" s="174">
        <v>202</v>
      </c>
      <c r="J57" s="174">
        <v>24</v>
      </c>
      <c r="K57" s="174">
        <v>2</v>
      </c>
      <c r="L57" s="174">
        <v>2</v>
      </c>
      <c r="M57" s="184">
        <v>11</v>
      </c>
      <c r="N57" s="184">
        <v>71</v>
      </c>
      <c r="O57" s="184">
        <v>69</v>
      </c>
      <c r="P57" s="184">
        <v>34</v>
      </c>
      <c r="Q57" s="184">
        <v>102</v>
      </c>
      <c r="R57" s="197">
        <v>8</v>
      </c>
      <c r="S57" s="184"/>
    </row>
    <row r="58" spans="2:19" ht="12" customHeight="1">
      <c r="B58" s="166"/>
      <c r="C58" s="180" t="s">
        <v>421</v>
      </c>
      <c r="D58" s="181">
        <f t="shared" si="8"/>
        <v>702</v>
      </c>
      <c r="E58" s="174">
        <v>119</v>
      </c>
      <c r="F58" s="170">
        <v>139</v>
      </c>
      <c r="G58" s="174">
        <v>2</v>
      </c>
      <c r="H58" s="174">
        <v>23</v>
      </c>
      <c r="I58" s="174">
        <v>138</v>
      </c>
      <c r="J58" s="174">
        <v>23</v>
      </c>
      <c r="K58" s="174">
        <v>3</v>
      </c>
      <c r="L58" s="174">
        <v>0</v>
      </c>
      <c r="M58" s="184">
        <v>12</v>
      </c>
      <c r="N58" s="184">
        <v>58</v>
      </c>
      <c r="O58" s="184">
        <v>39</v>
      </c>
      <c r="P58" s="184">
        <v>34</v>
      </c>
      <c r="Q58" s="184">
        <v>98</v>
      </c>
      <c r="R58" s="197">
        <v>14</v>
      </c>
      <c r="S58" s="184"/>
    </row>
    <row r="59" spans="2:19" ht="12" customHeight="1">
      <c r="B59" s="166"/>
      <c r="C59" s="180" t="s">
        <v>422</v>
      </c>
      <c r="D59" s="181">
        <f t="shared" si="8"/>
        <v>257</v>
      </c>
      <c r="E59" s="174">
        <v>48</v>
      </c>
      <c r="F59" s="170">
        <v>41</v>
      </c>
      <c r="G59" s="174">
        <v>1</v>
      </c>
      <c r="H59" s="174">
        <v>11</v>
      </c>
      <c r="I59" s="174">
        <v>39</v>
      </c>
      <c r="J59" s="174">
        <v>0</v>
      </c>
      <c r="K59" s="174">
        <v>0</v>
      </c>
      <c r="L59" s="174">
        <v>0</v>
      </c>
      <c r="M59" s="184">
        <v>1</v>
      </c>
      <c r="N59" s="184">
        <v>22</v>
      </c>
      <c r="O59" s="184">
        <v>18</v>
      </c>
      <c r="P59" s="184">
        <v>9</v>
      </c>
      <c r="Q59" s="184">
        <v>58</v>
      </c>
      <c r="R59" s="197">
        <v>9</v>
      </c>
      <c r="S59" s="184"/>
    </row>
    <row r="60" spans="2:19" ht="12" customHeight="1">
      <c r="B60" s="166"/>
      <c r="C60" s="180" t="s">
        <v>423</v>
      </c>
      <c r="D60" s="181">
        <f t="shared" si="8"/>
        <v>401</v>
      </c>
      <c r="E60" s="174">
        <v>96</v>
      </c>
      <c r="F60" s="170">
        <v>54</v>
      </c>
      <c r="G60" s="174">
        <v>0</v>
      </c>
      <c r="H60" s="174">
        <v>6</v>
      </c>
      <c r="I60" s="174">
        <v>81</v>
      </c>
      <c r="J60" s="174">
        <v>13</v>
      </c>
      <c r="K60" s="174">
        <v>2</v>
      </c>
      <c r="L60" s="174">
        <v>3</v>
      </c>
      <c r="M60" s="184">
        <v>3</v>
      </c>
      <c r="N60" s="184">
        <v>29</v>
      </c>
      <c r="O60" s="184">
        <v>43</v>
      </c>
      <c r="P60" s="184">
        <v>26</v>
      </c>
      <c r="Q60" s="184">
        <v>44</v>
      </c>
      <c r="R60" s="197">
        <v>1</v>
      </c>
      <c r="S60" s="184"/>
    </row>
    <row r="61" spans="2:19" ht="12" customHeight="1">
      <c r="B61" s="166"/>
      <c r="C61" s="180" t="s">
        <v>424</v>
      </c>
      <c r="D61" s="181">
        <f t="shared" si="8"/>
        <v>153</v>
      </c>
      <c r="E61" s="174">
        <v>28</v>
      </c>
      <c r="F61" s="170">
        <v>31</v>
      </c>
      <c r="G61" s="174">
        <v>1</v>
      </c>
      <c r="H61" s="174">
        <v>4</v>
      </c>
      <c r="I61" s="174">
        <v>37</v>
      </c>
      <c r="J61" s="174">
        <v>0</v>
      </c>
      <c r="K61" s="174">
        <v>0</v>
      </c>
      <c r="L61" s="174">
        <v>0</v>
      </c>
      <c r="M61" s="184">
        <v>1</v>
      </c>
      <c r="N61" s="184">
        <v>7</v>
      </c>
      <c r="O61" s="184">
        <v>15</v>
      </c>
      <c r="P61" s="184">
        <v>3</v>
      </c>
      <c r="Q61" s="184">
        <v>24</v>
      </c>
      <c r="R61" s="197">
        <v>2</v>
      </c>
      <c r="S61" s="184"/>
    </row>
    <row r="62" spans="2:19" ht="12" customHeight="1">
      <c r="B62" s="166"/>
      <c r="C62" s="180" t="s">
        <v>425</v>
      </c>
      <c r="D62" s="181">
        <f t="shared" si="8"/>
        <v>613</v>
      </c>
      <c r="E62" s="174">
        <v>96</v>
      </c>
      <c r="F62" s="170">
        <v>159</v>
      </c>
      <c r="G62" s="174">
        <v>5</v>
      </c>
      <c r="H62" s="174">
        <v>16</v>
      </c>
      <c r="I62" s="174">
        <v>124</v>
      </c>
      <c r="J62" s="174">
        <v>7</v>
      </c>
      <c r="K62" s="174">
        <v>0</v>
      </c>
      <c r="L62" s="174">
        <v>0</v>
      </c>
      <c r="M62" s="184">
        <v>14</v>
      </c>
      <c r="N62" s="184">
        <v>70</v>
      </c>
      <c r="O62" s="184">
        <v>41</v>
      </c>
      <c r="P62" s="184">
        <v>11</v>
      </c>
      <c r="Q62" s="184">
        <v>68</v>
      </c>
      <c r="R62" s="197">
        <v>2</v>
      </c>
      <c r="S62" s="189"/>
    </row>
    <row r="63" spans="2:19" ht="12" customHeight="1">
      <c r="B63" s="166"/>
      <c r="C63" s="180" t="s">
        <v>426</v>
      </c>
      <c r="D63" s="181">
        <f t="shared" si="8"/>
        <v>870</v>
      </c>
      <c r="E63" s="174">
        <v>110</v>
      </c>
      <c r="F63" s="170">
        <v>176</v>
      </c>
      <c r="G63" s="174">
        <v>2</v>
      </c>
      <c r="H63" s="174">
        <v>92</v>
      </c>
      <c r="I63" s="174">
        <v>142</v>
      </c>
      <c r="J63" s="174">
        <v>20</v>
      </c>
      <c r="K63" s="174">
        <v>12</v>
      </c>
      <c r="L63" s="174">
        <v>1</v>
      </c>
      <c r="M63" s="184">
        <v>19</v>
      </c>
      <c r="N63" s="184">
        <v>85</v>
      </c>
      <c r="O63" s="184">
        <v>47</v>
      </c>
      <c r="P63" s="184">
        <v>18</v>
      </c>
      <c r="Q63" s="184">
        <v>119</v>
      </c>
      <c r="R63" s="197">
        <v>27</v>
      </c>
      <c r="S63" s="184"/>
    </row>
    <row r="64" spans="2:19" ht="12" customHeight="1">
      <c r="B64" s="166"/>
      <c r="C64" s="180" t="s">
        <v>427</v>
      </c>
      <c r="D64" s="181">
        <f t="shared" si="8"/>
        <v>470</v>
      </c>
      <c r="E64" s="174">
        <v>50</v>
      </c>
      <c r="F64" s="170">
        <v>92</v>
      </c>
      <c r="G64" s="174">
        <v>2</v>
      </c>
      <c r="H64" s="174">
        <v>8</v>
      </c>
      <c r="I64" s="174">
        <v>123</v>
      </c>
      <c r="J64" s="174">
        <v>57</v>
      </c>
      <c r="K64" s="174">
        <v>4</v>
      </c>
      <c r="L64" s="174">
        <v>0</v>
      </c>
      <c r="M64" s="184">
        <v>6</v>
      </c>
      <c r="N64" s="184">
        <v>49</v>
      </c>
      <c r="O64" s="184">
        <v>14</v>
      </c>
      <c r="P64" s="184">
        <v>6</v>
      </c>
      <c r="Q64" s="184">
        <v>51</v>
      </c>
      <c r="R64" s="197">
        <v>8</v>
      </c>
      <c r="S64" s="184"/>
    </row>
    <row r="65" spans="2:19" ht="12" customHeight="1">
      <c r="B65" s="166"/>
      <c r="C65" s="180" t="s">
        <v>448</v>
      </c>
      <c r="D65" s="181">
        <f t="shared" si="8"/>
        <v>126</v>
      </c>
      <c r="E65" s="174">
        <v>5</v>
      </c>
      <c r="F65" s="170">
        <v>17</v>
      </c>
      <c r="G65" s="174">
        <v>0</v>
      </c>
      <c r="H65" s="174">
        <v>13</v>
      </c>
      <c r="I65" s="174">
        <v>40</v>
      </c>
      <c r="J65" s="174">
        <v>35</v>
      </c>
      <c r="K65" s="174">
        <v>4</v>
      </c>
      <c r="L65" s="174">
        <v>0</v>
      </c>
      <c r="M65" s="184">
        <v>0</v>
      </c>
      <c r="N65" s="184">
        <v>4</v>
      </c>
      <c r="O65" s="184">
        <v>2</v>
      </c>
      <c r="P65" s="184">
        <v>0</v>
      </c>
      <c r="Q65" s="184">
        <v>6</v>
      </c>
      <c r="R65" s="197">
        <v>0</v>
      </c>
      <c r="S65" s="184"/>
    </row>
    <row r="66" spans="2:19" ht="12" customHeight="1">
      <c r="B66" s="201"/>
      <c r="C66" s="202" t="s">
        <v>428</v>
      </c>
      <c r="D66" s="203">
        <f t="shared" si="8"/>
        <v>370</v>
      </c>
      <c r="E66" s="174">
        <v>127</v>
      </c>
      <c r="F66" s="170">
        <v>59</v>
      </c>
      <c r="G66" s="174">
        <v>0</v>
      </c>
      <c r="H66" s="174">
        <v>7</v>
      </c>
      <c r="I66" s="174">
        <v>72</v>
      </c>
      <c r="J66" s="174">
        <v>31</v>
      </c>
      <c r="K66" s="174">
        <v>10</v>
      </c>
      <c r="L66" s="174">
        <v>0</v>
      </c>
      <c r="M66" s="184">
        <v>7</v>
      </c>
      <c r="N66" s="184">
        <v>24</v>
      </c>
      <c r="O66" s="184">
        <v>9</v>
      </c>
      <c r="P66" s="184">
        <v>6</v>
      </c>
      <c r="Q66" s="184">
        <v>18</v>
      </c>
      <c r="R66" s="197">
        <v>0</v>
      </c>
      <c r="S66" s="184"/>
    </row>
    <row r="67" spans="3:19" ht="12" customHeight="1">
      <c r="C67" s="204"/>
      <c r="D67" s="205"/>
      <c r="E67" s="206"/>
      <c r="F67" s="207"/>
      <c r="G67" s="206"/>
      <c r="H67" s="206"/>
      <c r="I67" s="206"/>
      <c r="J67" s="206"/>
      <c r="K67" s="206"/>
      <c r="L67" s="206"/>
      <c r="M67" s="208"/>
      <c r="N67" s="208"/>
      <c r="O67" s="208"/>
      <c r="P67" s="208"/>
      <c r="Q67" s="208"/>
      <c r="R67" s="208"/>
      <c r="S67" s="184"/>
    </row>
    <row r="68" spans="3:19" ht="12" customHeight="1">
      <c r="C68" s="209"/>
      <c r="D68" s="169"/>
      <c r="E68" s="174"/>
      <c r="F68" s="170"/>
      <c r="G68" s="174"/>
      <c r="H68" s="174"/>
      <c r="I68" s="174"/>
      <c r="J68" s="174"/>
      <c r="K68" s="174"/>
      <c r="L68" s="174"/>
      <c r="M68" s="184"/>
      <c r="N68" s="184"/>
      <c r="O68" s="184"/>
      <c r="P68" s="184"/>
      <c r="Q68" s="184"/>
      <c r="R68" s="184"/>
      <c r="S68" s="184"/>
    </row>
    <row r="69" spans="3:19" ht="12" customHeight="1">
      <c r="C69" s="209"/>
      <c r="D69" s="169"/>
      <c r="E69" s="174"/>
      <c r="F69" s="170"/>
      <c r="G69" s="174"/>
      <c r="H69" s="174"/>
      <c r="I69" s="174"/>
      <c r="J69" s="174"/>
      <c r="K69" s="174"/>
      <c r="L69" s="174"/>
      <c r="M69" s="184"/>
      <c r="N69" s="184"/>
      <c r="O69" s="184"/>
      <c r="P69" s="184"/>
      <c r="Q69" s="184"/>
      <c r="R69" s="184"/>
      <c r="S69" s="184"/>
    </row>
    <row r="70" spans="3:19" ht="12" customHeight="1">
      <c r="C70" s="209"/>
      <c r="D70" s="169"/>
      <c r="E70" s="174"/>
      <c r="F70" s="170"/>
      <c r="G70" s="174"/>
      <c r="H70" s="174"/>
      <c r="I70" s="174"/>
      <c r="J70" s="174"/>
      <c r="K70" s="174"/>
      <c r="L70" s="174"/>
      <c r="M70" s="184"/>
      <c r="N70" s="184"/>
      <c r="O70" s="184"/>
      <c r="P70" s="184"/>
      <c r="Q70" s="184"/>
      <c r="R70" s="184"/>
      <c r="S70" s="184"/>
    </row>
    <row r="71" spans="3:19" ht="12" customHeight="1">
      <c r="C71" s="209"/>
      <c r="D71" s="169"/>
      <c r="E71" s="174"/>
      <c r="F71" s="170"/>
      <c r="G71" s="174"/>
      <c r="H71" s="174"/>
      <c r="I71" s="174"/>
      <c r="J71" s="174"/>
      <c r="K71" s="174"/>
      <c r="L71" s="174"/>
      <c r="M71" s="184"/>
      <c r="N71" s="184"/>
      <c r="O71" s="184"/>
      <c r="P71" s="184"/>
      <c r="Q71" s="184"/>
      <c r="R71" s="184"/>
      <c r="S71" s="184"/>
    </row>
    <row r="72" spans="3:19" ht="12" customHeight="1">
      <c r="C72" s="209"/>
      <c r="D72" s="169"/>
      <c r="E72" s="174"/>
      <c r="F72" s="170"/>
      <c r="G72" s="174"/>
      <c r="H72" s="174"/>
      <c r="I72" s="174"/>
      <c r="J72" s="174"/>
      <c r="K72" s="174"/>
      <c r="L72" s="174"/>
      <c r="M72" s="184"/>
      <c r="N72" s="184"/>
      <c r="O72" s="184"/>
      <c r="P72" s="184"/>
      <c r="Q72" s="184"/>
      <c r="R72" s="184"/>
      <c r="S72" s="184"/>
    </row>
    <row r="73" spans="3:19" ht="12" customHeight="1">
      <c r="C73" s="209"/>
      <c r="D73" s="169"/>
      <c r="E73" s="174"/>
      <c r="F73" s="170"/>
      <c r="G73" s="174"/>
      <c r="H73" s="174"/>
      <c r="I73" s="174"/>
      <c r="J73" s="174"/>
      <c r="K73" s="174"/>
      <c r="L73" s="174"/>
      <c r="M73" s="184"/>
      <c r="N73" s="184"/>
      <c r="O73" s="184"/>
      <c r="P73" s="184"/>
      <c r="Q73" s="184"/>
      <c r="R73" s="184"/>
      <c r="S73" s="184"/>
    </row>
    <row r="74" spans="3:17" ht="15" customHeight="1">
      <c r="C74" s="209"/>
      <c r="D74" s="210"/>
      <c r="E74" s="210"/>
      <c r="F74" s="210"/>
      <c r="G74" s="210"/>
      <c r="H74" s="210"/>
      <c r="I74" s="210"/>
      <c r="J74" s="210"/>
      <c r="K74" s="210"/>
      <c r="L74" s="210"/>
      <c r="M74" s="211"/>
      <c r="N74" s="211"/>
      <c r="O74" s="211"/>
      <c r="P74" s="211"/>
      <c r="Q74" s="211"/>
    </row>
    <row r="75" spans="3:12" ht="12">
      <c r="C75" s="209"/>
      <c r="D75" s="144"/>
      <c r="E75" s="212"/>
      <c r="F75" s="212"/>
      <c r="G75" s="212"/>
      <c r="J75" s="212"/>
      <c r="K75" s="212"/>
      <c r="L75" s="212"/>
    </row>
    <row r="76" spans="3:12" ht="12">
      <c r="C76" s="209"/>
      <c r="D76" s="144"/>
      <c r="E76" s="144"/>
      <c r="F76" s="144"/>
      <c r="G76" s="144"/>
      <c r="H76" s="144"/>
      <c r="I76" s="144"/>
      <c r="J76" s="144"/>
      <c r="K76" s="144"/>
      <c r="L76" s="144"/>
    </row>
    <row r="77" spans="3:12" ht="12">
      <c r="C77" s="209"/>
      <c r="E77" s="144"/>
      <c r="F77" s="144"/>
      <c r="G77" s="144"/>
      <c r="H77" s="144"/>
      <c r="I77" s="144"/>
      <c r="J77" s="144"/>
      <c r="K77" s="144"/>
      <c r="L77" s="144"/>
    </row>
    <row r="78" spans="3:12" ht="12">
      <c r="C78" s="209"/>
      <c r="D78" s="144"/>
      <c r="E78" s="144"/>
      <c r="F78" s="144"/>
      <c r="G78" s="144"/>
      <c r="H78" s="144"/>
      <c r="I78" s="144"/>
      <c r="J78" s="144"/>
      <c r="K78" s="144"/>
      <c r="L78" s="144"/>
    </row>
    <row r="79" spans="3:12" ht="12">
      <c r="C79" s="209"/>
      <c r="D79" s="144"/>
      <c r="E79" s="144"/>
      <c r="F79" s="144"/>
      <c r="G79" s="144"/>
      <c r="H79" s="144"/>
      <c r="I79" s="144"/>
      <c r="J79" s="144"/>
      <c r="K79" s="144"/>
      <c r="L79" s="144"/>
    </row>
    <row r="80" spans="3:12" ht="12">
      <c r="C80" s="209"/>
      <c r="D80" s="144"/>
      <c r="E80" s="144"/>
      <c r="F80" s="144"/>
      <c r="G80" s="144"/>
      <c r="H80" s="144"/>
      <c r="I80" s="144"/>
      <c r="J80" s="144"/>
      <c r="K80" s="144"/>
      <c r="L80" s="144"/>
    </row>
    <row r="81" spans="3:12" ht="12">
      <c r="C81" s="209"/>
      <c r="D81" s="144"/>
      <c r="E81" s="144"/>
      <c r="F81" s="144"/>
      <c r="G81" s="144"/>
      <c r="H81" s="144"/>
      <c r="I81" s="144"/>
      <c r="J81" s="144"/>
      <c r="K81" s="144"/>
      <c r="L81" s="144"/>
    </row>
    <row r="82" spans="3:12" ht="12">
      <c r="C82" s="209"/>
      <c r="D82" s="144"/>
      <c r="E82" s="144"/>
      <c r="F82" s="144"/>
      <c r="G82" s="144"/>
      <c r="H82" s="144"/>
      <c r="I82" s="144"/>
      <c r="J82" s="144"/>
      <c r="K82" s="144"/>
      <c r="L82" s="144"/>
    </row>
    <row r="83" spans="3:12" ht="12">
      <c r="C83" s="209"/>
      <c r="D83" s="144"/>
      <c r="E83" s="144"/>
      <c r="F83" s="144"/>
      <c r="G83" s="144"/>
      <c r="H83" s="144"/>
      <c r="I83" s="144"/>
      <c r="J83" s="144"/>
      <c r="K83" s="144"/>
      <c r="L83" s="144"/>
    </row>
    <row r="84" spans="3:12" ht="12">
      <c r="C84" s="209"/>
      <c r="D84" s="144"/>
      <c r="E84" s="144"/>
      <c r="F84" s="144"/>
      <c r="G84" s="144"/>
      <c r="H84" s="144"/>
      <c r="I84" s="144"/>
      <c r="J84" s="144"/>
      <c r="K84" s="144"/>
      <c r="L84" s="144"/>
    </row>
    <row r="85" spans="3:12" ht="12">
      <c r="C85" s="209"/>
      <c r="D85" s="144"/>
      <c r="E85" s="144"/>
      <c r="F85" s="144"/>
      <c r="G85" s="144"/>
      <c r="H85" s="144"/>
      <c r="I85" s="144"/>
      <c r="J85" s="144"/>
      <c r="K85" s="144"/>
      <c r="L85" s="144"/>
    </row>
    <row r="86" spans="3:12" ht="12">
      <c r="C86" s="209"/>
      <c r="D86" s="144"/>
      <c r="E86" s="144"/>
      <c r="F86" s="144"/>
      <c r="G86" s="144"/>
      <c r="H86" s="144"/>
      <c r="I86" s="144"/>
      <c r="J86" s="144"/>
      <c r="K86" s="144"/>
      <c r="L86" s="144"/>
    </row>
    <row r="87" spans="3:12" ht="12">
      <c r="C87" s="209"/>
      <c r="D87" s="144"/>
      <c r="E87" s="144"/>
      <c r="F87" s="144"/>
      <c r="G87" s="144"/>
      <c r="H87" s="144"/>
      <c r="I87" s="144"/>
      <c r="J87" s="144"/>
      <c r="K87" s="144"/>
      <c r="L87" s="144"/>
    </row>
    <row r="88" spans="3:12" ht="12">
      <c r="C88" s="209"/>
      <c r="D88" s="144"/>
      <c r="E88" s="144"/>
      <c r="F88" s="144"/>
      <c r="G88" s="144"/>
      <c r="H88" s="144"/>
      <c r="I88" s="144"/>
      <c r="J88" s="144"/>
      <c r="K88" s="144"/>
      <c r="L88" s="144"/>
    </row>
    <row r="89" spans="3:12" ht="12">
      <c r="C89" s="209"/>
      <c r="D89" s="144"/>
      <c r="E89" s="144"/>
      <c r="F89" s="144"/>
      <c r="G89" s="144"/>
      <c r="H89" s="144"/>
      <c r="I89" s="144"/>
      <c r="J89" s="144"/>
      <c r="K89" s="144"/>
      <c r="L89" s="144"/>
    </row>
    <row r="90" spans="3:12" ht="12">
      <c r="C90" s="209"/>
      <c r="D90" s="144"/>
      <c r="E90" s="144"/>
      <c r="F90" s="144"/>
      <c r="G90" s="144"/>
      <c r="H90" s="144"/>
      <c r="I90" s="144"/>
      <c r="J90" s="144"/>
      <c r="K90" s="144"/>
      <c r="L90" s="144"/>
    </row>
    <row r="91" spans="3:12" ht="12">
      <c r="C91" s="209"/>
      <c r="D91" s="144"/>
      <c r="E91" s="144"/>
      <c r="F91" s="144"/>
      <c r="G91" s="144"/>
      <c r="H91" s="144"/>
      <c r="I91" s="144"/>
      <c r="J91" s="144"/>
      <c r="K91" s="144"/>
      <c r="L91" s="144"/>
    </row>
    <row r="92" spans="3:12" ht="12">
      <c r="C92" s="209"/>
      <c r="D92" s="144"/>
      <c r="E92" s="144"/>
      <c r="F92" s="144"/>
      <c r="G92" s="144"/>
      <c r="H92" s="144"/>
      <c r="I92" s="144"/>
      <c r="J92" s="144"/>
      <c r="K92" s="144"/>
      <c r="L92" s="144"/>
    </row>
    <row r="93" spans="3:12" ht="12">
      <c r="C93" s="209"/>
      <c r="D93" s="144"/>
      <c r="E93" s="144"/>
      <c r="F93" s="144"/>
      <c r="G93" s="144"/>
      <c r="H93" s="144"/>
      <c r="I93" s="144"/>
      <c r="J93" s="144"/>
      <c r="K93" s="144"/>
      <c r="L93" s="144"/>
    </row>
    <row r="94" spans="3:12" ht="12">
      <c r="C94" s="209"/>
      <c r="D94" s="144"/>
      <c r="E94" s="144"/>
      <c r="F94" s="144"/>
      <c r="G94" s="144"/>
      <c r="H94" s="144"/>
      <c r="I94" s="144"/>
      <c r="J94" s="144"/>
      <c r="K94" s="144"/>
      <c r="L94" s="144"/>
    </row>
    <row r="95" spans="3:12" ht="12">
      <c r="C95" s="209"/>
      <c r="D95" s="144"/>
      <c r="E95" s="144"/>
      <c r="F95" s="144"/>
      <c r="G95" s="144"/>
      <c r="H95" s="144"/>
      <c r="I95" s="144"/>
      <c r="J95" s="144"/>
      <c r="K95" s="144"/>
      <c r="L95" s="144"/>
    </row>
    <row r="96" spans="3:12" ht="12">
      <c r="C96" s="209"/>
      <c r="D96" s="144"/>
      <c r="E96" s="144"/>
      <c r="F96" s="144"/>
      <c r="G96" s="144"/>
      <c r="H96" s="144"/>
      <c r="I96" s="144"/>
      <c r="J96" s="144"/>
      <c r="K96" s="144"/>
      <c r="L96" s="144"/>
    </row>
    <row r="97" spans="3:12" ht="12">
      <c r="C97" s="209"/>
      <c r="D97" s="144"/>
      <c r="E97" s="144"/>
      <c r="F97" s="144"/>
      <c r="G97" s="144"/>
      <c r="H97" s="144"/>
      <c r="I97" s="144"/>
      <c r="J97" s="144"/>
      <c r="K97" s="144"/>
      <c r="L97" s="144"/>
    </row>
    <row r="98" spans="3:12" ht="12">
      <c r="C98" s="209"/>
      <c r="D98" s="144"/>
      <c r="E98" s="144"/>
      <c r="F98" s="144"/>
      <c r="G98" s="144"/>
      <c r="H98" s="144"/>
      <c r="I98" s="144"/>
      <c r="J98" s="144"/>
      <c r="K98" s="144"/>
      <c r="L98" s="144"/>
    </row>
    <row r="99" spans="3:12" ht="12">
      <c r="C99" s="209"/>
      <c r="D99" s="144"/>
      <c r="E99" s="144"/>
      <c r="F99" s="144"/>
      <c r="G99" s="144"/>
      <c r="H99" s="144"/>
      <c r="I99" s="144"/>
      <c r="J99" s="144"/>
      <c r="K99" s="144"/>
      <c r="L99" s="144"/>
    </row>
    <row r="100" spans="3:12" ht="12">
      <c r="C100" s="209"/>
      <c r="D100" s="144"/>
      <c r="E100" s="144"/>
      <c r="F100" s="144"/>
      <c r="G100" s="144"/>
      <c r="H100" s="144"/>
      <c r="I100" s="144"/>
      <c r="J100" s="144"/>
      <c r="K100" s="144"/>
      <c r="L100" s="144"/>
    </row>
    <row r="101" spans="3:12" ht="12">
      <c r="C101" s="209"/>
      <c r="D101" s="144"/>
      <c r="E101" s="144"/>
      <c r="F101" s="144"/>
      <c r="G101" s="144"/>
      <c r="H101" s="144"/>
      <c r="I101" s="144"/>
      <c r="J101" s="144"/>
      <c r="K101" s="144"/>
      <c r="L101" s="144"/>
    </row>
    <row r="102" spans="3:12" ht="12">
      <c r="C102" s="209"/>
      <c r="D102" s="144"/>
      <c r="E102" s="144"/>
      <c r="F102" s="144"/>
      <c r="G102" s="144"/>
      <c r="H102" s="144"/>
      <c r="I102" s="144"/>
      <c r="J102" s="144"/>
      <c r="K102" s="144"/>
      <c r="L102" s="144"/>
    </row>
    <row r="103" spans="3:12" ht="12">
      <c r="C103" s="209"/>
      <c r="D103" s="144"/>
      <c r="E103" s="144"/>
      <c r="F103" s="144"/>
      <c r="G103" s="144"/>
      <c r="H103" s="144"/>
      <c r="I103" s="144"/>
      <c r="J103" s="144"/>
      <c r="K103" s="144"/>
      <c r="L103" s="144"/>
    </row>
    <row r="104" spans="3:12" ht="12">
      <c r="C104" s="209"/>
      <c r="D104" s="144"/>
      <c r="E104" s="144"/>
      <c r="F104" s="144"/>
      <c r="G104" s="144"/>
      <c r="H104" s="144"/>
      <c r="I104" s="144"/>
      <c r="J104" s="144"/>
      <c r="K104" s="144"/>
      <c r="L104" s="144"/>
    </row>
    <row r="105" spans="3:12" ht="12">
      <c r="C105" s="209"/>
      <c r="D105" s="144"/>
      <c r="E105" s="144"/>
      <c r="F105" s="144"/>
      <c r="G105" s="144"/>
      <c r="H105" s="144"/>
      <c r="I105" s="144"/>
      <c r="J105" s="144"/>
      <c r="K105" s="144"/>
      <c r="L105" s="144"/>
    </row>
    <row r="106" spans="3:12" ht="12">
      <c r="C106" s="209"/>
      <c r="D106" s="144"/>
      <c r="E106" s="144"/>
      <c r="F106" s="144"/>
      <c r="G106" s="144"/>
      <c r="H106" s="144"/>
      <c r="I106" s="144"/>
      <c r="J106" s="144"/>
      <c r="K106" s="144"/>
      <c r="L106" s="144"/>
    </row>
    <row r="107" spans="3:12" ht="12">
      <c r="C107" s="209"/>
      <c r="D107" s="144"/>
      <c r="E107" s="144"/>
      <c r="F107" s="144"/>
      <c r="G107" s="144"/>
      <c r="H107" s="144"/>
      <c r="I107" s="144"/>
      <c r="J107" s="144"/>
      <c r="K107" s="144"/>
      <c r="L107" s="144"/>
    </row>
    <row r="108" spans="3:12" ht="12">
      <c r="C108" s="209"/>
      <c r="D108" s="144"/>
      <c r="E108" s="144"/>
      <c r="F108" s="144"/>
      <c r="G108" s="144"/>
      <c r="H108" s="144"/>
      <c r="I108" s="144"/>
      <c r="J108" s="144"/>
      <c r="K108" s="144"/>
      <c r="L108" s="144"/>
    </row>
    <row r="109" spans="3:12" ht="12">
      <c r="C109" s="209"/>
      <c r="D109" s="144"/>
      <c r="E109" s="144"/>
      <c r="F109" s="144"/>
      <c r="G109" s="144"/>
      <c r="H109" s="144"/>
      <c r="I109" s="144"/>
      <c r="J109" s="144"/>
      <c r="K109" s="144"/>
      <c r="L109" s="144"/>
    </row>
    <row r="110" spans="3:12" ht="12">
      <c r="C110" s="209"/>
      <c r="D110" s="144"/>
      <c r="E110" s="144"/>
      <c r="F110" s="144"/>
      <c r="G110" s="144"/>
      <c r="H110" s="144"/>
      <c r="I110" s="144"/>
      <c r="J110" s="144"/>
      <c r="K110" s="144"/>
      <c r="L110" s="144"/>
    </row>
    <row r="111" spans="3:12" ht="12">
      <c r="C111" s="209"/>
      <c r="D111" s="144"/>
      <c r="E111" s="144"/>
      <c r="F111" s="144"/>
      <c r="G111" s="144"/>
      <c r="H111" s="144"/>
      <c r="I111" s="144"/>
      <c r="J111" s="144"/>
      <c r="K111" s="144"/>
      <c r="L111" s="144"/>
    </row>
    <row r="112" spans="3:12" ht="12">
      <c r="C112" s="209"/>
      <c r="D112" s="144"/>
      <c r="E112" s="144"/>
      <c r="F112" s="144"/>
      <c r="G112" s="144"/>
      <c r="H112" s="144"/>
      <c r="I112" s="144"/>
      <c r="J112" s="144"/>
      <c r="K112" s="144"/>
      <c r="L112" s="144"/>
    </row>
    <row r="113" spans="3:12" ht="12">
      <c r="C113" s="209"/>
      <c r="D113" s="144"/>
      <c r="E113" s="144"/>
      <c r="F113" s="144"/>
      <c r="G113" s="144"/>
      <c r="H113" s="144"/>
      <c r="I113" s="144"/>
      <c r="J113" s="144"/>
      <c r="K113" s="144"/>
      <c r="L113" s="144"/>
    </row>
    <row r="114" spans="3:12" ht="12">
      <c r="C114" s="209"/>
      <c r="D114" s="144"/>
      <c r="E114" s="144"/>
      <c r="F114" s="144"/>
      <c r="G114" s="144"/>
      <c r="H114" s="144"/>
      <c r="I114" s="144"/>
      <c r="J114" s="144"/>
      <c r="K114" s="144"/>
      <c r="L114" s="144"/>
    </row>
    <row r="115" spans="3:12" ht="12">
      <c r="C115" s="209"/>
      <c r="D115" s="144"/>
      <c r="E115" s="144"/>
      <c r="F115" s="144"/>
      <c r="G115" s="144"/>
      <c r="H115" s="144"/>
      <c r="I115" s="144"/>
      <c r="J115" s="144"/>
      <c r="K115" s="144"/>
      <c r="L115" s="144"/>
    </row>
    <row r="116" spans="3:12" ht="12">
      <c r="C116" s="209"/>
      <c r="D116" s="144"/>
      <c r="E116" s="144"/>
      <c r="F116" s="144"/>
      <c r="G116" s="144"/>
      <c r="H116" s="144"/>
      <c r="I116" s="144"/>
      <c r="J116" s="144"/>
      <c r="K116" s="144"/>
      <c r="L116" s="144"/>
    </row>
    <row r="117" spans="4:12" ht="12">
      <c r="D117" s="144"/>
      <c r="E117" s="144"/>
      <c r="F117" s="144"/>
      <c r="G117" s="144"/>
      <c r="H117" s="144"/>
      <c r="I117" s="144"/>
      <c r="J117" s="144"/>
      <c r="K117" s="144"/>
      <c r="L117" s="144"/>
    </row>
    <row r="118" spans="4:12" ht="12">
      <c r="D118" s="144"/>
      <c r="E118" s="144"/>
      <c r="F118" s="144"/>
      <c r="G118" s="144"/>
      <c r="H118" s="144"/>
      <c r="I118" s="144"/>
      <c r="J118" s="144"/>
      <c r="K118" s="144"/>
      <c r="L118" s="144"/>
    </row>
    <row r="119" spans="4:12" ht="12">
      <c r="D119" s="144"/>
      <c r="E119" s="144"/>
      <c r="F119" s="144"/>
      <c r="G119" s="144"/>
      <c r="H119" s="144"/>
      <c r="I119" s="144"/>
      <c r="J119" s="144"/>
      <c r="K119" s="144"/>
      <c r="L119" s="144"/>
    </row>
    <row r="120" spans="4:12" ht="12">
      <c r="D120" s="144"/>
      <c r="E120" s="144"/>
      <c r="F120" s="144"/>
      <c r="G120" s="144"/>
      <c r="H120" s="144"/>
      <c r="I120" s="144"/>
      <c r="J120" s="144"/>
      <c r="K120" s="144"/>
      <c r="L120" s="144"/>
    </row>
    <row r="121" spans="4:12" ht="12">
      <c r="D121" s="144"/>
      <c r="E121" s="144"/>
      <c r="F121" s="144"/>
      <c r="G121" s="144"/>
      <c r="H121" s="144"/>
      <c r="I121" s="144"/>
      <c r="J121" s="144"/>
      <c r="K121" s="144"/>
      <c r="L121" s="144"/>
    </row>
    <row r="122" spans="4:12" ht="12">
      <c r="D122" s="144"/>
      <c r="E122" s="144"/>
      <c r="F122" s="144"/>
      <c r="G122" s="144"/>
      <c r="H122" s="144"/>
      <c r="I122" s="144"/>
      <c r="J122" s="144"/>
      <c r="K122" s="144"/>
      <c r="L122" s="144"/>
    </row>
    <row r="123" spans="4:12" ht="12">
      <c r="D123" s="144"/>
      <c r="E123" s="144"/>
      <c r="F123" s="144"/>
      <c r="G123" s="144"/>
      <c r="H123" s="144"/>
      <c r="I123" s="144"/>
      <c r="J123" s="144"/>
      <c r="K123" s="144"/>
      <c r="L123" s="144"/>
    </row>
    <row r="124" spans="4:12" ht="12">
      <c r="D124" s="144"/>
      <c r="E124" s="144"/>
      <c r="F124" s="144"/>
      <c r="G124" s="144"/>
      <c r="H124" s="144"/>
      <c r="I124" s="144"/>
      <c r="J124" s="144"/>
      <c r="K124" s="144"/>
      <c r="L124" s="144"/>
    </row>
    <row r="125" spans="4:12" ht="12">
      <c r="D125" s="144"/>
      <c r="E125" s="144"/>
      <c r="F125" s="144"/>
      <c r="G125" s="144"/>
      <c r="H125" s="144"/>
      <c r="I125" s="144"/>
      <c r="J125" s="144"/>
      <c r="K125" s="144"/>
      <c r="L125" s="144"/>
    </row>
    <row r="126" spans="4:12" ht="12">
      <c r="D126" s="144"/>
      <c r="E126" s="144"/>
      <c r="F126" s="144"/>
      <c r="G126" s="144"/>
      <c r="H126" s="144"/>
      <c r="I126" s="144"/>
      <c r="J126" s="144"/>
      <c r="K126" s="144"/>
      <c r="L126" s="144"/>
    </row>
    <row r="127" spans="4:12" ht="12">
      <c r="D127" s="144"/>
      <c r="E127" s="144"/>
      <c r="F127" s="144"/>
      <c r="G127" s="144"/>
      <c r="H127" s="144"/>
      <c r="I127" s="144"/>
      <c r="J127" s="144"/>
      <c r="K127" s="144"/>
      <c r="L127" s="144"/>
    </row>
    <row r="128" spans="4:12" ht="12">
      <c r="D128" s="144"/>
      <c r="E128" s="144"/>
      <c r="F128" s="144"/>
      <c r="G128" s="144"/>
      <c r="H128" s="144"/>
      <c r="I128" s="144"/>
      <c r="J128" s="144"/>
      <c r="K128" s="144"/>
      <c r="L128" s="144"/>
    </row>
    <row r="129" spans="4:12" ht="12">
      <c r="D129" s="144"/>
      <c r="E129" s="144"/>
      <c r="F129" s="144"/>
      <c r="G129" s="144"/>
      <c r="H129" s="144"/>
      <c r="I129" s="144"/>
      <c r="J129" s="144"/>
      <c r="K129" s="144"/>
      <c r="L129" s="144"/>
    </row>
    <row r="130" spans="4:12" ht="12">
      <c r="D130" s="144"/>
      <c r="E130" s="144"/>
      <c r="F130" s="144"/>
      <c r="G130" s="144"/>
      <c r="H130" s="144"/>
      <c r="I130" s="144"/>
      <c r="J130" s="144"/>
      <c r="K130" s="144"/>
      <c r="L130" s="144"/>
    </row>
    <row r="131" spans="4:12" ht="12">
      <c r="D131" s="144"/>
      <c r="E131" s="144"/>
      <c r="F131" s="144"/>
      <c r="G131" s="144"/>
      <c r="H131" s="144"/>
      <c r="I131" s="144"/>
      <c r="J131" s="144"/>
      <c r="K131" s="144"/>
      <c r="L131" s="144"/>
    </row>
    <row r="132" spans="4:12" ht="12">
      <c r="D132" s="144"/>
      <c r="E132" s="144"/>
      <c r="F132" s="144"/>
      <c r="G132" s="144"/>
      <c r="H132" s="144"/>
      <c r="I132" s="144"/>
      <c r="J132" s="144"/>
      <c r="K132" s="144"/>
      <c r="L132" s="144"/>
    </row>
    <row r="133" spans="4:12" ht="12">
      <c r="D133" s="144"/>
      <c r="E133" s="144"/>
      <c r="F133" s="144"/>
      <c r="G133" s="144"/>
      <c r="H133" s="144"/>
      <c r="I133" s="144"/>
      <c r="J133" s="144"/>
      <c r="K133" s="144"/>
      <c r="L133" s="144"/>
    </row>
    <row r="134" spans="4:12" ht="12">
      <c r="D134" s="144"/>
      <c r="E134" s="144"/>
      <c r="F134" s="144"/>
      <c r="G134" s="144"/>
      <c r="H134" s="144"/>
      <c r="I134" s="144"/>
      <c r="J134" s="144"/>
      <c r="K134" s="144"/>
      <c r="L134" s="144"/>
    </row>
    <row r="135" spans="4:12" ht="12">
      <c r="D135" s="144"/>
      <c r="E135" s="144"/>
      <c r="F135" s="144"/>
      <c r="G135" s="144"/>
      <c r="H135" s="144"/>
      <c r="I135" s="144"/>
      <c r="J135" s="144"/>
      <c r="K135" s="144"/>
      <c r="L135" s="144"/>
    </row>
    <row r="136" spans="4:12" ht="12">
      <c r="D136" s="144"/>
      <c r="E136" s="144"/>
      <c r="F136" s="144"/>
      <c r="G136" s="144"/>
      <c r="H136" s="144"/>
      <c r="I136" s="144"/>
      <c r="J136" s="144"/>
      <c r="K136" s="144"/>
      <c r="L136" s="144"/>
    </row>
    <row r="137" spans="4:12" ht="12">
      <c r="D137" s="144"/>
      <c r="E137" s="144"/>
      <c r="F137" s="144"/>
      <c r="G137" s="144"/>
      <c r="H137" s="144"/>
      <c r="I137" s="144"/>
      <c r="J137" s="144"/>
      <c r="K137" s="144"/>
      <c r="L137" s="144"/>
    </row>
    <row r="138" spans="4:12" ht="12">
      <c r="D138" s="144"/>
      <c r="E138" s="144"/>
      <c r="F138" s="144"/>
      <c r="G138" s="144"/>
      <c r="H138" s="144"/>
      <c r="I138" s="144"/>
      <c r="J138" s="144"/>
      <c r="K138" s="144"/>
      <c r="L138" s="144"/>
    </row>
    <row r="139" spans="4:12" ht="12">
      <c r="D139" s="144"/>
      <c r="E139" s="144"/>
      <c r="F139" s="144"/>
      <c r="G139" s="144"/>
      <c r="H139" s="144"/>
      <c r="I139" s="144"/>
      <c r="J139" s="144"/>
      <c r="K139" s="144"/>
      <c r="L139" s="144"/>
    </row>
    <row r="140" spans="4:12" ht="12">
      <c r="D140" s="144"/>
      <c r="E140" s="144"/>
      <c r="F140" s="144"/>
      <c r="G140" s="144"/>
      <c r="H140" s="144"/>
      <c r="I140" s="144"/>
      <c r="J140" s="144"/>
      <c r="K140" s="144"/>
      <c r="L140" s="144"/>
    </row>
    <row r="141" spans="4:12" ht="12">
      <c r="D141" s="144"/>
      <c r="E141" s="144"/>
      <c r="F141" s="144"/>
      <c r="G141" s="144"/>
      <c r="H141" s="144"/>
      <c r="I141" s="144"/>
      <c r="J141" s="144"/>
      <c r="K141" s="144"/>
      <c r="L141" s="144"/>
    </row>
    <row r="142" spans="4:12" ht="12">
      <c r="D142" s="144"/>
      <c r="E142" s="144"/>
      <c r="F142" s="144"/>
      <c r="G142" s="144"/>
      <c r="H142" s="144"/>
      <c r="I142" s="144"/>
      <c r="J142" s="144"/>
      <c r="K142" s="144"/>
      <c r="L142" s="144"/>
    </row>
    <row r="143" spans="4:12" ht="12">
      <c r="D143" s="144"/>
      <c r="E143" s="144"/>
      <c r="F143" s="144"/>
      <c r="G143" s="144"/>
      <c r="H143" s="144"/>
      <c r="I143" s="144"/>
      <c r="J143" s="144"/>
      <c r="K143" s="144"/>
      <c r="L143" s="144"/>
    </row>
    <row r="144" spans="4:12" ht="12">
      <c r="D144" s="144"/>
      <c r="E144" s="144"/>
      <c r="F144" s="144"/>
      <c r="G144" s="144"/>
      <c r="H144" s="144"/>
      <c r="I144" s="144"/>
      <c r="J144" s="144"/>
      <c r="K144" s="144"/>
      <c r="L144" s="144"/>
    </row>
    <row r="145" spans="4:12" ht="12">
      <c r="D145" s="144"/>
      <c r="E145" s="144"/>
      <c r="F145" s="144"/>
      <c r="G145" s="144"/>
      <c r="H145" s="144"/>
      <c r="I145" s="144"/>
      <c r="J145" s="144"/>
      <c r="K145" s="144"/>
      <c r="L145" s="144"/>
    </row>
    <row r="146" spans="4:12" ht="12">
      <c r="D146" s="144"/>
      <c r="E146" s="144"/>
      <c r="F146" s="144"/>
      <c r="G146" s="144"/>
      <c r="H146" s="144"/>
      <c r="I146" s="144"/>
      <c r="J146" s="144"/>
      <c r="K146" s="144"/>
      <c r="L146" s="144"/>
    </row>
    <row r="147" spans="4:12" ht="12">
      <c r="D147" s="144"/>
      <c r="E147" s="144"/>
      <c r="F147" s="144"/>
      <c r="G147" s="144"/>
      <c r="H147" s="144"/>
      <c r="I147" s="144"/>
      <c r="J147" s="144"/>
      <c r="K147" s="144"/>
      <c r="L147" s="144"/>
    </row>
    <row r="148" spans="4:12" ht="12">
      <c r="D148" s="144"/>
      <c r="E148" s="144"/>
      <c r="F148" s="144"/>
      <c r="G148" s="144"/>
      <c r="H148" s="144"/>
      <c r="I148" s="144"/>
      <c r="J148" s="144"/>
      <c r="K148" s="144"/>
      <c r="L148" s="144"/>
    </row>
    <row r="149" spans="4:12" ht="12">
      <c r="D149" s="144"/>
      <c r="E149" s="144"/>
      <c r="F149" s="144"/>
      <c r="G149" s="144"/>
      <c r="H149" s="144"/>
      <c r="I149" s="144"/>
      <c r="J149" s="144"/>
      <c r="K149" s="144"/>
      <c r="L149" s="144"/>
    </row>
    <row r="150" spans="4:12" ht="12">
      <c r="D150" s="144"/>
      <c r="E150" s="144"/>
      <c r="F150" s="144"/>
      <c r="G150" s="144"/>
      <c r="H150" s="144"/>
      <c r="I150" s="144"/>
      <c r="J150" s="144"/>
      <c r="K150" s="144"/>
      <c r="L150" s="144"/>
    </row>
    <row r="151" spans="4:12" ht="12">
      <c r="D151" s="144"/>
      <c r="E151" s="144"/>
      <c r="F151" s="144"/>
      <c r="G151" s="144"/>
      <c r="H151" s="144"/>
      <c r="I151" s="144"/>
      <c r="J151" s="144"/>
      <c r="K151" s="144"/>
      <c r="L151" s="144"/>
    </row>
    <row r="152" spans="4:12" ht="12">
      <c r="D152" s="144"/>
      <c r="E152" s="144"/>
      <c r="F152" s="144"/>
      <c r="G152" s="144"/>
      <c r="H152" s="144"/>
      <c r="I152" s="144"/>
      <c r="J152" s="144"/>
      <c r="K152" s="144"/>
      <c r="L152" s="144"/>
    </row>
    <row r="153" spans="4:12" ht="12">
      <c r="D153" s="144"/>
      <c r="E153" s="144"/>
      <c r="F153" s="144"/>
      <c r="G153" s="144"/>
      <c r="H153" s="144"/>
      <c r="I153" s="144"/>
      <c r="J153" s="144"/>
      <c r="K153" s="144"/>
      <c r="L153" s="144"/>
    </row>
    <row r="154" spans="4:12" ht="12">
      <c r="D154" s="144"/>
      <c r="E154" s="144"/>
      <c r="F154" s="144"/>
      <c r="G154" s="144"/>
      <c r="H154" s="144"/>
      <c r="I154" s="144"/>
      <c r="J154" s="144"/>
      <c r="K154" s="144"/>
      <c r="L154" s="144"/>
    </row>
    <row r="155" spans="4:12" ht="12">
      <c r="D155" s="144"/>
      <c r="E155" s="144"/>
      <c r="F155" s="144"/>
      <c r="G155" s="144"/>
      <c r="H155" s="144"/>
      <c r="I155" s="144"/>
      <c r="J155" s="144"/>
      <c r="K155" s="144"/>
      <c r="L155" s="144"/>
    </row>
    <row r="156" spans="4:12" ht="12">
      <c r="D156" s="144"/>
      <c r="E156" s="144"/>
      <c r="F156" s="144"/>
      <c r="G156" s="144"/>
      <c r="H156" s="144"/>
      <c r="I156" s="144"/>
      <c r="J156" s="144"/>
      <c r="K156" s="144"/>
      <c r="L156" s="144"/>
    </row>
    <row r="157" spans="4:12" ht="12">
      <c r="D157" s="144"/>
      <c r="E157" s="144"/>
      <c r="F157" s="144"/>
      <c r="G157" s="144"/>
      <c r="H157" s="144"/>
      <c r="I157" s="144"/>
      <c r="J157" s="144"/>
      <c r="K157" s="144"/>
      <c r="L157" s="144"/>
    </row>
    <row r="158" spans="4:12" ht="12">
      <c r="D158" s="144"/>
      <c r="E158" s="144"/>
      <c r="F158" s="144"/>
      <c r="G158" s="144"/>
      <c r="H158" s="144"/>
      <c r="I158" s="144"/>
      <c r="J158" s="144"/>
      <c r="K158" s="144"/>
      <c r="L158" s="144"/>
    </row>
    <row r="159" spans="4:12" ht="12">
      <c r="D159" s="144"/>
      <c r="E159" s="144"/>
      <c r="F159" s="144"/>
      <c r="G159" s="144"/>
      <c r="H159" s="144"/>
      <c r="I159" s="144"/>
      <c r="J159" s="144"/>
      <c r="K159" s="144"/>
      <c r="L159" s="144"/>
    </row>
    <row r="160" spans="4:12" ht="12">
      <c r="D160" s="144"/>
      <c r="E160" s="144"/>
      <c r="F160" s="144"/>
      <c r="G160" s="144"/>
      <c r="H160" s="144"/>
      <c r="I160" s="144"/>
      <c r="J160" s="144"/>
      <c r="K160" s="144"/>
      <c r="L160" s="144"/>
    </row>
    <row r="161" spans="4:12" ht="12">
      <c r="D161" s="144"/>
      <c r="E161" s="144"/>
      <c r="F161" s="144"/>
      <c r="G161" s="144"/>
      <c r="H161" s="144"/>
      <c r="I161" s="144"/>
      <c r="J161" s="144"/>
      <c r="K161" s="144"/>
      <c r="L161" s="144"/>
    </row>
    <row r="162" spans="4:12" ht="12">
      <c r="D162" s="144"/>
      <c r="E162" s="144"/>
      <c r="F162" s="144"/>
      <c r="G162" s="144"/>
      <c r="H162" s="144"/>
      <c r="I162" s="144"/>
      <c r="J162" s="144"/>
      <c r="K162" s="144"/>
      <c r="L162" s="144"/>
    </row>
    <row r="163" spans="4:12" ht="12">
      <c r="D163" s="144"/>
      <c r="E163" s="144"/>
      <c r="F163" s="144"/>
      <c r="G163" s="144"/>
      <c r="H163" s="144"/>
      <c r="I163" s="144"/>
      <c r="J163" s="144"/>
      <c r="K163" s="144"/>
      <c r="L163" s="144"/>
    </row>
    <row r="164" spans="4:12" ht="12">
      <c r="D164" s="144"/>
      <c r="E164" s="144"/>
      <c r="F164" s="144"/>
      <c r="G164" s="144"/>
      <c r="H164" s="144"/>
      <c r="I164" s="144"/>
      <c r="J164" s="144"/>
      <c r="K164" s="144"/>
      <c r="L164" s="144"/>
    </row>
    <row r="165" spans="4:12" ht="12">
      <c r="D165" s="144"/>
      <c r="E165" s="144"/>
      <c r="F165" s="144"/>
      <c r="G165" s="144"/>
      <c r="H165" s="144"/>
      <c r="I165" s="144"/>
      <c r="J165" s="144"/>
      <c r="K165" s="144"/>
      <c r="L165" s="144"/>
    </row>
    <row r="166" spans="4:12" ht="12">
      <c r="D166" s="144"/>
      <c r="E166" s="144"/>
      <c r="F166" s="144"/>
      <c r="G166" s="144"/>
      <c r="H166" s="144"/>
      <c r="I166" s="144"/>
      <c r="J166" s="144"/>
      <c r="K166" s="144"/>
      <c r="L166" s="144"/>
    </row>
    <row r="167" spans="4:12" ht="12">
      <c r="D167" s="144"/>
      <c r="E167" s="144"/>
      <c r="F167" s="144"/>
      <c r="G167" s="144"/>
      <c r="H167" s="144"/>
      <c r="I167" s="144"/>
      <c r="J167" s="144"/>
      <c r="K167" s="144"/>
      <c r="L167" s="144"/>
    </row>
    <row r="168" spans="4:12" ht="12">
      <c r="D168" s="144"/>
      <c r="E168" s="144"/>
      <c r="F168" s="144"/>
      <c r="G168" s="144"/>
      <c r="H168" s="144"/>
      <c r="I168" s="144"/>
      <c r="J168" s="144"/>
      <c r="K168" s="144"/>
      <c r="L168" s="144"/>
    </row>
    <row r="169" spans="4:12" ht="12">
      <c r="D169" s="144"/>
      <c r="E169" s="144"/>
      <c r="F169" s="144"/>
      <c r="G169" s="144"/>
      <c r="H169" s="144"/>
      <c r="I169" s="144"/>
      <c r="J169" s="144"/>
      <c r="K169" s="144"/>
      <c r="L169" s="144"/>
    </row>
    <row r="170" spans="4:12" ht="12">
      <c r="D170" s="144"/>
      <c r="E170" s="144"/>
      <c r="F170" s="144"/>
      <c r="G170" s="144"/>
      <c r="H170" s="144"/>
      <c r="I170" s="144"/>
      <c r="J170" s="144"/>
      <c r="K170" s="144"/>
      <c r="L170" s="144"/>
    </row>
    <row r="171" spans="4:12" ht="12">
      <c r="D171" s="144"/>
      <c r="E171" s="144"/>
      <c r="F171" s="144"/>
      <c r="G171" s="144"/>
      <c r="H171" s="144"/>
      <c r="I171" s="144"/>
      <c r="J171" s="144"/>
      <c r="K171" s="144"/>
      <c r="L171" s="144"/>
    </row>
    <row r="172" spans="4:12" ht="12">
      <c r="D172" s="144"/>
      <c r="E172" s="144"/>
      <c r="F172" s="144"/>
      <c r="G172" s="144"/>
      <c r="H172" s="144"/>
      <c r="I172" s="144"/>
      <c r="J172" s="144"/>
      <c r="K172" s="144"/>
      <c r="L172" s="144"/>
    </row>
    <row r="173" spans="4:12" ht="12">
      <c r="D173" s="144"/>
      <c r="E173" s="144"/>
      <c r="F173" s="144"/>
      <c r="G173" s="144"/>
      <c r="H173" s="144"/>
      <c r="I173" s="144"/>
      <c r="J173" s="144"/>
      <c r="K173" s="144"/>
      <c r="L173" s="144"/>
    </row>
    <row r="174" spans="4:12" ht="12">
      <c r="D174" s="144"/>
      <c r="E174" s="144"/>
      <c r="F174" s="144"/>
      <c r="G174" s="144"/>
      <c r="H174" s="144"/>
      <c r="I174" s="144"/>
      <c r="J174" s="144"/>
      <c r="K174" s="144"/>
      <c r="L174" s="144"/>
    </row>
    <row r="175" spans="4:12" ht="12">
      <c r="D175" s="144"/>
      <c r="E175" s="144"/>
      <c r="F175" s="144"/>
      <c r="G175" s="144"/>
      <c r="H175" s="144"/>
      <c r="I175" s="144"/>
      <c r="J175" s="144"/>
      <c r="K175" s="144"/>
      <c r="L175" s="144"/>
    </row>
    <row r="176" spans="4:12" ht="12">
      <c r="D176" s="144"/>
      <c r="E176" s="144"/>
      <c r="F176" s="144"/>
      <c r="G176" s="144"/>
      <c r="H176" s="144"/>
      <c r="I176" s="144"/>
      <c r="J176" s="144"/>
      <c r="K176" s="144"/>
      <c r="L176" s="144"/>
    </row>
    <row r="177" spans="4:12" ht="12">
      <c r="D177" s="144"/>
      <c r="E177" s="144"/>
      <c r="F177" s="144"/>
      <c r="G177" s="144"/>
      <c r="H177" s="144"/>
      <c r="I177" s="144"/>
      <c r="J177" s="144"/>
      <c r="K177" s="144"/>
      <c r="L177" s="144"/>
    </row>
    <row r="178" spans="4:12" ht="12">
      <c r="D178" s="144"/>
      <c r="E178" s="144"/>
      <c r="F178" s="144"/>
      <c r="G178" s="144"/>
      <c r="H178" s="144"/>
      <c r="I178" s="144"/>
      <c r="J178" s="144"/>
      <c r="K178" s="144"/>
      <c r="L178" s="144"/>
    </row>
    <row r="179" spans="4:12" ht="12">
      <c r="D179" s="144"/>
      <c r="E179" s="144"/>
      <c r="F179" s="144"/>
      <c r="G179" s="144"/>
      <c r="H179" s="144"/>
      <c r="I179" s="144"/>
      <c r="J179" s="144"/>
      <c r="K179" s="144"/>
      <c r="L179" s="144"/>
    </row>
    <row r="180" spans="4:12" ht="12">
      <c r="D180" s="144"/>
      <c r="E180" s="144"/>
      <c r="F180" s="144"/>
      <c r="G180" s="144"/>
      <c r="H180" s="144"/>
      <c r="I180" s="144"/>
      <c r="J180" s="144"/>
      <c r="K180" s="144"/>
      <c r="L180" s="144"/>
    </row>
    <row r="181" spans="4:12" ht="12">
      <c r="D181" s="144"/>
      <c r="E181" s="144"/>
      <c r="F181" s="144"/>
      <c r="G181" s="144"/>
      <c r="H181" s="144"/>
      <c r="I181" s="144"/>
      <c r="J181" s="144"/>
      <c r="K181" s="144"/>
      <c r="L181" s="144"/>
    </row>
    <row r="182" spans="4:12" ht="12">
      <c r="D182" s="144"/>
      <c r="E182" s="144"/>
      <c r="F182" s="144"/>
      <c r="G182" s="144"/>
      <c r="H182" s="144"/>
      <c r="I182" s="144"/>
      <c r="J182" s="144"/>
      <c r="K182" s="144"/>
      <c r="L182" s="144"/>
    </row>
    <row r="183" spans="4:12" ht="12">
      <c r="D183" s="144"/>
      <c r="E183" s="144"/>
      <c r="F183" s="144"/>
      <c r="G183" s="144"/>
      <c r="H183" s="144"/>
      <c r="I183" s="144"/>
      <c r="J183" s="144"/>
      <c r="K183" s="144"/>
      <c r="L183" s="144"/>
    </row>
    <row r="184" spans="4:12" ht="12">
      <c r="D184" s="144"/>
      <c r="E184" s="144"/>
      <c r="F184" s="144"/>
      <c r="G184" s="144"/>
      <c r="H184" s="144"/>
      <c r="I184" s="144"/>
      <c r="J184" s="144"/>
      <c r="K184" s="144"/>
      <c r="L184" s="144"/>
    </row>
    <row r="185" spans="4:12" ht="12">
      <c r="D185" s="144"/>
      <c r="E185" s="144"/>
      <c r="F185" s="144"/>
      <c r="G185" s="144"/>
      <c r="H185" s="144"/>
      <c r="I185" s="144"/>
      <c r="J185" s="144"/>
      <c r="K185" s="144"/>
      <c r="L185" s="144"/>
    </row>
    <row r="186" spans="4:12" ht="12">
      <c r="D186" s="144"/>
      <c r="E186" s="144"/>
      <c r="F186" s="144"/>
      <c r="G186" s="144"/>
      <c r="H186" s="144"/>
      <c r="I186" s="144"/>
      <c r="J186" s="144"/>
      <c r="K186" s="144"/>
      <c r="L186" s="144"/>
    </row>
    <row r="187" spans="4:12" ht="12">
      <c r="D187" s="144"/>
      <c r="E187" s="144"/>
      <c r="F187" s="144"/>
      <c r="G187" s="144"/>
      <c r="H187" s="144"/>
      <c r="I187" s="144"/>
      <c r="J187" s="144"/>
      <c r="K187" s="144"/>
      <c r="L187" s="144"/>
    </row>
    <row r="188" spans="4:12" ht="12">
      <c r="D188" s="144"/>
      <c r="E188" s="144"/>
      <c r="F188" s="144"/>
      <c r="G188" s="144"/>
      <c r="H188" s="144"/>
      <c r="I188" s="144"/>
      <c r="J188" s="144"/>
      <c r="K188" s="144"/>
      <c r="L188" s="144"/>
    </row>
    <row r="189" spans="4:12" ht="12">
      <c r="D189" s="144"/>
      <c r="E189" s="144"/>
      <c r="F189" s="144"/>
      <c r="G189" s="144"/>
      <c r="H189" s="144"/>
      <c r="I189" s="144"/>
      <c r="J189" s="144"/>
      <c r="K189" s="144"/>
      <c r="L189" s="144"/>
    </row>
    <row r="190" spans="4:12" ht="12">
      <c r="D190" s="144"/>
      <c r="E190" s="144"/>
      <c r="F190" s="144"/>
      <c r="G190" s="144"/>
      <c r="H190" s="144"/>
      <c r="I190" s="144"/>
      <c r="J190" s="144"/>
      <c r="K190" s="144"/>
      <c r="L190" s="144"/>
    </row>
    <row r="191" spans="4:12" ht="12">
      <c r="D191" s="144"/>
      <c r="E191" s="144"/>
      <c r="F191" s="144"/>
      <c r="G191" s="144"/>
      <c r="H191" s="144"/>
      <c r="I191" s="144"/>
      <c r="J191" s="144"/>
      <c r="K191" s="144"/>
      <c r="L191" s="144"/>
    </row>
    <row r="192" spans="4:12" ht="12">
      <c r="D192" s="144"/>
      <c r="E192" s="144"/>
      <c r="F192" s="144"/>
      <c r="G192" s="144"/>
      <c r="H192" s="144"/>
      <c r="I192" s="144"/>
      <c r="J192" s="144"/>
      <c r="K192" s="144"/>
      <c r="L192" s="144"/>
    </row>
    <row r="193" spans="4:12" ht="12">
      <c r="D193" s="144"/>
      <c r="E193" s="144"/>
      <c r="F193" s="144"/>
      <c r="G193" s="144"/>
      <c r="H193" s="144"/>
      <c r="I193" s="144"/>
      <c r="J193" s="144"/>
      <c r="K193" s="144"/>
      <c r="L193" s="144"/>
    </row>
    <row r="194" spans="4:12" ht="12">
      <c r="D194" s="144"/>
      <c r="E194" s="144"/>
      <c r="F194" s="144"/>
      <c r="G194" s="144"/>
      <c r="H194" s="144"/>
      <c r="I194" s="144"/>
      <c r="J194" s="144"/>
      <c r="K194" s="144"/>
      <c r="L194" s="144"/>
    </row>
    <row r="195" spans="4:12" ht="12">
      <c r="D195" s="144"/>
      <c r="E195" s="144"/>
      <c r="F195" s="144"/>
      <c r="G195" s="144"/>
      <c r="H195" s="144"/>
      <c r="I195" s="144"/>
      <c r="J195" s="144"/>
      <c r="K195" s="144"/>
      <c r="L195" s="144"/>
    </row>
    <row r="196" spans="4:12" ht="12">
      <c r="D196" s="144"/>
      <c r="E196" s="144"/>
      <c r="F196" s="144"/>
      <c r="G196" s="144"/>
      <c r="H196" s="144"/>
      <c r="I196" s="144"/>
      <c r="J196" s="144"/>
      <c r="K196" s="144"/>
      <c r="L196" s="144"/>
    </row>
    <row r="197" spans="4:12" ht="12">
      <c r="D197" s="144"/>
      <c r="E197" s="144"/>
      <c r="F197" s="144"/>
      <c r="G197" s="144"/>
      <c r="H197" s="144"/>
      <c r="I197" s="144"/>
      <c r="J197" s="144"/>
      <c r="K197" s="144"/>
      <c r="L197" s="144"/>
    </row>
    <row r="198" spans="4:12" ht="12">
      <c r="D198" s="144"/>
      <c r="E198" s="144"/>
      <c r="F198" s="144"/>
      <c r="G198" s="144"/>
      <c r="H198" s="144"/>
      <c r="I198" s="144"/>
      <c r="J198" s="144"/>
      <c r="K198" s="144"/>
      <c r="L198" s="144"/>
    </row>
    <row r="199" spans="4:12" ht="12">
      <c r="D199" s="144"/>
      <c r="E199" s="144"/>
      <c r="F199" s="144"/>
      <c r="G199" s="144"/>
      <c r="H199" s="144"/>
      <c r="I199" s="144"/>
      <c r="J199" s="144"/>
      <c r="K199" s="144"/>
      <c r="L199" s="144"/>
    </row>
    <row r="200" spans="4:12" ht="12">
      <c r="D200" s="144"/>
      <c r="E200" s="144"/>
      <c r="F200" s="144"/>
      <c r="G200" s="144"/>
      <c r="H200" s="144"/>
      <c r="I200" s="144"/>
      <c r="J200" s="144"/>
      <c r="K200" s="144"/>
      <c r="L200" s="144"/>
    </row>
    <row r="201" spans="4:12" ht="12">
      <c r="D201" s="144"/>
      <c r="E201" s="144"/>
      <c r="F201" s="144"/>
      <c r="G201" s="144"/>
      <c r="H201" s="144"/>
      <c r="I201" s="144"/>
      <c r="J201" s="144"/>
      <c r="K201" s="144"/>
      <c r="L201" s="144"/>
    </row>
    <row r="202" spans="4:12" ht="12">
      <c r="D202" s="144"/>
      <c r="E202" s="144"/>
      <c r="F202" s="144"/>
      <c r="G202" s="144"/>
      <c r="H202" s="144"/>
      <c r="I202" s="144"/>
      <c r="J202" s="144"/>
      <c r="K202" s="144"/>
      <c r="L202" s="144"/>
    </row>
    <row r="203" spans="4:12" ht="12">
      <c r="D203" s="144"/>
      <c r="E203" s="144"/>
      <c r="F203" s="144"/>
      <c r="G203" s="144"/>
      <c r="H203" s="144"/>
      <c r="I203" s="144"/>
      <c r="J203" s="144"/>
      <c r="K203" s="144"/>
      <c r="L203" s="144"/>
    </row>
    <row r="204" spans="4:12" ht="12">
      <c r="D204" s="144"/>
      <c r="E204" s="144"/>
      <c r="F204" s="144"/>
      <c r="G204" s="144"/>
      <c r="H204" s="144"/>
      <c r="I204" s="144"/>
      <c r="J204" s="144"/>
      <c r="K204" s="144"/>
      <c r="L204" s="144"/>
    </row>
    <row r="205" spans="4:12" ht="12">
      <c r="D205" s="144"/>
      <c r="E205" s="144"/>
      <c r="F205" s="144"/>
      <c r="G205" s="144"/>
      <c r="H205" s="144"/>
      <c r="I205" s="144"/>
      <c r="J205" s="144"/>
      <c r="K205" s="144"/>
      <c r="L205" s="144"/>
    </row>
    <row r="206" spans="4:12" ht="12">
      <c r="D206" s="144"/>
      <c r="E206" s="144"/>
      <c r="F206" s="144"/>
      <c r="G206" s="144"/>
      <c r="H206" s="144"/>
      <c r="I206" s="144"/>
      <c r="J206" s="144"/>
      <c r="K206" s="144"/>
      <c r="L206" s="144"/>
    </row>
    <row r="207" spans="4:12" ht="12">
      <c r="D207" s="144"/>
      <c r="E207" s="144"/>
      <c r="F207" s="144"/>
      <c r="G207" s="144"/>
      <c r="H207" s="144"/>
      <c r="I207" s="144"/>
      <c r="J207" s="144"/>
      <c r="K207" s="144"/>
      <c r="L207" s="144"/>
    </row>
    <row r="208" spans="4:12" ht="12">
      <c r="D208" s="144"/>
      <c r="E208" s="144"/>
      <c r="F208" s="144"/>
      <c r="G208" s="144"/>
      <c r="H208" s="144"/>
      <c r="I208" s="144"/>
      <c r="J208" s="144"/>
      <c r="K208" s="144"/>
      <c r="L208" s="144"/>
    </row>
    <row r="209" spans="4:12" ht="12">
      <c r="D209" s="144"/>
      <c r="E209" s="144"/>
      <c r="F209" s="144"/>
      <c r="G209" s="144"/>
      <c r="H209" s="144"/>
      <c r="I209" s="144"/>
      <c r="J209" s="144"/>
      <c r="K209" s="144"/>
      <c r="L209" s="144"/>
    </row>
  </sheetData>
  <mergeCells count="9">
    <mergeCell ref="B55:C55"/>
    <mergeCell ref="B40:C40"/>
    <mergeCell ref="B28:C28"/>
    <mergeCell ref="B11:C11"/>
    <mergeCell ref="D5:D6"/>
    <mergeCell ref="E5:I5"/>
    <mergeCell ref="J5:R5"/>
    <mergeCell ref="B8:C8"/>
    <mergeCell ref="B5:C6"/>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B2:BA210"/>
  <sheetViews>
    <sheetView workbookViewId="0" topLeftCell="A1">
      <selection activeCell="A1" sqref="A1"/>
    </sheetView>
  </sheetViews>
  <sheetFormatPr defaultColWidth="9.00390625" defaultRowHeight="13.5"/>
  <cols>
    <col min="1" max="1" width="2.625" style="214" customWidth="1"/>
    <col min="2" max="2" width="1.625" style="214" customWidth="1"/>
    <col min="3" max="3" width="10.625" style="216" customWidth="1"/>
    <col min="4" max="4" width="9.00390625" style="214" bestFit="1" customWidth="1"/>
    <col min="5" max="5" width="11.625" style="214" bestFit="1" customWidth="1"/>
    <col min="6" max="6" width="9.375" style="214" bestFit="1" customWidth="1"/>
    <col min="7" max="7" width="11.25390625" style="214" bestFit="1" customWidth="1"/>
    <col min="8" max="8" width="9.00390625" style="214" bestFit="1" customWidth="1"/>
    <col min="9" max="9" width="10.75390625" style="214" bestFit="1" customWidth="1"/>
    <col min="10" max="10" width="8.125" style="214" bestFit="1" customWidth="1"/>
    <col min="11" max="11" width="10.75390625" style="214" bestFit="1" customWidth="1"/>
    <col min="12" max="12" width="9.00390625" style="214" customWidth="1"/>
    <col min="13" max="13" width="10.75390625" style="214" customWidth="1"/>
    <col min="14" max="14" width="9.00390625" style="214" customWidth="1"/>
    <col min="15" max="15" width="10.75390625" style="214" customWidth="1"/>
    <col min="16" max="16" width="9.00390625" style="214" customWidth="1"/>
    <col min="17" max="17" width="10.75390625" style="214" customWidth="1"/>
    <col min="18" max="18" width="9.00390625" style="214" customWidth="1"/>
    <col min="19" max="19" width="10.75390625" style="214" customWidth="1"/>
    <col min="20" max="20" width="9.00390625" style="214" customWidth="1"/>
    <col min="21" max="21" width="10.75390625" style="214" customWidth="1"/>
    <col min="22" max="22" width="9.00390625" style="214" customWidth="1"/>
    <col min="23" max="23" width="10.75390625" style="214" customWidth="1"/>
    <col min="24" max="24" width="9.00390625" style="214" customWidth="1"/>
    <col min="25" max="25" width="10.75390625" style="214" customWidth="1"/>
    <col min="26" max="26" width="9.00390625" style="214" customWidth="1"/>
    <col min="27" max="27" width="10.75390625" style="214" customWidth="1"/>
    <col min="28" max="28" width="9.00390625" style="214" customWidth="1"/>
    <col min="29" max="29" width="10.75390625" style="214" customWidth="1"/>
    <col min="30" max="30" width="9.00390625" style="214" customWidth="1"/>
    <col min="31" max="32" width="10.75390625" style="214" customWidth="1"/>
    <col min="33" max="33" width="9.00390625" style="214" customWidth="1"/>
    <col min="34" max="34" width="10.75390625" style="214" customWidth="1"/>
    <col min="35" max="35" width="9.00390625" style="214" customWidth="1"/>
    <col min="36" max="36" width="10.75390625" style="214" customWidth="1"/>
    <col min="37" max="37" width="9.00390625" style="214" customWidth="1"/>
    <col min="38" max="38" width="10.75390625" style="214" customWidth="1"/>
    <col min="39" max="39" width="9.00390625" style="214" customWidth="1"/>
    <col min="40" max="40" width="10.75390625" style="214" customWidth="1"/>
    <col min="41" max="41" width="9.00390625" style="214" customWidth="1"/>
    <col min="42" max="42" width="11.625" style="214" bestFit="1" customWidth="1"/>
    <col min="43" max="43" width="9.00390625" style="214" customWidth="1"/>
    <col min="44" max="44" width="10.75390625" style="214" customWidth="1"/>
    <col min="45" max="45" width="9.00390625" style="214" customWidth="1"/>
    <col min="46" max="46" width="10.75390625" style="214" customWidth="1"/>
    <col min="47" max="47" width="9.00390625" style="214" customWidth="1"/>
    <col min="48" max="49" width="10.75390625" style="214" customWidth="1"/>
    <col min="50" max="50" width="9.00390625" style="214" customWidth="1"/>
    <col min="51" max="51" width="10.75390625" style="214" customWidth="1"/>
    <col min="52" max="53" width="11.625" style="214" bestFit="1" customWidth="1"/>
    <col min="54" max="16384" width="9.00390625" style="214" customWidth="1"/>
  </cols>
  <sheetData>
    <row r="2" ht="14.25">
      <c r="B2" s="215" t="s">
        <v>508</v>
      </c>
    </row>
    <row r="3" spans="2:3" ht="14.25">
      <c r="B3" s="215"/>
      <c r="C3" s="216" t="s">
        <v>470</v>
      </c>
    </row>
    <row r="4" ht="12.75" thickBot="1"/>
    <row r="5" spans="2:53" ht="30.75" customHeight="1" thickTop="1">
      <c r="B5" s="1148" t="s">
        <v>338</v>
      </c>
      <c r="C5" s="1148"/>
      <c r="D5" s="1144" t="s">
        <v>471</v>
      </c>
      <c r="E5" s="1144"/>
      <c r="F5" s="1144" t="s">
        <v>472</v>
      </c>
      <c r="G5" s="1144"/>
      <c r="H5" s="1144" t="s">
        <v>473</v>
      </c>
      <c r="I5" s="1144"/>
      <c r="J5" s="1144"/>
      <c r="K5" s="1144"/>
      <c r="L5" s="1144" t="s">
        <v>474</v>
      </c>
      <c r="M5" s="1144"/>
      <c r="N5" s="1144"/>
      <c r="O5" s="1144"/>
      <c r="P5" s="1144"/>
      <c r="Q5" s="1144"/>
      <c r="R5" s="1144"/>
      <c r="S5" s="1144"/>
      <c r="T5" s="1144"/>
      <c r="U5" s="1144"/>
      <c r="V5" s="1144" t="s">
        <v>475</v>
      </c>
      <c r="W5" s="1144"/>
      <c r="X5" s="1144"/>
      <c r="Y5" s="1144"/>
      <c r="Z5" s="1144"/>
      <c r="AA5" s="1144"/>
      <c r="AB5" s="1144"/>
      <c r="AC5" s="1144"/>
      <c r="AD5" s="1144"/>
      <c r="AE5" s="1134"/>
      <c r="AF5" s="1135" t="s">
        <v>476</v>
      </c>
      <c r="AG5" s="1144" t="s">
        <v>477</v>
      </c>
      <c r="AH5" s="1144"/>
      <c r="AI5" s="1144"/>
      <c r="AJ5" s="1144"/>
      <c r="AK5" s="1144"/>
      <c r="AL5" s="1144"/>
      <c r="AM5" s="1144"/>
      <c r="AN5" s="1134"/>
      <c r="AO5" s="1139" t="s">
        <v>478</v>
      </c>
      <c r="AP5" s="1140"/>
      <c r="AQ5" s="1137" t="s">
        <v>479</v>
      </c>
      <c r="AR5" s="352"/>
      <c r="AS5" s="1197" t="s">
        <v>480</v>
      </c>
      <c r="AT5" s="1198"/>
      <c r="AU5" s="1198"/>
      <c r="AV5" s="1198"/>
      <c r="AW5" s="1199" t="s">
        <v>481</v>
      </c>
      <c r="AX5" s="1199" t="s">
        <v>482</v>
      </c>
      <c r="AY5" s="1199"/>
      <c r="AZ5" s="1199" t="s">
        <v>483</v>
      </c>
      <c r="BA5" s="1201" t="s">
        <v>484</v>
      </c>
    </row>
    <row r="6" spans="2:53" ht="45" customHeight="1">
      <c r="B6" s="1145"/>
      <c r="C6" s="1145"/>
      <c r="D6" s="1138"/>
      <c r="E6" s="1138"/>
      <c r="F6" s="1138"/>
      <c r="G6" s="1138"/>
      <c r="H6" s="1138" t="s">
        <v>485</v>
      </c>
      <c r="I6" s="1138"/>
      <c r="J6" s="1138" t="s">
        <v>486</v>
      </c>
      <c r="K6" s="1138"/>
      <c r="L6" s="1138" t="s">
        <v>487</v>
      </c>
      <c r="M6" s="1138"/>
      <c r="N6" s="1138" t="s">
        <v>488</v>
      </c>
      <c r="O6" s="1138"/>
      <c r="P6" s="1138" t="s">
        <v>489</v>
      </c>
      <c r="Q6" s="1138"/>
      <c r="R6" s="1138" t="s">
        <v>490</v>
      </c>
      <c r="S6" s="1138"/>
      <c r="T6" s="1138" t="s">
        <v>491</v>
      </c>
      <c r="U6" s="1138"/>
      <c r="V6" s="1138" t="s">
        <v>492</v>
      </c>
      <c r="W6" s="1138"/>
      <c r="X6" s="1138" t="s">
        <v>493</v>
      </c>
      <c r="Y6" s="1138"/>
      <c r="Z6" s="1138" t="s">
        <v>494</v>
      </c>
      <c r="AA6" s="1138"/>
      <c r="AB6" s="1138" t="s">
        <v>495</v>
      </c>
      <c r="AC6" s="1138"/>
      <c r="AD6" s="1138" t="s">
        <v>496</v>
      </c>
      <c r="AE6" s="1143"/>
      <c r="AF6" s="1136"/>
      <c r="AG6" s="1138" t="s">
        <v>497</v>
      </c>
      <c r="AH6" s="1138"/>
      <c r="AI6" s="1138" t="s">
        <v>498</v>
      </c>
      <c r="AJ6" s="1138"/>
      <c r="AK6" s="1138" t="s">
        <v>499</v>
      </c>
      <c r="AL6" s="1138"/>
      <c r="AM6" s="1138" t="s">
        <v>500</v>
      </c>
      <c r="AN6" s="1143"/>
      <c r="AO6" s="1141"/>
      <c r="AP6" s="1142"/>
      <c r="AQ6" s="1195"/>
      <c r="AR6" s="1196"/>
      <c r="AS6" s="1138" t="s">
        <v>501</v>
      </c>
      <c r="AT6" s="1138"/>
      <c r="AU6" s="1138" t="s">
        <v>502</v>
      </c>
      <c r="AV6" s="1143"/>
      <c r="AW6" s="1200"/>
      <c r="AX6" s="1200"/>
      <c r="AY6" s="1200"/>
      <c r="AZ6" s="1200"/>
      <c r="BA6" s="1202"/>
    </row>
    <row r="7" spans="2:53" ht="30" customHeight="1">
      <c r="B7" s="1145"/>
      <c r="C7" s="1145"/>
      <c r="D7" s="217" t="s">
        <v>1093</v>
      </c>
      <c r="E7" s="217" t="s">
        <v>503</v>
      </c>
      <c r="F7" s="217" t="s">
        <v>1093</v>
      </c>
      <c r="G7" s="217" t="s">
        <v>503</v>
      </c>
      <c r="H7" s="217" t="s">
        <v>1093</v>
      </c>
      <c r="I7" s="217" t="s">
        <v>503</v>
      </c>
      <c r="J7" s="217" t="s">
        <v>1093</v>
      </c>
      <c r="K7" s="217" t="s">
        <v>503</v>
      </c>
      <c r="L7" s="217" t="s">
        <v>1093</v>
      </c>
      <c r="M7" s="217" t="s">
        <v>503</v>
      </c>
      <c r="N7" s="217" t="s">
        <v>1093</v>
      </c>
      <c r="O7" s="217" t="s">
        <v>503</v>
      </c>
      <c r="P7" s="217" t="s">
        <v>1093</v>
      </c>
      <c r="Q7" s="217" t="s">
        <v>503</v>
      </c>
      <c r="R7" s="217" t="s">
        <v>1093</v>
      </c>
      <c r="S7" s="217" t="s">
        <v>503</v>
      </c>
      <c r="T7" s="217" t="s">
        <v>1093</v>
      </c>
      <c r="U7" s="217" t="s">
        <v>503</v>
      </c>
      <c r="V7" s="217" t="s">
        <v>1093</v>
      </c>
      <c r="W7" s="217" t="s">
        <v>503</v>
      </c>
      <c r="X7" s="217" t="s">
        <v>1093</v>
      </c>
      <c r="Y7" s="217" t="s">
        <v>503</v>
      </c>
      <c r="Z7" s="217" t="s">
        <v>1093</v>
      </c>
      <c r="AA7" s="217" t="s">
        <v>503</v>
      </c>
      <c r="AB7" s="217" t="s">
        <v>1093</v>
      </c>
      <c r="AC7" s="217" t="s">
        <v>503</v>
      </c>
      <c r="AD7" s="217" t="s">
        <v>1093</v>
      </c>
      <c r="AE7" s="218" t="s">
        <v>503</v>
      </c>
      <c r="AF7" s="1136"/>
      <c r="AG7" s="217" t="s">
        <v>1093</v>
      </c>
      <c r="AH7" s="217" t="s">
        <v>503</v>
      </c>
      <c r="AI7" s="217" t="s">
        <v>1093</v>
      </c>
      <c r="AJ7" s="217" t="s">
        <v>503</v>
      </c>
      <c r="AK7" s="217" t="s">
        <v>1093</v>
      </c>
      <c r="AL7" s="217" t="s">
        <v>503</v>
      </c>
      <c r="AM7" s="217" t="s">
        <v>1093</v>
      </c>
      <c r="AN7" s="218" t="s">
        <v>503</v>
      </c>
      <c r="AO7" s="219" t="s">
        <v>1093</v>
      </c>
      <c r="AP7" s="217" t="s">
        <v>503</v>
      </c>
      <c r="AQ7" s="217" t="s">
        <v>1093</v>
      </c>
      <c r="AR7" s="217" t="s">
        <v>503</v>
      </c>
      <c r="AS7" s="217" t="s">
        <v>1093</v>
      </c>
      <c r="AT7" s="217" t="s">
        <v>503</v>
      </c>
      <c r="AU7" s="217" t="s">
        <v>1093</v>
      </c>
      <c r="AV7" s="218" t="s">
        <v>503</v>
      </c>
      <c r="AW7" s="220" t="s">
        <v>503</v>
      </c>
      <c r="AX7" s="221" t="s">
        <v>1093</v>
      </c>
      <c r="AY7" s="222" t="s">
        <v>503</v>
      </c>
      <c r="AZ7" s="221" t="s">
        <v>503</v>
      </c>
      <c r="BA7" s="219" t="s">
        <v>503</v>
      </c>
    </row>
    <row r="8" spans="2:53" s="223" customFormat="1" ht="22.5">
      <c r="B8" s="224"/>
      <c r="C8" s="225"/>
      <c r="D8" s="226" t="s">
        <v>504</v>
      </c>
      <c r="E8" s="227" t="s">
        <v>505</v>
      </c>
      <c r="F8" s="228" t="s">
        <v>504</v>
      </c>
      <c r="G8" s="227" t="s">
        <v>505</v>
      </c>
      <c r="H8" s="228" t="s">
        <v>504</v>
      </c>
      <c r="I8" s="227" t="s">
        <v>505</v>
      </c>
      <c r="J8" s="228" t="s">
        <v>504</v>
      </c>
      <c r="K8" s="227" t="s">
        <v>505</v>
      </c>
      <c r="L8" s="228" t="s">
        <v>504</v>
      </c>
      <c r="M8" s="227" t="s">
        <v>505</v>
      </c>
      <c r="N8" s="228" t="s">
        <v>504</v>
      </c>
      <c r="O8" s="227" t="s">
        <v>505</v>
      </c>
      <c r="P8" s="228" t="s">
        <v>504</v>
      </c>
      <c r="Q8" s="227" t="s">
        <v>505</v>
      </c>
      <c r="R8" s="228" t="s">
        <v>504</v>
      </c>
      <c r="S8" s="227" t="s">
        <v>505</v>
      </c>
      <c r="T8" s="228" t="s">
        <v>504</v>
      </c>
      <c r="U8" s="227" t="s">
        <v>505</v>
      </c>
      <c r="V8" s="228" t="s">
        <v>504</v>
      </c>
      <c r="W8" s="227" t="s">
        <v>505</v>
      </c>
      <c r="X8" s="228" t="s">
        <v>504</v>
      </c>
      <c r="Y8" s="227" t="s">
        <v>505</v>
      </c>
      <c r="Z8" s="228" t="s">
        <v>504</v>
      </c>
      <c r="AA8" s="227" t="s">
        <v>505</v>
      </c>
      <c r="AB8" s="228" t="s">
        <v>504</v>
      </c>
      <c r="AC8" s="227" t="s">
        <v>505</v>
      </c>
      <c r="AD8" s="228" t="s">
        <v>504</v>
      </c>
      <c r="AE8" s="227" t="s">
        <v>505</v>
      </c>
      <c r="AF8" s="228" t="s">
        <v>506</v>
      </c>
      <c r="AG8" s="228" t="s">
        <v>504</v>
      </c>
      <c r="AH8" s="229" t="s">
        <v>507</v>
      </c>
      <c r="AI8" s="228" t="s">
        <v>504</v>
      </c>
      <c r="AJ8" s="229" t="s">
        <v>507</v>
      </c>
      <c r="AK8" s="228" t="s">
        <v>504</v>
      </c>
      <c r="AL8" s="229" t="s">
        <v>507</v>
      </c>
      <c r="AM8" s="228" t="s">
        <v>504</v>
      </c>
      <c r="AN8" s="229" t="s">
        <v>507</v>
      </c>
      <c r="AO8" s="228" t="s">
        <v>504</v>
      </c>
      <c r="AP8" s="229" t="s">
        <v>507</v>
      </c>
      <c r="AQ8" s="228" t="s">
        <v>504</v>
      </c>
      <c r="AR8" s="229" t="s">
        <v>507</v>
      </c>
      <c r="AS8" s="228" t="s">
        <v>504</v>
      </c>
      <c r="AT8" s="229" t="s">
        <v>507</v>
      </c>
      <c r="AU8" s="228" t="s">
        <v>504</v>
      </c>
      <c r="AV8" s="229" t="s">
        <v>507</v>
      </c>
      <c r="AW8" s="229" t="s">
        <v>507</v>
      </c>
      <c r="AX8" s="228" t="s">
        <v>504</v>
      </c>
      <c r="AY8" s="229" t="s">
        <v>507</v>
      </c>
      <c r="AZ8" s="229" t="s">
        <v>507</v>
      </c>
      <c r="BA8" s="230" t="s">
        <v>507</v>
      </c>
    </row>
    <row r="9" spans="2:53" ht="12" customHeight="1">
      <c r="B9" s="1151" t="s">
        <v>1267</v>
      </c>
      <c r="C9" s="1152"/>
      <c r="D9" s="231">
        <f>SUM(D12,D29,D41,D56)</f>
        <v>117054</v>
      </c>
      <c r="E9" s="232">
        <v>135050.17</v>
      </c>
      <c r="F9" s="233">
        <v>106284</v>
      </c>
      <c r="G9" s="232">
        <v>97774.85</v>
      </c>
      <c r="H9" s="233">
        <v>106095</v>
      </c>
      <c r="I9" s="232">
        <v>96065.43</v>
      </c>
      <c r="J9" s="233">
        <f>SUM(J12,J29,J41,J56)</f>
        <v>10395</v>
      </c>
      <c r="K9" s="232">
        <v>1638.48</v>
      </c>
      <c r="L9" s="233">
        <f>SUM(L12,L29,L41,L56)</f>
        <v>44528</v>
      </c>
      <c r="M9" s="232">
        <v>10713.34</v>
      </c>
      <c r="N9" s="233">
        <f>SUM(N12,N29,N41,N56)</f>
        <v>21116</v>
      </c>
      <c r="O9" s="232">
        <v>4199.49</v>
      </c>
      <c r="P9" s="233">
        <f>SUM(P12,P29,P41,P56)</f>
        <v>31</v>
      </c>
      <c r="Q9" s="232">
        <v>1.75</v>
      </c>
      <c r="R9" s="233">
        <f>SUM(R12,R29,R41,R56)</f>
        <v>29268</v>
      </c>
      <c r="S9" s="232">
        <v>6437.6</v>
      </c>
      <c r="T9" s="233">
        <f>SUM(T12,T29,T41,T56)</f>
        <v>633</v>
      </c>
      <c r="U9" s="232">
        <v>74.49</v>
      </c>
      <c r="V9" s="233">
        <f>SUM(V12,V29,V41,V56)</f>
        <v>111968</v>
      </c>
      <c r="W9" s="232">
        <v>26561.97</v>
      </c>
      <c r="X9" s="233">
        <f>SUM(X12,X29,X41,X56)</f>
        <v>8</v>
      </c>
      <c r="Y9" s="232">
        <v>0.46</v>
      </c>
      <c r="Z9" s="233">
        <f>SUM(Z12,Z29,Z41,Z56)</f>
        <v>111257</v>
      </c>
      <c r="AA9" s="232">
        <v>26023.47</v>
      </c>
      <c r="AB9" s="233">
        <f>SUM(AB12,AB29,AB41,AB56)</f>
        <v>4085</v>
      </c>
      <c r="AC9" s="232">
        <v>486.38</v>
      </c>
      <c r="AD9" s="233">
        <f>SUM(AD12,AD29,AD41,AD56)</f>
        <v>4400</v>
      </c>
      <c r="AE9" s="232">
        <v>538.03</v>
      </c>
      <c r="AF9" s="233">
        <v>691907</v>
      </c>
      <c r="AG9" s="233">
        <f>SUM(AG12,AG29,AG41,AG56)</f>
        <v>1317</v>
      </c>
      <c r="AH9" s="232">
        <v>293.38</v>
      </c>
      <c r="AI9" s="233">
        <f>SUM(AI12,AI29,AI41,AI56)</f>
        <v>21085</v>
      </c>
      <c r="AJ9" s="232">
        <v>7185.89</v>
      </c>
      <c r="AK9" s="233">
        <f>SUM(AK12,AK29,AK41,AK56)</f>
        <v>651</v>
      </c>
      <c r="AL9" s="232">
        <v>564.6</v>
      </c>
      <c r="AM9" s="233">
        <f>SUM(AM12,AM29,AM41,AM56)</f>
        <v>22551</v>
      </c>
      <c r="AN9" s="232">
        <v>8043.87</v>
      </c>
      <c r="AO9" s="233">
        <f>SUM(AO12,AO29,AO41,AO56)</f>
        <v>52189</v>
      </c>
      <c r="AP9" s="232">
        <v>104795.66</v>
      </c>
      <c r="AQ9" s="233">
        <f>SUM(AQ12,AQ29,AQ41,AQ56)</f>
        <v>30898</v>
      </c>
      <c r="AR9" s="232">
        <v>31386.59</v>
      </c>
      <c r="AS9" s="233">
        <f>SUM(AS12,AS29,AS41,AS56)</f>
        <v>3824</v>
      </c>
      <c r="AT9" s="232">
        <v>1513.61</v>
      </c>
      <c r="AU9" s="233">
        <f>SUM(AU12,AU29,AU41,AU56)</f>
        <v>36</v>
      </c>
      <c r="AV9" s="232">
        <v>22.66</v>
      </c>
      <c r="AW9" s="232">
        <v>7051.46</v>
      </c>
      <c r="AX9" s="233">
        <v>6528</v>
      </c>
      <c r="AY9" s="232">
        <v>1849.53</v>
      </c>
      <c r="AZ9" s="232">
        <v>153531.33</v>
      </c>
      <c r="BA9" s="234">
        <v>256790.7</v>
      </c>
    </row>
    <row r="10" spans="2:53" ht="6.75" customHeight="1">
      <c r="B10" s="235"/>
      <c r="C10" s="236"/>
      <c r="D10" s="237"/>
      <c r="E10" s="238"/>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40"/>
    </row>
    <row r="11" spans="2:53" s="241" customFormat="1" ht="9" customHeight="1">
      <c r="B11" s="235"/>
      <c r="C11" s="242"/>
      <c r="D11" s="237"/>
      <c r="E11" s="243"/>
      <c r="F11" s="239"/>
      <c r="G11" s="243"/>
      <c r="H11" s="243"/>
      <c r="I11" s="243"/>
      <c r="J11" s="243"/>
      <c r="K11" s="243"/>
      <c r="L11" s="239"/>
      <c r="M11" s="243"/>
      <c r="N11" s="239"/>
      <c r="O11" s="243"/>
      <c r="P11" s="239"/>
      <c r="Q11" s="243"/>
      <c r="R11" s="239"/>
      <c r="S11" s="243"/>
      <c r="T11" s="239"/>
      <c r="U11" s="243"/>
      <c r="V11" s="239"/>
      <c r="W11" s="243"/>
      <c r="X11" s="239"/>
      <c r="Y11" s="243"/>
      <c r="Z11" s="239"/>
      <c r="AA11" s="243"/>
      <c r="AB11" s="239"/>
      <c r="AC11" s="243"/>
      <c r="AD11" s="239"/>
      <c r="AE11" s="243"/>
      <c r="AF11" s="239"/>
      <c r="AG11" s="239"/>
      <c r="AH11" s="243"/>
      <c r="AI11" s="239"/>
      <c r="AJ11" s="243"/>
      <c r="AK11" s="239"/>
      <c r="AL11" s="243"/>
      <c r="AM11" s="239"/>
      <c r="AN11" s="243"/>
      <c r="AO11" s="239"/>
      <c r="AP11" s="243"/>
      <c r="AQ11" s="239"/>
      <c r="AR11" s="243"/>
      <c r="AS11" s="239"/>
      <c r="AT11" s="243"/>
      <c r="AU11" s="239"/>
      <c r="AV11" s="243"/>
      <c r="AW11" s="243"/>
      <c r="AX11" s="239"/>
      <c r="AY11" s="243"/>
      <c r="AZ11" s="243"/>
      <c r="BA11" s="244"/>
    </row>
    <row r="12" spans="2:53" s="245" customFormat="1" ht="12" customHeight="1">
      <c r="B12" s="1151" t="s">
        <v>356</v>
      </c>
      <c r="C12" s="1152"/>
      <c r="D12" s="231">
        <f>SUM(D13:D27)</f>
        <v>29378</v>
      </c>
      <c r="E12" s="232">
        <v>46663.14</v>
      </c>
      <c r="F12" s="233">
        <f>SUM(F13:F27)</f>
        <v>26913</v>
      </c>
      <c r="G12" s="232">
        <v>40193.3</v>
      </c>
      <c r="H12" s="233">
        <f>SUM(H13:H27)</f>
        <v>26867</v>
      </c>
      <c r="I12" s="232">
        <v>39627.69</v>
      </c>
      <c r="J12" s="233">
        <f>SUM(J13:J27)</f>
        <v>2434</v>
      </c>
      <c r="K12" s="232">
        <v>525.58</v>
      </c>
      <c r="L12" s="233">
        <f>SUM(L13:L27)</f>
        <v>3799</v>
      </c>
      <c r="M12" s="232">
        <v>570.5</v>
      </c>
      <c r="N12" s="233">
        <f>SUM(N13:N27)</f>
        <v>2771</v>
      </c>
      <c r="O12" s="232">
        <v>398.08</v>
      </c>
      <c r="P12" s="233">
        <f>SUM(P13:P27)</f>
        <v>0</v>
      </c>
      <c r="Q12" s="232">
        <f>SUM(Q13:Q27)</f>
        <v>0</v>
      </c>
      <c r="R12" s="233">
        <f>SUM(R13:R27)</f>
        <v>1060</v>
      </c>
      <c r="S12" s="232">
        <v>161.68</v>
      </c>
      <c r="T12" s="233">
        <f>SUM(T13:T27)</f>
        <v>108</v>
      </c>
      <c r="U12" s="232">
        <v>10.72</v>
      </c>
      <c r="V12" s="233">
        <f>SUM(V13:V27)</f>
        <v>27761</v>
      </c>
      <c r="W12" s="232">
        <v>5899.33</v>
      </c>
      <c r="X12" s="233">
        <f>SUM(X13:X27)</f>
        <v>2</v>
      </c>
      <c r="Y12" s="232">
        <v>0.24</v>
      </c>
      <c r="Z12" s="233">
        <f>SUM(Z13:Z27)</f>
        <v>27556</v>
      </c>
      <c r="AA12" s="232">
        <v>5702.31</v>
      </c>
      <c r="AB12" s="233">
        <f>SUM(AB13:AB27)</f>
        <v>611</v>
      </c>
      <c r="AC12" s="232">
        <v>73.55</v>
      </c>
      <c r="AD12" s="233">
        <f>SUM(AD13:AD27)</f>
        <v>2175</v>
      </c>
      <c r="AE12" s="232">
        <v>196.78</v>
      </c>
      <c r="AF12" s="233">
        <f>SUM(AF13:AF27)</f>
        <v>191150</v>
      </c>
      <c r="AG12" s="233">
        <f>SUM(AG13:AG27)</f>
        <v>137</v>
      </c>
      <c r="AH12" s="232">
        <v>34.02</v>
      </c>
      <c r="AI12" s="233">
        <f>SUM(AI13:AI27)</f>
        <v>5635</v>
      </c>
      <c r="AJ12" s="232">
        <v>1783.85</v>
      </c>
      <c r="AK12" s="233">
        <f>SUM(AK13:AK27)</f>
        <v>457</v>
      </c>
      <c r="AL12" s="232">
        <v>510.81</v>
      </c>
      <c r="AM12" s="233">
        <f>SUM(AM13:AM27)</f>
        <v>6150</v>
      </c>
      <c r="AN12" s="232">
        <v>2328.69</v>
      </c>
      <c r="AO12" s="233">
        <f>SUM(AO13:AO27)</f>
        <v>15246</v>
      </c>
      <c r="AP12" s="232">
        <v>25049.22</v>
      </c>
      <c r="AQ12" s="233">
        <f>SUM(AQ13:AQ27)</f>
        <v>10574</v>
      </c>
      <c r="AR12" s="232">
        <v>11643.44</v>
      </c>
      <c r="AS12" s="233">
        <f>SUM(AS13:AS27)</f>
        <v>833</v>
      </c>
      <c r="AT12" s="232">
        <v>268.85</v>
      </c>
      <c r="AU12" s="233">
        <f>SUM(AU13:AU27)</f>
        <v>5</v>
      </c>
      <c r="AV12" s="232">
        <v>4.34</v>
      </c>
      <c r="AW12" s="232">
        <v>2169.31</v>
      </c>
      <c r="AX12" s="233">
        <f>SUM(AX13:AX27)</f>
        <v>1057</v>
      </c>
      <c r="AY12" s="232">
        <v>418.79</v>
      </c>
      <c r="AZ12" s="232">
        <v>51853.15</v>
      </c>
      <c r="BA12" s="234">
        <v>76629.16</v>
      </c>
    </row>
    <row r="13" spans="2:53" ht="12.75" customHeight="1">
      <c r="B13" s="246"/>
      <c r="C13" s="180" t="s">
        <v>1271</v>
      </c>
      <c r="D13" s="181">
        <v>3485</v>
      </c>
      <c r="E13" s="247">
        <v>5906.17</v>
      </c>
      <c r="F13" s="182">
        <v>3253</v>
      </c>
      <c r="G13" s="247">
        <v>5473.04</v>
      </c>
      <c r="H13" s="182">
        <v>3253</v>
      </c>
      <c r="I13" s="247">
        <v>5397.83</v>
      </c>
      <c r="J13" s="182">
        <v>300</v>
      </c>
      <c r="K13" s="247">
        <v>72.51</v>
      </c>
      <c r="L13" s="182">
        <v>372</v>
      </c>
      <c r="M13" s="247">
        <v>35.73</v>
      </c>
      <c r="N13" s="182">
        <v>279</v>
      </c>
      <c r="O13" s="247">
        <v>23.92</v>
      </c>
      <c r="P13" s="182">
        <v>0</v>
      </c>
      <c r="Q13" s="247">
        <v>0</v>
      </c>
      <c r="R13" s="182">
        <v>36</v>
      </c>
      <c r="S13" s="247">
        <v>3.81</v>
      </c>
      <c r="T13" s="182">
        <v>98</v>
      </c>
      <c r="U13" s="247">
        <v>7.99</v>
      </c>
      <c r="V13" s="182">
        <v>3341</v>
      </c>
      <c r="W13" s="247">
        <v>397.38</v>
      </c>
      <c r="X13" s="182">
        <v>0</v>
      </c>
      <c r="Y13" s="247">
        <v>0</v>
      </c>
      <c r="Z13" s="182">
        <v>3267</v>
      </c>
      <c r="AA13" s="247">
        <v>374.03</v>
      </c>
      <c r="AB13" s="182">
        <v>34</v>
      </c>
      <c r="AC13" s="247">
        <v>2.93</v>
      </c>
      <c r="AD13" s="182">
        <v>592</v>
      </c>
      <c r="AE13" s="247">
        <v>23.35</v>
      </c>
      <c r="AF13" s="182">
        <v>20903</v>
      </c>
      <c r="AG13" s="182">
        <v>23</v>
      </c>
      <c r="AH13" s="247">
        <v>5.52</v>
      </c>
      <c r="AI13" s="182">
        <v>458</v>
      </c>
      <c r="AJ13" s="247">
        <v>181.62</v>
      </c>
      <c r="AK13" s="182">
        <v>1</v>
      </c>
      <c r="AL13" s="247">
        <v>0.16</v>
      </c>
      <c r="AM13" s="182">
        <v>481</v>
      </c>
      <c r="AN13" s="247">
        <v>187.3</v>
      </c>
      <c r="AO13" s="182">
        <v>1889</v>
      </c>
      <c r="AP13" s="247">
        <v>3912.95</v>
      </c>
      <c r="AQ13" s="182">
        <v>1112</v>
      </c>
      <c r="AR13" s="247">
        <v>1723.39</v>
      </c>
      <c r="AS13" s="182">
        <v>97</v>
      </c>
      <c r="AT13" s="247">
        <v>19.04</v>
      </c>
      <c r="AU13" s="182">
        <v>0</v>
      </c>
      <c r="AV13" s="247">
        <v>0</v>
      </c>
      <c r="AW13" s="247">
        <v>258.21</v>
      </c>
      <c r="AX13" s="182">
        <v>61</v>
      </c>
      <c r="AY13" s="247">
        <v>2.37</v>
      </c>
      <c r="AZ13" s="247">
        <v>6373.11</v>
      </c>
      <c r="BA13" s="248">
        <v>10267.02</v>
      </c>
    </row>
    <row r="14" spans="2:53" ht="12" customHeight="1">
      <c r="B14" s="249"/>
      <c r="C14" s="180" t="s">
        <v>1272</v>
      </c>
      <c r="D14" s="181">
        <v>5891</v>
      </c>
      <c r="E14" s="250">
        <v>9915.96</v>
      </c>
      <c r="F14" s="182">
        <v>5248</v>
      </c>
      <c r="G14" s="247">
        <v>8271.35</v>
      </c>
      <c r="H14" s="243">
        <v>5214</v>
      </c>
      <c r="I14" s="250">
        <v>8167.96</v>
      </c>
      <c r="J14" s="243">
        <v>490</v>
      </c>
      <c r="K14" s="250">
        <v>94.28</v>
      </c>
      <c r="L14" s="182">
        <v>867</v>
      </c>
      <c r="M14" s="247">
        <v>178.84</v>
      </c>
      <c r="N14" s="182">
        <v>773</v>
      </c>
      <c r="O14" s="247">
        <v>155.76</v>
      </c>
      <c r="P14" s="182">
        <v>0</v>
      </c>
      <c r="Q14" s="247">
        <v>0</v>
      </c>
      <c r="R14" s="182">
        <v>94</v>
      </c>
      <c r="S14" s="247">
        <v>22.43</v>
      </c>
      <c r="T14" s="182">
        <v>2</v>
      </c>
      <c r="U14" s="247">
        <v>0.61</v>
      </c>
      <c r="V14" s="182">
        <v>5354</v>
      </c>
      <c r="W14" s="247">
        <v>1465.76</v>
      </c>
      <c r="X14" s="182">
        <v>1</v>
      </c>
      <c r="Y14" s="251">
        <v>0</v>
      </c>
      <c r="Z14" s="182">
        <v>5336</v>
      </c>
      <c r="AA14" s="247">
        <v>1461.06</v>
      </c>
      <c r="AB14" s="182">
        <v>51</v>
      </c>
      <c r="AC14" s="247">
        <v>5.64</v>
      </c>
      <c r="AD14" s="182">
        <v>26</v>
      </c>
      <c r="AE14" s="247">
        <v>4.69</v>
      </c>
      <c r="AF14" s="182">
        <v>37364</v>
      </c>
      <c r="AG14" s="182">
        <v>6</v>
      </c>
      <c r="AH14" s="247">
        <v>4.07</v>
      </c>
      <c r="AI14" s="182">
        <v>280</v>
      </c>
      <c r="AJ14" s="252">
        <v>91.7</v>
      </c>
      <c r="AK14" s="182">
        <v>1</v>
      </c>
      <c r="AL14" s="247">
        <v>0.08</v>
      </c>
      <c r="AM14" s="182">
        <v>286</v>
      </c>
      <c r="AN14" s="247">
        <v>95.85</v>
      </c>
      <c r="AO14" s="182">
        <v>2436</v>
      </c>
      <c r="AP14" s="247">
        <v>1464.09</v>
      </c>
      <c r="AQ14" s="182">
        <v>1839</v>
      </c>
      <c r="AR14" s="247">
        <v>892.11</v>
      </c>
      <c r="AS14" s="182">
        <v>73</v>
      </c>
      <c r="AT14" s="252">
        <v>36.9</v>
      </c>
      <c r="AU14" s="182">
        <v>1</v>
      </c>
      <c r="AV14" s="247">
        <v>0.02</v>
      </c>
      <c r="AW14" s="247">
        <v>446.2</v>
      </c>
      <c r="AX14" s="182">
        <v>190</v>
      </c>
      <c r="AY14" s="247">
        <v>37.92</v>
      </c>
      <c r="AZ14" s="247">
        <v>10532.87</v>
      </c>
      <c r="BA14" s="248">
        <v>11960.03</v>
      </c>
    </row>
    <row r="15" spans="2:53" ht="12" customHeight="1">
      <c r="B15" s="249"/>
      <c r="C15" s="180" t="s">
        <v>357</v>
      </c>
      <c r="D15" s="181">
        <v>1106</v>
      </c>
      <c r="E15" s="250">
        <v>1105.99</v>
      </c>
      <c r="F15" s="182">
        <v>1037</v>
      </c>
      <c r="G15" s="247">
        <v>931.39</v>
      </c>
      <c r="H15" s="243">
        <v>1037</v>
      </c>
      <c r="I15" s="250">
        <v>929.82</v>
      </c>
      <c r="J15" s="243">
        <v>16</v>
      </c>
      <c r="K15" s="250">
        <v>1.19</v>
      </c>
      <c r="L15" s="182">
        <v>223</v>
      </c>
      <c r="M15" s="247">
        <v>27.31</v>
      </c>
      <c r="N15" s="182">
        <v>51</v>
      </c>
      <c r="O15" s="247">
        <v>5.99</v>
      </c>
      <c r="P15" s="182">
        <v>0</v>
      </c>
      <c r="Q15" s="247">
        <v>0</v>
      </c>
      <c r="R15" s="182">
        <v>178</v>
      </c>
      <c r="S15" s="247">
        <v>19.55</v>
      </c>
      <c r="T15" s="182">
        <v>1</v>
      </c>
      <c r="U15" s="247">
        <v>1.77</v>
      </c>
      <c r="V15" s="182">
        <v>1074</v>
      </c>
      <c r="W15" s="247">
        <v>147.29</v>
      </c>
      <c r="X15" s="182">
        <v>0</v>
      </c>
      <c r="Y15" s="247">
        <v>0</v>
      </c>
      <c r="Z15" s="182">
        <v>1048</v>
      </c>
      <c r="AA15" s="247">
        <v>133.41</v>
      </c>
      <c r="AB15" s="182">
        <v>27</v>
      </c>
      <c r="AC15" s="247">
        <v>3.26</v>
      </c>
      <c r="AD15" s="182">
        <v>210</v>
      </c>
      <c r="AE15" s="247">
        <v>13.88</v>
      </c>
      <c r="AF15" s="182">
        <v>6429</v>
      </c>
      <c r="AG15" s="182">
        <v>6</v>
      </c>
      <c r="AH15" s="247">
        <v>1.1</v>
      </c>
      <c r="AI15" s="182">
        <v>598</v>
      </c>
      <c r="AJ15" s="247">
        <v>232.89</v>
      </c>
      <c r="AK15" s="182">
        <v>0</v>
      </c>
      <c r="AL15" s="247">
        <v>0</v>
      </c>
      <c r="AM15" s="182">
        <v>598</v>
      </c>
      <c r="AN15" s="247">
        <v>233.99</v>
      </c>
      <c r="AO15" s="182">
        <v>921</v>
      </c>
      <c r="AP15" s="247">
        <v>3128.27</v>
      </c>
      <c r="AQ15" s="182">
        <v>767</v>
      </c>
      <c r="AR15" s="247">
        <v>704.64</v>
      </c>
      <c r="AS15" s="182">
        <v>159</v>
      </c>
      <c r="AT15" s="247">
        <v>72.08</v>
      </c>
      <c r="AU15" s="182">
        <v>0</v>
      </c>
      <c r="AV15" s="247">
        <v>0</v>
      </c>
      <c r="AW15" s="247">
        <v>68.86</v>
      </c>
      <c r="AX15" s="182">
        <v>61</v>
      </c>
      <c r="AY15" s="247">
        <v>3.53</v>
      </c>
      <c r="AZ15" s="247">
        <v>1484.46</v>
      </c>
      <c r="BA15" s="248">
        <v>4440.65</v>
      </c>
    </row>
    <row r="16" spans="2:53" ht="12" customHeight="1">
      <c r="B16" s="249"/>
      <c r="C16" s="180" t="s">
        <v>358</v>
      </c>
      <c r="D16" s="181">
        <v>1321</v>
      </c>
      <c r="E16" s="250">
        <v>2074.3</v>
      </c>
      <c r="F16" s="182">
        <v>1262</v>
      </c>
      <c r="G16" s="247">
        <v>1805.76</v>
      </c>
      <c r="H16" s="243">
        <v>1262</v>
      </c>
      <c r="I16" s="250">
        <v>1795</v>
      </c>
      <c r="J16" s="243">
        <v>100</v>
      </c>
      <c r="K16" s="250">
        <v>10.09</v>
      </c>
      <c r="L16" s="182">
        <v>401</v>
      </c>
      <c r="M16" s="247">
        <v>37.88</v>
      </c>
      <c r="N16" s="182">
        <v>398</v>
      </c>
      <c r="O16" s="247">
        <v>37.37</v>
      </c>
      <c r="P16" s="182">
        <v>0</v>
      </c>
      <c r="Q16" s="247">
        <v>0</v>
      </c>
      <c r="R16" s="182">
        <v>4</v>
      </c>
      <c r="S16" s="247">
        <v>0.51</v>
      </c>
      <c r="T16" s="182">
        <v>0</v>
      </c>
      <c r="U16" s="247">
        <v>0</v>
      </c>
      <c r="V16" s="182">
        <v>1271</v>
      </c>
      <c r="W16" s="247">
        <v>230.64</v>
      </c>
      <c r="X16" s="182">
        <v>0</v>
      </c>
      <c r="Y16" s="247">
        <v>0</v>
      </c>
      <c r="Z16" s="182">
        <v>1260</v>
      </c>
      <c r="AA16" s="247">
        <v>222.16</v>
      </c>
      <c r="AB16" s="182">
        <v>32</v>
      </c>
      <c r="AC16" s="247">
        <v>6.93</v>
      </c>
      <c r="AD16" s="182">
        <v>70</v>
      </c>
      <c r="AE16" s="247">
        <v>8.48</v>
      </c>
      <c r="AF16" s="182">
        <v>8303</v>
      </c>
      <c r="AG16" s="182">
        <v>5</v>
      </c>
      <c r="AH16" s="247">
        <v>0.63</v>
      </c>
      <c r="AI16" s="182">
        <v>208</v>
      </c>
      <c r="AJ16" s="247">
        <v>22.22</v>
      </c>
      <c r="AK16" s="182">
        <v>0</v>
      </c>
      <c r="AL16" s="247">
        <v>0</v>
      </c>
      <c r="AM16" s="182">
        <v>213</v>
      </c>
      <c r="AN16" s="247">
        <v>22.85</v>
      </c>
      <c r="AO16" s="182">
        <v>924</v>
      </c>
      <c r="AP16" s="247">
        <v>1051.43</v>
      </c>
      <c r="AQ16" s="182">
        <v>371</v>
      </c>
      <c r="AR16" s="247">
        <v>247.43</v>
      </c>
      <c r="AS16" s="182">
        <v>29</v>
      </c>
      <c r="AT16" s="247">
        <v>4.93</v>
      </c>
      <c r="AU16" s="182">
        <v>0</v>
      </c>
      <c r="AV16" s="247">
        <v>0</v>
      </c>
      <c r="AW16" s="247">
        <v>98.76</v>
      </c>
      <c r="AX16" s="182">
        <v>18</v>
      </c>
      <c r="AY16" s="247">
        <v>0.49</v>
      </c>
      <c r="AZ16" s="247">
        <v>2201.34</v>
      </c>
      <c r="BA16" s="248">
        <v>3247.84</v>
      </c>
    </row>
    <row r="17" spans="2:53" ht="12" customHeight="1">
      <c r="B17" s="249"/>
      <c r="C17" s="180" t="s">
        <v>359</v>
      </c>
      <c r="D17" s="181">
        <v>1819</v>
      </c>
      <c r="E17" s="250">
        <v>3137.24</v>
      </c>
      <c r="F17" s="182">
        <v>1560</v>
      </c>
      <c r="G17" s="247">
        <v>2520.84</v>
      </c>
      <c r="H17" s="243">
        <v>1560</v>
      </c>
      <c r="I17" s="250">
        <v>2474.57</v>
      </c>
      <c r="J17" s="243">
        <v>115</v>
      </c>
      <c r="K17" s="250">
        <v>45.66</v>
      </c>
      <c r="L17" s="182">
        <v>121</v>
      </c>
      <c r="M17" s="247">
        <v>11.39</v>
      </c>
      <c r="N17" s="182">
        <v>112</v>
      </c>
      <c r="O17" s="247">
        <v>10.76</v>
      </c>
      <c r="P17" s="182">
        <v>0</v>
      </c>
      <c r="Q17" s="247">
        <v>0</v>
      </c>
      <c r="R17" s="182">
        <v>6</v>
      </c>
      <c r="S17" s="247">
        <v>0.43</v>
      </c>
      <c r="T17" s="182">
        <v>3</v>
      </c>
      <c r="U17" s="247">
        <v>0.2</v>
      </c>
      <c r="V17" s="182">
        <v>1774</v>
      </c>
      <c r="W17" s="247">
        <v>605</v>
      </c>
      <c r="X17" s="182">
        <v>1</v>
      </c>
      <c r="Y17" s="247">
        <v>0.23</v>
      </c>
      <c r="Z17" s="182">
        <v>1766</v>
      </c>
      <c r="AA17" s="247">
        <v>594.36</v>
      </c>
      <c r="AB17" s="182">
        <v>93</v>
      </c>
      <c r="AC17" s="247">
        <v>10</v>
      </c>
      <c r="AD17" s="182">
        <v>45</v>
      </c>
      <c r="AE17" s="247">
        <v>10.41</v>
      </c>
      <c r="AF17" s="182">
        <v>11780</v>
      </c>
      <c r="AG17" s="182">
        <v>13</v>
      </c>
      <c r="AH17" s="247">
        <v>5.08</v>
      </c>
      <c r="AI17" s="182">
        <v>276</v>
      </c>
      <c r="AJ17" s="247">
        <v>72.52</v>
      </c>
      <c r="AK17" s="182">
        <v>2</v>
      </c>
      <c r="AL17" s="247">
        <v>0.06</v>
      </c>
      <c r="AM17" s="182">
        <v>283</v>
      </c>
      <c r="AN17" s="247">
        <v>77.66</v>
      </c>
      <c r="AO17" s="182">
        <v>1002</v>
      </c>
      <c r="AP17" s="247">
        <v>801.35</v>
      </c>
      <c r="AQ17" s="182">
        <v>343</v>
      </c>
      <c r="AR17" s="247">
        <v>197.08</v>
      </c>
      <c r="AS17" s="182">
        <v>4</v>
      </c>
      <c r="AT17" s="247">
        <v>0.5</v>
      </c>
      <c r="AU17" s="182">
        <v>0</v>
      </c>
      <c r="AV17" s="247">
        <v>0</v>
      </c>
      <c r="AW17" s="247">
        <v>143.55</v>
      </c>
      <c r="AX17" s="182">
        <v>83</v>
      </c>
      <c r="AY17" s="247">
        <v>67.48</v>
      </c>
      <c r="AZ17" s="247">
        <v>3426.45</v>
      </c>
      <c r="BA17" s="248">
        <v>4227.3</v>
      </c>
    </row>
    <row r="18" spans="2:53" ht="12" customHeight="1">
      <c r="B18" s="249"/>
      <c r="C18" s="180" t="s">
        <v>1373</v>
      </c>
      <c r="D18" s="181">
        <v>1257</v>
      </c>
      <c r="E18" s="250">
        <v>2571.97</v>
      </c>
      <c r="F18" s="182">
        <v>1235</v>
      </c>
      <c r="G18" s="247">
        <v>2313.4</v>
      </c>
      <c r="H18" s="243">
        <v>1234</v>
      </c>
      <c r="I18" s="250">
        <v>2303.49</v>
      </c>
      <c r="J18" s="243">
        <v>42</v>
      </c>
      <c r="K18" s="250">
        <v>8.88</v>
      </c>
      <c r="L18" s="182">
        <v>291</v>
      </c>
      <c r="M18" s="247">
        <v>36.86</v>
      </c>
      <c r="N18" s="182">
        <v>94</v>
      </c>
      <c r="O18" s="247">
        <v>6.19</v>
      </c>
      <c r="P18" s="182">
        <v>0</v>
      </c>
      <c r="Q18" s="247">
        <v>0</v>
      </c>
      <c r="R18" s="182">
        <v>225</v>
      </c>
      <c r="S18" s="247">
        <v>30.66</v>
      </c>
      <c r="T18" s="182">
        <v>0</v>
      </c>
      <c r="U18" s="247">
        <v>0</v>
      </c>
      <c r="V18" s="182">
        <v>1218</v>
      </c>
      <c r="W18" s="247">
        <v>221.71</v>
      </c>
      <c r="X18" s="182">
        <v>0</v>
      </c>
      <c r="Y18" s="247">
        <v>0</v>
      </c>
      <c r="Z18" s="182">
        <v>1218</v>
      </c>
      <c r="AA18" s="247">
        <v>221.71</v>
      </c>
      <c r="AB18" s="182">
        <v>7</v>
      </c>
      <c r="AC18" s="247">
        <v>0.33</v>
      </c>
      <c r="AD18" s="182">
        <v>0</v>
      </c>
      <c r="AE18" s="247">
        <v>0</v>
      </c>
      <c r="AF18" s="182">
        <v>12224</v>
      </c>
      <c r="AG18" s="182">
        <v>3</v>
      </c>
      <c r="AH18" s="247">
        <v>0.21</v>
      </c>
      <c r="AI18" s="182">
        <v>472</v>
      </c>
      <c r="AJ18" s="247">
        <v>38.69</v>
      </c>
      <c r="AK18" s="182">
        <v>11</v>
      </c>
      <c r="AL18" s="247">
        <v>1.22</v>
      </c>
      <c r="AM18" s="182">
        <v>483</v>
      </c>
      <c r="AN18" s="247">
        <v>40.12</v>
      </c>
      <c r="AO18" s="182">
        <v>141</v>
      </c>
      <c r="AP18" s="247">
        <v>177.51</v>
      </c>
      <c r="AQ18" s="182">
        <v>48</v>
      </c>
      <c r="AR18" s="247">
        <v>117.14</v>
      </c>
      <c r="AS18" s="182">
        <v>1</v>
      </c>
      <c r="AT18" s="247">
        <v>0.5</v>
      </c>
      <c r="AU18" s="182">
        <v>1</v>
      </c>
      <c r="AV18" s="247">
        <v>0.02</v>
      </c>
      <c r="AW18" s="247">
        <v>107.55</v>
      </c>
      <c r="AX18" s="182">
        <v>2</v>
      </c>
      <c r="AY18" s="247">
        <v>0.12</v>
      </c>
      <c r="AZ18" s="247">
        <v>2720.3</v>
      </c>
      <c r="BA18" s="248">
        <v>2897.29</v>
      </c>
    </row>
    <row r="19" spans="2:53" ht="12" customHeight="1">
      <c r="B19" s="246"/>
      <c r="C19" s="180" t="s">
        <v>1287</v>
      </c>
      <c r="D19" s="181">
        <v>1860</v>
      </c>
      <c r="E19" s="247">
        <v>4022.12</v>
      </c>
      <c r="F19" s="182">
        <v>1832</v>
      </c>
      <c r="G19" s="247">
        <v>3722.91</v>
      </c>
      <c r="H19" s="182">
        <v>1832</v>
      </c>
      <c r="I19" s="247">
        <v>3686.58</v>
      </c>
      <c r="J19" s="182">
        <v>223</v>
      </c>
      <c r="K19" s="247">
        <v>34.73</v>
      </c>
      <c r="L19" s="182">
        <v>85</v>
      </c>
      <c r="M19" s="247">
        <v>7.86</v>
      </c>
      <c r="N19" s="182">
        <v>64</v>
      </c>
      <c r="O19" s="247">
        <v>5.04</v>
      </c>
      <c r="P19" s="182">
        <v>0</v>
      </c>
      <c r="Q19" s="247">
        <v>0</v>
      </c>
      <c r="R19" s="182">
        <v>26</v>
      </c>
      <c r="S19" s="247">
        <v>2.68</v>
      </c>
      <c r="T19" s="182">
        <v>3</v>
      </c>
      <c r="U19" s="247">
        <v>0.13</v>
      </c>
      <c r="V19" s="182">
        <v>1800</v>
      </c>
      <c r="W19" s="247">
        <v>291.34</v>
      </c>
      <c r="X19" s="182">
        <v>0</v>
      </c>
      <c r="Y19" s="247">
        <v>0</v>
      </c>
      <c r="Z19" s="182">
        <v>1800</v>
      </c>
      <c r="AA19" s="247">
        <v>291.34</v>
      </c>
      <c r="AB19" s="182">
        <v>26</v>
      </c>
      <c r="AC19" s="247">
        <v>2.89</v>
      </c>
      <c r="AD19" s="182">
        <v>0</v>
      </c>
      <c r="AE19" s="247">
        <v>0</v>
      </c>
      <c r="AF19" s="182">
        <v>13663</v>
      </c>
      <c r="AG19" s="182">
        <v>1</v>
      </c>
      <c r="AH19" s="247">
        <v>0.02</v>
      </c>
      <c r="AI19" s="182">
        <v>470</v>
      </c>
      <c r="AJ19" s="247">
        <v>77.97</v>
      </c>
      <c r="AK19" s="182">
        <v>2</v>
      </c>
      <c r="AL19" s="247">
        <v>0.21</v>
      </c>
      <c r="AM19" s="182">
        <v>473</v>
      </c>
      <c r="AN19" s="247">
        <v>78.21</v>
      </c>
      <c r="AO19" s="182">
        <v>648</v>
      </c>
      <c r="AP19" s="247">
        <v>587.07</v>
      </c>
      <c r="AQ19" s="182">
        <v>263</v>
      </c>
      <c r="AR19" s="247">
        <v>160.59</v>
      </c>
      <c r="AS19" s="182">
        <v>16</v>
      </c>
      <c r="AT19" s="247">
        <v>3.25</v>
      </c>
      <c r="AU19" s="182">
        <v>0</v>
      </c>
      <c r="AV19" s="247">
        <v>0</v>
      </c>
      <c r="AW19" s="247">
        <v>172.48</v>
      </c>
      <c r="AX19" s="182">
        <v>62</v>
      </c>
      <c r="AY19" s="247">
        <v>2.5</v>
      </c>
      <c r="AZ19" s="247">
        <v>4278.58</v>
      </c>
      <c r="BA19" s="248">
        <v>4862.4</v>
      </c>
    </row>
    <row r="20" spans="2:53" ht="12" customHeight="1">
      <c r="B20" s="249"/>
      <c r="C20" s="180" t="s">
        <v>1375</v>
      </c>
      <c r="D20" s="181">
        <v>1227</v>
      </c>
      <c r="E20" s="250">
        <v>1738.57</v>
      </c>
      <c r="F20" s="182">
        <v>1189</v>
      </c>
      <c r="G20" s="247">
        <v>1611.53</v>
      </c>
      <c r="H20" s="243">
        <v>1189</v>
      </c>
      <c r="I20" s="250">
        <v>1595</v>
      </c>
      <c r="J20" s="243">
        <v>55</v>
      </c>
      <c r="K20" s="250">
        <v>15.9</v>
      </c>
      <c r="L20" s="182">
        <v>18</v>
      </c>
      <c r="M20" s="247">
        <v>2.02</v>
      </c>
      <c r="N20" s="182">
        <v>18</v>
      </c>
      <c r="O20" s="247">
        <v>2.02</v>
      </c>
      <c r="P20" s="182">
        <v>0</v>
      </c>
      <c r="Q20" s="247">
        <v>0</v>
      </c>
      <c r="R20" s="182">
        <v>0</v>
      </c>
      <c r="S20" s="247">
        <v>0</v>
      </c>
      <c r="T20" s="182">
        <v>0</v>
      </c>
      <c r="U20" s="247">
        <v>0</v>
      </c>
      <c r="V20" s="182">
        <v>1086</v>
      </c>
      <c r="W20" s="247">
        <v>125.02</v>
      </c>
      <c r="X20" s="182">
        <v>0</v>
      </c>
      <c r="Y20" s="247">
        <v>0</v>
      </c>
      <c r="Z20" s="182">
        <v>1078</v>
      </c>
      <c r="AA20" s="247">
        <v>121.64</v>
      </c>
      <c r="AB20" s="182">
        <v>21</v>
      </c>
      <c r="AC20" s="247">
        <v>2.53</v>
      </c>
      <c r="AD20" s="182">
        <v>86</v>
      </c>
      <c r="AE20" s="247">
        <v>3.38</v>
      </c>
      <c r="AF20" s="182">
        <v>6927</v>
      </c>
      <c r="AG20" s="182">
        <v>3</v>
      </c>
      <c r="AH20" s="247">
        <v>0.42</v>
      </c>
      <c r="AI20" s="182">
        <v>426</v>
      </c>
      <c r="AJ20" s="247">
        <v>175.23</v>
      </c>
      <c r="AK20" s="182">
        <v>0</v>
      </c>
      <c r="AL20" s="247">
        <v>0</v>
      </c>
      <c r="AM20" s="182">
        <v>429</v>
      </c>
      <c r="AN20" s="247">
        <v>175.65</v>
      </c>
      <c r="AO20" s="182">
        <v>965</v>
      </c>
      <c r="AP20" s="247">
        <v>1321.66</v>
      </c>
      <c r="AQ20" s="182">
        <v>777</v>
      </c>
      <c r="AR20" s="247">
        <v>836.74</v>
      </c>
      <c r="AS20" s="182">
        <v>87</v>
      </c>
      <c r="AT20" s="247">
        <v>31.09</v>
      </c>
      <c r="AU20" s="182">
        <v>0</v>
      </c>
      <c r="AV20" s="247">
        <v>0</v>
      </c>
      <c r="AW20" s="247">
        <v>74.5</v>
      </c>
      <c r="AX20" s="182">
        <v>24</v>
      </c>
      <c r="AY20" s="247">
        <v>1.41</v>
      </c>
      <c r="AZ20" s="247">
        <v>2021.24</v>
      </c>
      <c r="BA20" s="248">
        <v>3311.79</v>
      </c>
    </row>
    <row r="21" spans="2:53" ht="12" customHeight="1">
      <c r="B21" s="249"/>
      <c r="C21" s="180" t="s">
        <v>1376</v>
      </c>
      <c r="D21" s="181">
        <v>2474</v>
      </c>
      <c r="E21" s="250">
        <v>4363.06</v>
      </c>
      <c r="F21" s="182">
        <v>2465</v>
      </c>
      <c r="G21" s="247">
        <v>4128.2</v>
      </c>
      <c r="H21" s="243">
        <v>2465</v>
      </c>
      <c r="I21" s="250">
        <v>4015.53</v>
      </c>
      <c r="J21" s="243">
        <v>432</v>
      </c>
      <c r="K21" s="250">
        <v>110.55</v>
      </c>
      <c r="L21" s="182">
        <v>6</v>
      </c>
      <c r="M21" s="247">
        <v>1.3</v>
      </c>
      <c r="N21" s="182">
        <v>6</v>
      </c>
      <c r="O21" s="247">
        <v>1.3</v>
      </c>
      <c r="P21" s="182">
        <v>0</v>
      </c>
      <c r="Q21" s="247">
        <v>0</v>
      </c>
      <c r="R21" s="182">
        <v>0</v>
      </c>
      <c r="S21" s="247">
        <v>0</v>
      </c>
      <c r="T21" s="182">
        <v>0</v>
      </c>
      <c r="U21" s="247">
        <v>0</v>
      </c>
      <c r="V21" s="182">
        <v>2173</v>
      </c>
      <c r="W21" s="247">
        <v>233.56</v>
      </c>
      <c r="X21" s="182">
        <v>0</v>
      </c>
      <c r="Y21" s="247">
        <v>0</v>
      </c>
      <c r="Z21" s="182">
        <v>2163</v>
      </c>
      <c r="AA21" s="247">
        <v>232.72</v>
      </c>
      <c r="AB21" s="182">
        <v>37</v>
      </c>
      <c r="AC21" s="247">
        <v>3.05</v>
      </c>
      <c r="AD21" s="182">
        <v>11</v>
      </c>
      <c r="AE21" s="247">
        <v>0.83</v>
      </c>
      <c r="AF21" s="182">
        <v>17283</v>
      </c>
      <c r="AG21" s="182">
        <v>4</v>
      </c>
      <c r="AH21" s="247">
        <v>0.2</v>
      </c>
      <c r="AI21" s="182">
        <v>106</v>
      </c>
      <c r="AJ21" s="247">
        <v>16.48</v>
      </c>
      <c r="AK21" s="182">
        <v>1</v>
      </c>
      <c r="AL21" s="247">
        <v>0.4</v>
      </c>
      <c r="AM21" s="182">
        <v>111</v>
      </c>
      <c r="AN21" s="247">
        <v>17.09</v>
      </c>
      <c r="AO21" s="182">
        <v>277</v>
      </c>
      <c r="AP21" s="247">
        <v>202.18</v>
      </c>
      <c r="AQ21" s="182">
        <v>207</v>
      </c>
      <c r="AR21" s="247">
        <v>103.97</v>
      </c>
      <c r="AS21" s="182">
        <v>27</v>
      </c>
      <c r="AT21" s="247">
        <v>9.5</v>
      </c>
      <c r="AU21" s="182">
        <v>0</v>
      </c>
      <c r="AV21" s="247">
        <v>0</v>
      </c>
      <c r="AW21" s="247">
        <v>199.91</v>
      </c>
      <c r="AX21" s="182">
        <v>54</v>
      </c>
      <c r="AY21" s="247">
        <v>4.82</v>
      </c>
      <c r="AZ21" s="247">
        <v>4594.39</v>
      </c>
      <c r="BA21" s="248">
        <v>4787.07</v>
      </c>
    </row>
    <row r="22" spans="2:53" ht="12" customHeight="1">
      <c r="B22" s="249"/>
      <c r="C22" s="180" t="s">
        <v>360</v>
      </c>
      <c r="D22" s="181">
        <v>1558</v>
      </c>
      <c r="E22" s="250">
        <v>1180.93</v>
      </c>
      <c r="F22" s="182">
        <v>1368</v>
      </c>
      <c r="G22" s="247">
        <v>898.15</v>
      </c>
      <c r="H22" s="243">
        <v>1369</v>
      </c>
      <c r="I22" s="250">
        <v>890.36</v>
      </c>
      <c r="J22" s="243">
        <v>50</v>
      </c>
      <c r="K22" s="250">
        <v>1.63</v>
      </c>
      <c r="L22" s="182">
        <v>236</v>
      </c>
      <c r="M22" s="247">
        <v>30.57</v>
      </c>
      <c r="N22" s="182">
        <v>38</v>
      </c>
      <c r="O22" s="247">
        <v>7.2</v>
      </c>
      <c r="P22" s="182">
        <v>0</v>
      </c>
      <c r="Q22" s="247">
        <v>0</v>
      </c>
      <c r="R22" s="182">
        <v>205</v>
      </c>
      <c r="S22" s="247">
        <v>23.37</v>
      </c>
      <c r="T22" s="182">
        <v>0</v>
      </c>
      <c r="U22" s="247">
        <v>0</v>
      </c>
      <c r="V22" s="182">
        <v>1548</v>
      </c>
      <c r="W22" s="247">
        <v>252.21</v>
      </c>
      <c r="X22" s="182">
        <v>0</v>
      </c>
      <c r="Y22" s="247">
        <v>0</v>
      </c>
      <c r="Z22" s="182">
        <v>1541</v>
      </c>
      <c r="AA22" s="247">
        <v>143.89</v>
      </c>
      <c r="AB22" s="182">
        <v>18</v>
      </c>
      <c r="AC22" s="247">
        <v>1.64</v>
      </c>
      <c r="AD22" s="182">
        <v>959</v>
      </c>
      <c r="AE22" s="247">
        <v>108.31</v>
      </c>
      <c r="AF22" s="182">
        <v>7911</v>
      </c>
      <c r="AG22" s="182">
        <v>6</v>
      </c>
      <c r="AH22" s="247">
        <v>0.76</v>
      </c>
      <c r="AI22" s="182">
        <v>500</v>
      </c>
      <c r="AJ22" s="247">
        <v>112.08</v>
      </c>
      <c r="AK22" s="182">
        <v>3</v>
      </c>
      <c r="AL22" s="247">
        <v>0.53</v>
      </c>
      <c r="AM22" s="182">
        <v>505</v>
      </c>
      <c r="AN22" s="247">
        <v>113.37</v>
      </c>
      <c r="AO22" s="182">
        <v>1315</v>
      </c>
      <c r="AP22" s="247">
        <v>5960.79</v>
      </c>
      <c r="AQ22" s="182">
        <v>1078</v>
      </c>
      <c r="AR22" s="247">
        <v>2358.19</v>
      </c>
      <c r="AS22" s="182">
        <v>208</v>
      </c>
      <c r="AT22" s="247">
        <v>52.48</v>
      </c>
      <c r="AU22" s="182">
        <v>1</v>
      </c>
      <c r="AV22" s="247">
        <v>1</v>
      </c>
      <c r="AW22" s="247">
        <v>59.16</v>
      </c>
      <c r="AX22" s="182">
        <v>39</v>
      </c>
      <c r="AY22" s="247">
        <v>2.91</v>
      </c>
      <c r="AZ22" s="247">
        <v>1409.87</v>
      </c>
      <c r="BA22" s="248">
        <v>7317.17</v>
      </c>
    </row>
    <row r="23" spans="2:53" s="241" customFormat="1" ht="12" customHeight="1">
      <c r="B23" s="249"/>
      <c r="C23" s="180" t="s">
        <v>361</v>
      </c>
      <c r="D23" s="181">
        <v>932</v>
      </c>
      <c r="E23" s="250">
        <v>2108.97</v>
      </c>
      <c r="F23" s="182">
        <v>877</v>
      </c>
      <c r="G23" s="247">
        <v>1704.49</v>
      </c>
      <c r="H23" s="243">
        <v>872</v>
      </c>
      <c r="I23" s="250">
        <v>1675.85</v>
      </c>
      <c r="J23" s="243">
        <v>84</v>
      </c>
      <c r="K23" s="250">
        <v>28.29</v>
      </c>
      <c r="L23" s="182">
        <v>241</v>
      </c>
      <c r="M23" s="247">
        <v>32.54</v>
      </c>
      <c r="N23" s="182">
        <v>220</v>
      </c>
      <c r="O23" s="247">
        <v>27.14</v>
      </c>
      <c r="P23" s="182">
        <v>0</v>
      </c>
      <c r="Q23" s="247">
        <v>0</v>
      </c>
      <c r="R23" s="182">
        <v>32</v>
      </c>
      <c r="S23" s="247">
        <v>5.39</v>
      </c>
      <c r="T23" s="182">
        <v>1</v>
      </c>
      <c r="U23" s="247">
        <v>0.01</v>
      </c>
      <c r="V23" s="182">
        <v>908</v>
      </c>
      <c r="W23" s="247">
        <v>371.94</v>
      </c>
      <c r="X23" s="182">
        <v>0</v>
      </c>
      <c r="Y23" s="247">
        <v>0</v>
      </c>
      <c r="Z23" s="182">
        <v>904</v>
      </c>
      <c r="AA23" s="247">
        <v>371.65</v>
      </c>
      <c r="AB23" s="182">
        <v>14</v>
      </c>
      <c r="AC23" s="247">
        <v>0.92</v>
      </c>
      <c r="AD23" s="182">
        <v>4</v>
      </c>
      <c r="AE23" s="247">
        <v>0.29</v>
      </c>
      <c r="AF23" s="182">
        <v>8366</v>
      </c>
      <c r="AG23" s="182">
        <v>1</v>
      </c>
      <c r="AH23" s="247">
        <v>0.16</v>
      </c>
      <c r="AI23" s="182">
        <v>182</v>
      </c>
      <c r="AJ23" s="247">
        <v>83.49</v>
      </c>
      <c r="AK23" s="182">
        <v>1</v>
      </c>
      <c r="AL23" s="247">
        <v>0.02</v>
      </c>
      <c r="AM23" s="182">
        <v>184</v>
      </c>
      <c r="AN23" s="247">
        <v>83.67</v>
      </c>
      <c r="AO23" s="182">
        <v>530</v>
      </c>
      <c r="AP23" s="247">
        <v>302.11</v>
      </c>
      <c r="AQ23" s="182">
        <v>397</v>
      </c>
      <c r="AR23" s="247">
        <v>209.5</v>
      </c>
      <c r="AS23" s="182">
        <v>7</v>
      </c>
      <c r="AT23" s="247">
        <v>1.69</v>
      </c>
      <c r="AU23" s="182">
        <v>0</v>
      </c>
      <c r="AV23" s="247">
        <v>0</v>
      </c>
      <c r="AW23" s="247">
        <v>72.21</v>
      </c>
      <c r="AX23" s="182">
        <v>26</v>
      </c>
      <c r="AY23" s="247">
        <v>1.6</v>
      </c>
      <c r="AZ23" s="247">
        <v>2268.17</v>
      </c>
      <c r="BA23" s="248">
        <v>2568.58</v>
      </c>
    </row>
    <row r="24" spans="2:53" ht="12" customHeight="1">
      <c r="B24" s="246"/>
      <c r="C24" s="180" t="s">
        <v>362</v>
      </c>
      <c r="D24" s="181">
        <v>886</v>
      </c>
      <c r="E24" s="247">
        <v>1123.37</v>
      </c>
      <c r="F24" s="182">
        <v>823</v>
      </c>
      <c r="G24" s="247">
        <v>979.75</v>
      </c>
      <c r="H24" s="190">
        <v>823</v>
      </c>
      <c r="I24" s="247">
        <v>937.19</v>
      </c>
      <c r="J24" s="190">
        <v>160</v>
      </c>
      <c r="K24" s="247">
        <v>42.52</v>
      </c>
      <c r="L24" s="182">
        <v>95</v>
      </c>
      <c r="M24" s="247">
        <v>11.84</v>
      </c>
      <c r="N24" s="182">
        <v>81</v>
      </c>
      <c r="O24" s="247">
        <v>9.34</v>
      </c>
      <c r="P24" s="182">
        <v>0</v>
      </c>
      <c r="Q24" s="247">
        <v>0</v>
      </c>
      <c r="R24" s="182">
        <v>22</v>
      </c>
      <c r="S24" s="247">
        <v>2.5</v>
      </c>
      <c r="T24" s="182">
        <v>0</v>
      </c>
      <c r="U24" s="247">
        <v>0</v>
      </c>
      <c r="V24" s="182">
        <v>846</v>
      </c>
      <c r="W24" s="247">
        <v>131.77</v>
      </c>
      <c r="X24" s="182">
        <v>0</v>
      </c>
      <c r="Y24" s="247">
        <v>0</v>
      </c>
      <c r="Z24" s="182">
        <v>846</v>
      </c>
      <c r="AA24" s="247">
        <v>131.77</v>
      </c>
      <c r="AB24" s="182">
        <v>5</v>
      </c>
      <c r="AC24" s="247">
        <v>0.31</v>
      </c>
      <c r="AD24" s="182">
        <v>0</v>
      </c>
      <c r="AE24" s="247">
        <v>0</v>
      </c>
      <c r="AF24" s="182">
        <v>5894</v>
      </c>
      <c r="AG24" s="182">
        <v>7</v>
      </c>
      <c r="AH24" s="247">
        <v>2.7</v>
      </c>
      <c r="AI24" s="182">
        <v>395</v>
      </c>
      <c r="AJ24" s="247">
        <v>194.17</v>
      </c>
      <c r="AK24" s="182">
        <v>0</v>
      </c>
      <c r="AL24" s="247">
        <v>0</v>
      </c>
      <c r="AM24" s="182">
        <v>396</v>
      </c>
      <c r="AN24" s="247">
        <v>196.87</v>
      </c>
      <c r="AO24" s="182">
        <v>574</v>
      </c>
      <c r="AP24" s="247">
        <v>713.81</v>
      </c>
      <c r="AQ24" s="182">
        <v>413</v>
      </c>
      <c r="AR24" s="247">
        <v>381.63</v>
      </c>
      <c r="AS24" s="182">
        <v>21</v>
      </c>
      <c r="AT24" s="247">
        <v>1.73</v>
      </c>
      <c r="AU24" s="182">
        <v>0</v>
      </c>
      <c r="AV24" s="247">
        <v>0</v>
      </c>
      <c r="AW24" s="247">
        <v>62.29</v>
      </c>
      <c r="AX24" s="182">
        <v>2</v>
      </c>
      <c r="AY24" s="247">
        <v>0.12</v>
      </c>
      <c r="AZ24" s="247">
        <v>1384.39</v>
      </c>
      <c r="BA24" s="248">
        <v>2096.47</v>
      </c>
    </row>
    <row r="25" spans="2:53" s="241" customFormat="1" ht="12" customHeight="1">
      <c r="B25" s="249"/>
      <c r="C25" s="180" t="s">
        <v>363</v>
      </c>
      <c r="D25" s="181">
        <v>1337</v>
      </c>
      <c r="E25" s="250">
        <v>1819.71</v>
      </c>
      <c r="F25" s="182">
        <v>1257</v>
      </c>
      <c r="G25" s="247">
        <v>1537.68</v>
      </c>
      <c r="H25" s="243">
        <v>1253</v>
      </c>
      <c r="I25" s="250">
        <v>1525.35</v>
      </c>
      <c r="J25" s="243">
        <v>75</v>
      </c>
      <c r="K25" s="250">
        <v>8.65</v>
      </c>
      <c r="L25" s="182">
        <v>68</v>
      </c>
      <c r="M25" s="247">
        <v>8.98</v>
      </c>
      <c r="N25" s="182">
        <v>35</v>
      </c>
      <c r="O25" s="247">
        <v>5.07</v>
      </c>
      <c r="P25" s="182">
        <v>0</v>
      </c>
      <c r="Q25" s="247">
        <v>0</v>
      </c>
      <c r="R25" s="182">
        <v>34</v>
      </c>
      <c r="S25" s="247">
        <v>3.9</v>
      </c>
      <c r="T25" s="182">
        <v>0</v>
      </c>
      <c r="U25" s="247">
        <v>0</v>
      </c>
      <c r="V25" s="182">
        <v>1276</v>
      </c>
      <c r="W25" s="247">
        <v>273.03</v>
      </c>
      <c r="X25" s="182">
        <v>0</v>
      </c>
      <c r="Y25" s="247">
        <v>0</v>
      </c>
      <c r="Z25" s="182">
        <v>1247</v>
      </c>
      <c r="AA25" s="247">
        <v>263.69</v>
      </c>
      <c r="AB25" s="182">
        <v>54</v>
      </c>
      <c r="AC25" s="247">
        <v>6.76</v>
      </c>
      <c r="AD25" s="182">
        <v>48</v>
      </c>
      <c r="AE25" s="247">
        <v>9.34</v>
      </c>
      <c r="AF25" s="182">
        <v>9144</v>
      </c>
      <c r="AG25" s="182">
        <v>29</v>
      </c>
      <c r="AH25" s="247">
        <v>8.23</v>
      </c>
      <c r="AI25" s="182">
        <v>147</v>
      </c>
      <c r="AJ25" s="247">
        <v>121.68</v>
      </c>
      <c r="AK25" s="182">
        <v>417</v>
      </c>
      <c r="AL25" s="247">
        <v>504.36</v>
      </c>
      <c r="AM25" s="182">
        <v>570</v>
      </c>
      <c r="AN25" s="247">
        <v>634.27</v>
      </c>
      <c r="AO25" s="182">
        <v>848</v>
      </c>
      <c r="AP25" s="247">
        <v>1623.21</v>
      </c>
      <c r="AQ25" s="182">
        <v>690</v>
      </c>
      <c r="AR25" s="247">
        <v>1091.33</v>
      </c>
      <c r="AS25" s="182">
        <v>35</v>
      </c>
      <c r="AT25" s="247">
        <v>15.97</v>
      </c>
      <c r="AU25" s="182">
        <v>1</v>
      </c>
      <c r="AV25" s="247">
        <v>3</v>
      </c>
      <c r="AW25" s="247">
        <v>112.25</v>
      </c>
      <c r="AX25" s="182">
        <v>52</v>
      </c>
      <c r="AY25" s="247">
        <v>9.04</v>
      </c>
      <c r="AZ25" s="247">
        <v>2594.27</v>
      </c>
      <c r="BA25" s="248">
        <v>4198.5</v>
      </c>
    </row>
    <row r="26" spans="2:53" s="241" customFormat="1" ht="12" customHeight="1">
      <c r="B26" s="249"/>
      <c r="C26" s="180" t="s">
        <v>364</v>
      </c>
      <c r="D26" s="181">
        <v>1199</v>
      </c>
      <c r="E26" s="250">
        <v>1508.17</v>
      </c>
      <c r="F26" s="182">
        <v>1091</v>
      </c>
      <c r="G26" s="247">
        <v>1245.18</v>
      </c>
      <c r="H26" s="243">
        <v>1091</v>
      </c>
      <c r="I26" s="250">
        <v>1220.98</v>
      </c>
      <c r="J26" s="243">
        <v>146</v>
      </c>
      <c r="K26" s="250">
        <v>21.58</v>
      </c>
      <c r="L26" s="182">
        <v>73</v>
      </c>
      <c r="M26" s="247">
        <v>14.28</v>
      </c>
      <c r="N26" s="182">
        <v>73</v>
      </c>
      <c r="O26" s="247">
        <v>13.43</v>
      </c>
      <c r="P26" s="182">
        <v>0</v>
      </c>
      <c r="Q26" s="247">
        <v>0</v>
      </c>
      <c r="R26" s="182">
        <v>4</v>
      </c>
      <c r="S26" s="247">
        <v>0.85</v>
      </c>
      <c r="T26" s="182">
        <v>0</v>
      </c>
      <c r="U26" s="247">
        <v>0</v>
      </c>
      <c r="V26" s="182">
        <v>1153</v>
      </c>
      <c r="W26" s="247">
        <v>248.69</v>
      </c>
      <c r="X26" s="182">
        <v>0</v>
      </c>
      <c r="Y26" s="247">
        <v>0</v>
      </c>
      <c r="Z26" s="182">
        <v>1152</v>
      </c>
      <c r="AA26" s="247">
        <v>242.51</v>
      </c>
      <c r="AB26" s="182">
        <v>50</v>
      </c>
      <c r="AC26" s="247">
        <v>9.11</v>
      </c>
      <c r="AD26" s="182">
        <v>69</v>
      </c>
      <c r="AE26" s="247">
        <v>6.18</v>
      </c>
      <c r="AF26" s="182">
        <v>7054</v>
      </c>
      <c r="AG26" s="182">
        <v>11</v>
      </c>
      <c r="AH26" s="247">
        <v>1.64</v>
      </c>
      <c r="AI26" s="182">
        <v>400</v>
      </c>
      <c r="AJ26" s="247">
        <v>225.88</v>
      </c>
      <c r="AK26" s="182">
        <v>5</v>
      </c>
      <c r="AL26" s="247">
        <v>0.6</v>
      </c>
      <c r="AM26" s="182">
        <v>406</v>
      </c>
      <c r="AN26" s="247">
        <v>228.12</v>
      </c>
      <c r="AO26" s="182">
        <v>952</v>
      </c>
      <c r="AP26" s="247">
        <v>1771.03</v>
      </c>
      <c r="AQ26" s="182">
        <v>797</v>
      </c>
      <c r="AR26" s="247">
        <v>1101.44</v>
      </c>
      <c r="AS26" s="182">
        <v>8</v>
      </c>
      <c r="AT26" s="247">
        <v>7.07</v>
      </c>
      <c r="AU26" s="182">
        <v>0</v>
      </c>
      <c r="AV26" s="247">
        <v>0</v>
      </c>
      <c r="AW26" s="247">
        <v>85.77</v>
      </c>
      <c r="AX26" s="182">
        <v>219</v>
      </c>
      <c r="AY26" s="247">
        <v>150.89</v>
      </c>
      <c r="AZ26" s="247">
        <v>1980.05</v>
      </c>
      <c r="BA26" s="248">
        <v>3744</v>
      </c>
    </row>
    <row r="27" spans="2:53" s="241" customFormat="1" ht="12" customHeight="1">
      <c r="B27" s="249"/>
      <c r="C27" s="180" t="s">
        <v>1383</v>
      </c>
      <c r="D27" s="181">
        <v>3026</v>
      </c>
      <c r="E27" s="250">
        <v>4086.54</v>
      </c>
      <c r="F27" s="182">
        <v>2416</v>
      </c>
      <c r="G27" s="247">
        <v>3049.56</v>
      </c>
      <c r="H27" s="243">
        <v>2413</v>
      </c>
      <c r="I27" s="250">
        <v>3012.1</v>
      </c>
      <c r="J27" s="243">
        <v>146</v>
      </c>
      <c r="K27" s="250">
        <v>29.07</v>
      </c>
      <c r="L27" s="182">
        <v>702</v>
      </c>
      <c r="M27" s="247">
        <v>133.04</v>
      </c>
      <c r="N27" s="182">
        <v>529</v>
      </c>
      <c r="O27" s="247">
        <v>87.47</v>
      </c>
      <c r="P27" s="182">
        <v>0</v>
      </c>
      <c r="Q27" s="247">
        <v>0</v>
      </c>
      <c r="R27" s="182">
        <v>194</v>
      </c>
      <c r="S27" s="247">
        <v>45.57</v>
      </c>
      <c r="T27" s="182">
        <v>0</v>
      </c>
      <c r="U27" s="247">
        <v>0</v>
      </c>
      <c r="V27" s="182">
        <v>2939</v>
      </c>
      <c r="W27" s="247">
        <v>903.93</v>
      </c>
      <c r="X27" s="182">
        <v>0</v>
      </c>
      <c r="Y27" s="247">
        <v>0</v>
      </c>
      <c r="Z27" s="182">
        <v>2930</v>
      </c>
      <c r="AA27" s="247">
        <v>896.32</v>
      </c>
      <c r="AB27" s="182">
        <v>142</v>
      </c>
      <c r="AC27" s="247">
        <v>17.19</v>
      </c>
      <c r="AD27" s="182">
        <v>55</v>
      </c>
      <c r="AE27" s="247">
        <v>7.6</v>
      </c>
      <c r="AF27" s="182">
        <v>17905</v>
      </c>
      <c r="AG27" s="182">
        <v>19</v>
      </c>
      <c r="AH27" s="247">
        <v>3.25</v>
      </c>
      <c r="AI27" s="182">
        <v>717</v>
      </c>
      <c r="AJ27" s="247">
        <v>137.19</v>
      </c>
      <c r="AK27" s="182">
        <v>13</v>
      </c>
      <c r="AL27" s="247">
        <v>3.15</v>
      </c>
      <c r="AM27" s="182">
        <v>732</v>
      </c>
      <c r="AN27" s="247">
        <v>143.61</v>
      </c>
      <c r="AO27" s="182">
        <v>1824</v>
      </c>
      <c r="AP27" s="247">
        <v>2131.76</v>
      </c>
      <c r="AQ27" s="182">
        <v>1472</v>
      </c>
      <c r="AR27" s="247">
        <v>1518.26</v>
      </c>
      <c r="AS27" s="182">
        <v>61</v>
      </c>
      <c r="AT27" s="247">
        <v>12.07</v>
      </c>
      <c r="AU27" s="182">
        <v>1</v>
      </c>
      <c r="AV27" s="247">
        <v>0.3</v>
      </c>
      <c r="AW27" s="247">
        <v>207.55</v>
      </c>
      <c r="AX27" s="182">
        <v>164</v>
      </c>
      <c r="AY27" s="247">
        <v>133.52</v>
      </c>
      <c r="AZ27" s="247">
        <v>4583.61</v>
      </c>
      <c r="BA27" s="248">
        <v>6703</v>
      </c>
    </row>
    <row r="28" spans="2:53" s="241" customFormat="1" ht="12" customHeight="1">
      <c r="B28" s="249"/>
      <c r="C28" s="180"/>
      <c r="D28" s="237"/>
      <c r="E28" s="243"/>
      <c r="F28" s="239"/>
      <c r="G28" s="243"/>
      <c r="H28" s="243"/>
      <c r="I28" s="243"/>
      <c r="J28" s="243"/>
      <c r="K28" s="243"/>
      <c r="L28" s="239"/>
      <c r="M28" s="243"/>
      <c r="N28" s="239"/>
      <c r="O28" s="243"/>
      <c r="P28" s="239"/>
      <c r="Q28" s="243"/>
      <c r="R28" s="239"/>
      <c r="S28" s="243"/>
      <c r="T28" s="239"/>
      <c r="U28" s="243"/>
      <c r="V28" s="239"/>
      <c r="W28" s="243"/>
      <c r="X28" s="239"/>
      <c r="Y28" s="243"/>
      <c r="Z28" s="239"/>
      <c r="AA28" s="243"/>
      <c r="AB28" s="239"/>
      <c r="AC28" s="243"/>
      <c r="AD28" s="239"/>
      <c r="AE28" s="243"/>
      <c r="AF28" s="239"/>
      <c r="AG28" s="239"/>
      <c r="AH28" s="243"/>
      <c r="AI28" s="239"/>
      <c r="AJ28" s="243"/>
      <c r="AK28" s="239"/>
      <c r="AL28" s="243"/>
      <c r="AM28" s="239"/>
      <c r="AN28" s="243"/>
      <c r="AO28" s="239"/>
      <c r="AP28" s="243"/>
      <c r="AQ28" s="239"/>
      <c r="AR28" s="243"/>
      <c r="AS28" s="239"/>
      <c r="AT28" s="243"/>
      <c r="AU28" s="239"/>
      <c r="AV28" s="243"/>
      <c r="AW28" s="243"/>
      <c r="AX28" s="239"/>
      <c r="AY28" s="243"/>
      <c r="AZ28" s="243"/>
      <c r="BA28" s="244"/>
    </row>
    <row r="29" spans="2:53" s="245" customFormat="1" ht="12" customHeight="1">
      <c r="B29" s="1151" t="s">
        <v>1296</v>
      </c>
      <c r="C29" s="1152"/>
      <c r="D29" s="253">
        <f>SUM(D30:D39)</f>
        <v>17658</v>
      </c>
      <c r="E29" s="254">
        <v>20144.83</v>
      </c>
      <c r="F29" s="255">
        <v>15771</v>
      </c>
      <c r="G29" s="254">
        <v>13782.34</v>
      </c>
      <c r="H29" s="255">
        <f>SUM(H30:H39)</f>
        <v>15708</v>
      </c>
      <c r="I29" s="254">
        <v>13739.04</v>
      </c>
      <c r="J29" s="255">
        <f>SUM(J30:J39)</f>
        <v>256</v>
      </c>
      <c r="K29" s="254">
        <v>23.49</v>
      </c>
      <c r="L29" s="255">
        <f>SUM(L30:L39)</f>
        <v>3653</v>
      </c>
      <c r="M29" s="254">
        <v>612.11</v>
      </c>
      <c r="N29" s="255">
        <f>SUM(N30:N39)</f>
        <v>302</v>
      </c>
      <c r="O29" s="254">
        <v>66.95</v>
      </c>
      <c r="P29" s="255">
        <f>SUM(P30:P39)</f>
        <v>0</v>
      </c>
      <c r="Q29" s="254">
        <f>SUM(Q30:Q39)</f>
        <v>0</v>
      </c>
      <c r="R29" s="255">
        <f>SUM(R30:R39)</f>
        <v>3371</v>
      </c>
      <c r="S29" s="254">
        <v>538.17</v>
      </c>
      <c r="T29" s="255">
        <f>SUM(T30:T39)</f>
        <v>37</v>
      </c>
      <c r="U29" s="254">
        <v>6.98</v>
      </c>
      <c r="V29" s="255">
        <f>SUM(V30:V39)</f>
        <v>17285</v>
      </c>
      <c r="W29" s="254">
        <v>5750.36</v>
      </c>
      <c r="X29" s="255">
        <f>SUM(X30:X39)</f>
        <v>0</v>
      </c>
      <c r="Y29" s="254">
        <f>SUM(Y30:Y39)</f>
        <v>0</v>
      </c>
      <c r="Z29" s="255">
        <f>SUM(Z30:Z39)</f>
        <v>17180</v>
      </c>
      <c r="AA29" s="254">
        <v>5668.61</v>
      </c>
      <c r="AB29" s="255">
        <f>SUM(AB30:AB39)</f>
        <v>1014</v>
      </c>
      <c r="AC29" s="254">
        <v>147.27</v>
      </c>
      <c r="AD29" s="255">
        <f>SUM(AD30:AD39)</f>
        <v>596</v>
      </c>
      <c r="AE29" s="254">
        <v>81.74</v>
      </c>
      <c r="AF29" s="255">
        <f>SUM(AF30:AF39)</f>
        <v>88609</v>
      </c>
      <c r="AG29" s="255">
        <f>SUM(AG30:AG39)</f>
        <v>530</v>
      </c>
      <c r="AH29" s="254">
        <v>107.65</v>
      </c>
      <c r="AI29" s="255">
        <f>SUM(AI30:AI39)</f>
        <v>2738</v>
      </c>
      <c r="AJ29" s="254">
        <v>1372.87</v>
      </c>
      <c r="AK29" s="255">
        <f>SUM(AK30:AK39)</f>
        <v>68</v>
      </c>
      <c r="AL29" s="254">
        <v>17.27</v>
      </c>
      <c r="AM29" s="255">
        <f>SUM(AM30:AM39)</f>
        <v>3131</v>
      </c>
      <c r="AN29" s="254">
        <v>1497.8</v>
      </c>
      <c r="AO29" s="255">
        <f>SUM(AO30:AO39)</f>
        <v>8934</v>
      </c>
      <c r="AP29" s="254">
        <v>15981.88</v>
      </c>
      <c r="AQ29" s="255">
        <f>SUM(AQ30:AQ39)</f>
        <v>5999</v>
      </c>
      <c r="AR29" s="254">
        <v>6541.85</v>
      </c>
      <c r="AS29" s="255">
        <f>SUM(AS30:AS39)</f>
        <v>223</v>
      </c>
      <c r="AT29" s="254">
        <v>76.58</v>
      </c>
      <c r="AU29" s="255">
        <f>SUM(AU30:AU39)</f>
        <v>7</v>
      </c>
      <c r="AV29" s="254">
        <f>SUM(AV30:AV39)</f>
        <v>3</v>
      </c>
      <c r="AW29" s="254">
        <v>794.55</v>
      </c>
      <c r="AX29" s="255">
        <f>SUM(AX30:AX39)</f>
        <v>1802</v>
      </c>
      <c r="AY29" s="254">
        <v>932.26</v>
      </c>
      <c r="AZ29" s="254">
        <v>23449.04</v>
      </c>
      <c r="BA29" s="256">
        <v>39351.34</v>
      </c>
    </row>
    <row r="30" spans="2:53" s="241" customFormat="1" ht="12" customHeight="1">
      <c r="B30" s="249"/>
      <c r="C30" s="180" t="s">
        <v>1339</v>
      </c>
      <c r="D30" s="181">
        <v>2890</v>
      </c>
      <c r="E30" s="250">
        <v>4301.11</v>
      </c>
      <c r="F30" s="239">
        <v>2438</v>
      </c>
      <c r="G30" s="250">
        <v>2728.09</v>
      </c>
      <c r="H30" s="243">
        <v>2438</v>
      </c>
      <c r="I30" s="250">
        <v>2725.35</v>
      </c>
      <c r="J30" s="243">
        <v>22</v>
      </c>
      <c r="K30" s="250">
        <v>1.84</v>
      </c>
      <c r="L30" s="239">
        <v>315</v>
      </c>
      <c r="M30" s="250">
        <v>67.26</v>
      </c>
      <c r="N30" s="239">
        <v>124</v>
      </c>
      <c r="O30" s="250">
        <v>35.64</v>
      </c>
      <c r="P30" s="239">
        <v>0</v>
      </c>
      <c r="Q30" s="250">
        <v>0</v>
      </c>
      <c r="R30" s="239">
        <v>198</v>
      </c>
      <c r="S30" s="250">
        <v>30.22</v>
      </c>
      <c r="T30" s="239">
        <v>7</v>
      </c>
      <c r="U30" s="250">
        <v>1.4</v>
      </c>
      <c r="V30" s="239">
        <v>2766</v>
      </c>
      <c r="W30" s="250">
        <v>1505.74</v>
      </c>
      <c r="X30" s="239">
        <v>0</v>
      </c>
      <c r="Y30" s="250">
        <v>0</v>
      </c>
      <c r="Z30" s="239">
        <v>2756</v>
      </c>
      <c r="AA30" s="250">
        <v>1500.13</v>
      </c>
      <c r="AB30" s="239">
        <v>270</v>
      </c>
      <c r="AC30" s="250">
        <v>51.64</v>
      </c>
      <c r="AD30" s="239">
        <v>38</v>
      </c>
      <c r="AE30" s="250">
        <v>5.61</v>
      </c>
      <c r="AF30" s="239">
        <v>12832</v>
      </c>
      <c r="AG30" s="239">
        <v>114</v>
      </c>
      <c r="AH30" s="250">
        <v>35.06</v>
      </c>
      <c r="AI30" s="239">
        <v>694</v>
      </c>
      <c r="AJ30" s="250">
        <v>272.57</v>
      </c>
      <c r="AK30" s="239">
        <v>17</v>
      </c>
      <c r="AL30" s="250">
        <v>2.88</v>
      </c>
      <c r="AM30" s="239">
        <v>769</v>
      </c>
      <c r="AN30" s="250">
        <v>310.51</v>
      </c>
      <c r="AO30" s="239">
        <v>1627</v>
      </c>
      <c r="AP30" s="250">
        <v>2062.59</v>
      </c>
      <c r="AQ30" s="239">
        <v>869</v>
      </c>
      <c r="AR30" s="250">
        <v>710.47</v>
      </c>
      <c r="AS30" s="239">
        <v>64</v>
      </c>
      <c r="AT30" s="250">
        <v>17.73</v>
      </c>
      <c r="AU30" s="239">
        <v>0</v>
      </c>
      <c r="AV30" s="250">
        <v>0</v>
      </c>
      <c r="AW30" s="250">
        <v>148.19</v>
      </c>
      <c r="AX30" s="239">
        <v>214</v>
      </c>
      <c r="AY30" s="250">
        <v>38.14</v>
      </c>
      <c r="AZ30" s="250">
        <v>4815.69</v>
      </c>
      <c r="BA30" s="257">
        <v>6860.55</v>
      </c>
    </row>
    <row r="31" spans="2:53" s="241" customFormat="1" ht="12" customHeight="1">
      <c r="B31" s="235"/>
      <c r="C31" s="180" t="s">
        <v>1280</v>
      </c>
      <c r="D31" s="181">
        <v>3922</v>
      </c>
      <c r="E31" s="250">
        <v>4539.23</v>
      </c>
      <c r="F31" s="239">
        <v>3730</v>
      </c>
      <c r="G31" s="250">
        <v>2679.2</v>
      </c>
      <c r="H31" s="243">
        <v>3730</v>
      </c>
      <c r="I31" s="250">
        <v>2678.85</v>
      </c>
      <c r="J31" s="243">
        <v>0</v>
      </c>
      <c r="K31" s="250">
        <v>0</v>
      </c>
      <c r="L31" s="239">
        <v>1945</v>
      </c>
      <c r="M31" s="250">
        <v>357.46</v>
      </c>
      <c r="N31" s="239">
        <v>25</v>
      </c>
      <c r="O31" s="250">
        <v>5.63</v>
      </c>
      <c r="P31" s="239">
        <v>0</v>
      </c>
      <c r="Q31" s="250">
        <v>0</v>
      </c>
      <c r="R31" s="239">
        <v>1922</v>
      </c>
      <c r="S31" s="250">
        <v>348.35</v>
      </c>
      <c r="T31" s="239">
        <v>15</v>
      </c>
      <c r="U31" s="250">
        <v>3.47</v>
      </c>
      <c r="V31" s="239">
        <v>3827</v>
      </c>
      <c r="W31" s="250">
        <v>1502.56</v>
      </c>
      <c r="X31" s="239">
        <v>0</v>
      </c>
      <c r="Y31" s="250">
        <v>0</v>
      </c>
      <c r="Z31" s="239">
        <v>3793</v>
      </c>
      <c r="AA31" s="250">
        <v>1488.03</v>
      </c>
      <c r="AB31" s="239">
        <v>143</v>
      </c>
      <c r="AC31" s="250">
        <v>28.6</v>
      </c>
      <c r="AD31" s="239">
        <v>82</v>
      </c>
      <c r="AE31" s="250">
        <v>14.52</v>
      </c>
      <c r="AF31" s="239">
        <v>23083</v>
      </c>
      <c r="AG31" s="239">
        <v>25</v>
      </c>
      <c r="AH31" s="250">
        <v>2.83</v>
      </c>
      <c r="AI31" s="239">
        <v>32</v>
      </c>
      <c r="AJ31" s="250">
        <v>10.51</v>
      </c>
      <c r="AK31" s="239">
        <v>2</v>
      </c>
      <c r="AL31" s="250">
        <v>0.2</v>
      </c>
      <c r="AM31" s="239">
        <v>57</v>
      </c>
      <c r="AN31" s="250">
        <v>13.54</v>
      </c>
      <c r="AO31" s="239">
        <v>2107</v>
      </c>
      <c r="AP31" s="250">
        <v>4134.61</v>
      </c>
      <c r="AQ31" s="239">
        <v>1300</v>
      </c>
      <c r="AR31" s="250">
        <v>926.23</v>
      </c>
      <c r="AS31" s="239">
        <v>5</v>
      </c>
      <c r="AT31" s="250">
        <v>1.65</v>
      </c>
      <c r="AU31" s="239">
        <v>5</v>
      </c>
      <c r="AV31" s="250">
        <v>2.2</v>
      </c>
      <c r="AW31" s="250">
        <v>161.69</v>
      </c>
      <c r="AX31" s="239">
        <v>238</v>
      </c>
      <c r="AY31" s="250">
        <v>43.4</v>
      </c>
      <c r="AZ31" s="250">
        <v>4761.72</v>
      </c>
      <c r="BA31" s="257">
        <v>8892.48</v>
      </c>
    </row>
    <row r="32" spans="2:53" s="241" customFormat="1" ht="12" customHeight="1">
      <c r="B32" s="235"/>
      <c r="C32" s="180" t="s">
        <v>365</v>
      </c>
      <c r="D32" s="181">
        <v>1709</v>
      </c>
      <c r="E32" s="250">
        <v>1765.53</v>
      </c>
      <c r="F32" s="239">
        <v>1601</v>
      </c>
      <c r="G32" s="250">
        <v>1136.9</v>
      </c>
      <c r="H32" s="243">
        <v>1598</v>
      </c>
      <c r="I32" s="250">
        <v>1126.53</v>
      </c>
      <c r="J32" s="243">
        <v>49</v>
      </c>
      <c r="K32" s="250">
        <v>9.74</v>
      </c>
      <c r="L32" s="239">
        <v>602</v>
      </c>
      <c r="M32" s="250">
        <v>101.82</v>
      </c>
      <c r="N32" s="239">
        <v>46</v>
      </c>
      <c r="O32" s="250">
        <v>7.1</v>
      </c>
      <c r="P32" s="239">
        <v>0</v>
      </c>
      <c r="Q32" s="250">
        <v>0</v>
      </c>
      <c r="R32" s="239">
        <v>563</v>
      </c>
      <c r="S32" s="250">
        <v>93.46</v>
      </c>
      <c r="T32" s="239">
        <v>6</v>
      </c>
      <c r="U32" s="250">
        <v>1.25</v>
      </c>
      <c r="V32" s="239">
        <v>1673</v>
      </c>
      <c r="W32" s="250">
        <v>526.8</v>
      </c>
      <c r="X32" s="239">
        <v>0</v>
      </c>
      <c r="Y32" s="250">
        <v>0</v>
      </c>
      <c r="Z32" s="239">
        <v>1666</v>
      </c>
      <c r="AA32" s="250">
        <v>516.13</v>
      </c>
      <c r="AB32" s="239">
        <v>118</v>
      </c>
      <c r="AC32" s="250">
        <v>12.34</v>
      </c>
      <c r="AD32" s="239">
        <v>77</v>
      </c>
      <c r="AE32" s="250">
        <v>10.66</v>
      </c>
      <c r="AF32" s="239">
        <v>11639</v>
      </c>
      <c r="AG32" s="239">
        <v>48</v>
      </c>
      <c r="AH32" s="250">
        <v>5.09</v>
      </c>
      <c r="AI32" s="239">
        <v>74</v>
      </c>
      <c r="AJ32" s="250">
        <v>10.9</v>
      </c>
      <c r="AK32" s="239">
        <v>2</v>
      </c>
      <c r="AL32" s="250">
        <v>0.23</v>
      </c>
      <c r="AM32" s="239">
        <v>116</v>
      </c>
      <c r="AN32" s="250">
        <v>16.23</v>
      </c>
      <c r="AO32" s="239">
        <v>694</v>
      </c>
      <c r="AP32" s="250">
        <v>1279.69</v>
      </c>
      <c r="AQ32" s="239">
        <v>325</v>
      </c>
      <c r="AR32" s="250">
        <v>320.71</v>
      </c>
      <c r="AS32" s="239">
        <v>3</v>
      </c>
      <c r="AT32" s="250">
        <v>0.53</v>
      </c>
      <c r="AU32" s="239">
        <v>0</v>
      </c>
      <c r="AV32" s="250">
        <v>0</v>
      </c>
      <c r="AW32" s="250">
        <v>79.9</v>
      </c>
      <c r="AX32" s="239">
        <v>61</v>
      </c>
      <c r="AY32" s="250">
        <v>4.1</v>
      </c>
      <c r="AZ32" s="250">
        <v>1866.3</v>
      </c>
      <c r="BA32" s="257">
        <v>3145.46</v>
      </c>
    </row>
    <row r="33" spans="2:53" s="241" customFormat="1" ht="12" customHeight="1">
      <c r="B33" s="249"/>
      <c r="C33" s="180" t="s">
        <v>1298</v>
      </c>
      <c r="D33" s="181">
        <v>1218</v>
      </c>
      <c r="E33" s="250">
        <v>1169.88</v>
      </c>
      <c r="F33" s="239">
        <v>1147</v>
      </c>
      <c r="G33" s="250">
        <v>898.09</v>
      </c>
      <c r="H33" s="243">
        <v>1147</v>
      </c>
      <c r="I33" s="250">
        <v>894.54</v>
      </c>
      <c r="J33" s="243">
        <v>2</v>
      </c>
      <c r="K33" s="250">
        <v>0.2</v>
      </c>
      <c r="L33" s="239">
        <v>172</v>
      </c>
      <c r="M33" s="250">
        <v>16.12</v>
      </c>
      <c r="N33" s="239">
        <v>7</v>
      </c>
      <c r="O33" s="250">
        <v>0.82</v>
      </c>
      <c r="P33" s="239">
        <v>0</v>
      </c>
      <c r="Q33" s="250">
        <v>0</v>
      </c>
      <c r="R33" s="239">
        <v>165</v>
      </c>
      <c r="S33" s="250">
        <v>15.23</v>
      </c>
      <c r="T33" s="239">
        <v>3</v>
      </c>
      <c r="U33" s="250">
        <v>0.07</v>
      </c>
      <c r="V33" s="239">
        <v>1200</v>
      </c>
      <c r="W33" s="250">
        <v>255.67</v>
      </c>
      <c r="X33" s="239">
        <v>0</v>
      </c>
      <c r="Y33" s="250">
        <v>0</v>
      </c>
      <c r="Z33" s="239">
        <v>1189</v>
      </c>
      <c r="AA33" s="250">
        <v>241.68</v>
      </c>
      <c r="AB33" s="239">
        <v>101</v>
      </c>
      <c r="AC33" s="250">
        <v>9.66</v>
      </c>
      <c r="AD33" s="239">
        <v>92</v>
      </c>
      <c r="AE33" s="250">
        <v>13.99</v>
      </c>
      <c r="AF33" s="239">
        <v>5957</v>
      </c>
      <c r="AG33" s="239">
        <v>82</v>
      </c>
      <c r="AH33" s="250">
        <v>9.58</v>
      </c>
      <c r="AI33" s="239">
        <v>105</v>
      </c>
      <c r="AJ33" s="250">
        <v>18.8</v>
      </c>
      <c r="AK33" s="239">
        <v>4</v>
      </c>
      <c r="AL33" s="250">
        <v>5.4</v>
      </c>
      <c r="AM33" s="239">
        <v>178</v>
      </c>
      <c r="AN33" s="250">
        <v>33.78</v>
      </c>
      <c r="AO33" s="239">
        <v>650</v>
      </c>
      <c r="AP33" s="250">
        <v>804.85</v>
      </c>
      <c r="AQ33" s="239">
        <v>493</v>
      </c>
      <c r="AR33" s="250">
        <v>373.59</v>
      </c>
      <c r="AS33" s="239">
        <v>5</v>
      </c>
      <c r="AT33" s="250">
        <v>1.18</v>
      </c>
      <c r="AU33" s="239">
        <v>0</v>
      </c>
      <c r="AV33" s="250">
        <v>0</v>
      </c>
      <c r="AW33" s="250">
        <v>48</v>
      </c>
      <c r="AX33" s="239">
        <v>101</v>
      </c>
      <c r="AY33" s="250">
        <v>32.96</v>
      </c>
      <c r="AZ33" s="250">
        <v>1285.82</v>
      </c>
      <c r="BA33" s="257">
        <v>2089.49</v>
      </c>
    </row>
    <row r="34" spans="2:53" s="241" customFormat="1" ht="12" customHeight="1">
      <c r="B34" s="249"/>
      <c r="C34" s="180" t="s">
        <v>1354</v>
      </c>
      <c r="D34" s="181">
        <v>851</v>
      </c>
      <c r="E34" s="250">
        <v>852.96</v>
      </c>
      <c r="F34" s="239">
        <v>772</v>
      </c>
      <c r="G34" s="250">
        <v>635.26</v>
      </c>
      <c r="H34" s="243">
        <v>772</v>
      </c>
      <c r="I34" s="250">
        <v>635.25</v>
      </c>
      <c r="J34" s="243">
        <v>0</v>
      </c>
      <c r="K34" s="250">
        <v>0</v>
      </c>
      <c r="L34" s="239">
        <v>63</v>
      </c>
      <c r="M34" s="250">
        <v>5.56</v>
      </c>
      <c r="N34" s="239">
        <v>0</v>
      </c>
      <c r="O34" s="250">
        <v>0</v>
      </c>
      <c r="P34" s="239">
        <v>0</v>
      </c>
      <c r="Q34" s="250">
        <v>0</v>
      </c>
      <c r="R34" s="239">
        <v>63</v>
      </c>
      <c r="S34" s="250">
        <v>5.56</v>
      </c>
      <c r="T34" s="239">
        <v>0</v>
      </c>
      <c r="U34" s="250">
        <v>0</v>
      </c>
      <c r="V34" s="239">
        <v>842</v>
      </c>
      <c r="W34" s="250">
        <v>212.14</v>
      </c>
      <c r="X34" s="239">
        <v>0</v>
      </c>
      <c r="Y34" s="250">
        <v>0</v>
      </c>
      <c r="Z34" s="239">
        <v>838</v>
      </c>
      <c r="AA34" s="250">
        <v>202.45</v>
      </c>
      <c r="AB34" s="239">
        <v>55</v>
      </c>
      <c r="AC34" s="250">
        <v>5.25</v>
      </c>
      <c r="AD34" s="239">
        <v>131</v>
      </c>
      <c r="AE34" s="250">
        <v>9.68</v>
      </c>
      <c r="AF34" s="239">
        <v>4216</v>
      </c>
      <c r="AG34" s="239">
        <v>28</v>
      </c>
      <c r="AH34" s="250">
        <v>5</v>
      </c>
      <c r="AI34" s="239">
        <v>176</v>
      </c>
      <c r="AJ34" s="250">
        <v>93.13</v>
      </c>
      <c r="AK34" s="239">
        <v>0</v>
      </c>
      <c r="AL34" s="250">
        <v>0</v>
      </c>
      <c r="AM34" s="239">
        <v>194</v>
      </c>
      <c r="AN34" s="250">
        <v>98.13</v>
      </c>
      <c r="AO34" s="239">
        <v>421</v>
      </c>
      <c r="AP34" s="250">
        <v>535.7</v>
      </c>
      <c r="AQ34" s="239">
        <v>325</v>
      </c>
      <c r="AR34" s="250">
        <v>234.24</v>
      </c>
      <c r="AS34" s="239">
        <v>4</v>
      </c>
      <c r="AT34" s="250">
        <v>1.8</v>
      </c>
      <c r="AU34" s="239">
        <v>0</v>
      </c>
      <c r="AV34" s="250">
        <v>0</v>
      </c>
      <c r="AW34" s="250">
        <v>28.43</v>
      </c>
      <c r="AX34" s="239">
        <v>16</v>
      </c>
      <c r="AY34" s="250">
        <v>2.3</v>
      </c>
      <c r="AZ34" s="250">
        <v>983.62</v>
      </c>
      <c r="BA34" s="257">
        <v>1517.52</v>
      </c>
    </row>
    <row r="35" spans="2:53" s="241" customFormat="1" ht="12" customHeight="1">
      <c r="B35" s="235"/>
      <c r="C35" s="180" t="s">
        <v>1355</v>
      </c>
      <c r="D35" s="181">
        <v>1353</v>
      </c>
      <c r="E35" s="250">
        <v>1245.48</v>
      </c>
      <c r="F35" s="239">
        <v>1164</v>
      </c>
      <c r="G35" s="250">
        <v>951.76</v>
      </c>
      <c r="H35" s="243">
        <v>1164</v>
      </c>
      <c r="I35" s="250">
        <v>946.06</v>
      </c>
      <c r="J35" s="243">
        <v>9</v>
      </c>
      <c r="K35" s="250">
        <v>0.86</v>
      </c>
      <c r="L35" s="239">
        <v>116</v>
      </c>
      <c r="M35" s="250">
        <v>12.41</v>
      </c>
      <c r="N35" s="239">
        <v>13</v>
      </c>
      <c r="O35" s="250">
        <v>1.1</v>
      </c>
      <c r="P35" s="239">
        <v>0</v>
      </c>
      <c r="Q35" s="250">
        <v>0</v>
      </c>
      <c r="R35" s="239">
        <v>107</v>
      </c>
      <c r="S35" s="250">
        <v>11.31</v>
      </c>
      <c r="T35" s="239">
        <v>0</v>
      </c>
      <c r="U35" s="250">
        <v>0</v>
      </c>
      <c r="V35" s="239">
        <v>1341</v>
      </c>
      <c r="W35" s="250">
        <v>281.3</v>
      </c>
      <c r="X35" s="239">
        <v>0</v>
      </c>
      <c r="Y35" s="250">
        <v>0</v>
      </c>
      <c r="Z35" s="239">
        <v>1330</v>
      </c>
      <c r="AA35" s="250">
        <v>271.55</v>
      </c>
      <c r="AB35" s="239">
        <v>31</v>
      </c>
      <c r="AC35" s="250">
        <v>3.87</v>
      </c>
      <c r="AD35" s="239">
        <v>77</v>
      </c>
      <c r="AE35" s="250">
        <v>9.74</v>
      </c>
      <c r="AF35" s="239">
        <v>6473</v>
      </c>
      <c r="AG35" s="239">
        <v>17</v>
      </c>
      <c r="AH35" s="250">
        <v>7.93</v>
      </c>
      <c r="AI35" s="239">
        <v>119</v>
      </c>
      <c r="AJ35" s="250">
        <v>50.59</v>
      </c>
      <c r="AK35" s="239">
        <v>0</v>
      </c>
      <c r="AL35" s="250">
        <v>0</v>
      </c>
      <c r="AM35" s="239">
        <v>135</v>
      </c>
      <c r="AN35" s="250">
        <v>58.53</v>
      </c>
      <c r="AO35" s="239">
        <v>738</v>
      </c>
      <c r="AP35" s="250">
        <v>910.86</v>
      </c>
      <c r="AQ35" s="239">
        <v>565</v>
      </c>
      <c r="AR35" s="250">
        <v>573.75</v>
      </c>
      <c r="AS35" s="239">
        <v>13</v>
      </c>
      <c r="AT35" s="250">
        <v>5.93</v>
      </c>
      <c r="AU35" s="239">
        <v>0</v>
      </c>
      <c r="AV35" s="250">
        <v>0</v>
      </c>
      <c r="AW35" s="250">
        <v>52.28</v>
      </c>
      <c r="AX35" s="239">
        <v>68</v>
      </c>
      <c r="AY35" s="250">
        <v>11.02</v>
      </c>
      <c r="AZ35" s="250">
        <v>1373.25</v>
      </c>
      <c r="BA35" s="257">
        <v>2278.18</v>
      </c>
    </row>
    <row r="36" spans="2:53" s="241" customFormat="1" ht="12" customHeight="1">
      <c r="B36" s="235"/>
      <c r="C36" s="180" t="s">
        <v>1356</v>
      </c>
      <c r="D36" s="181">
        <v>1124</v>
      </c>
      <c r="E36" s="250">
        <v>1435.48</v>
      </c>
      <c r="F36" s="239">
        <v>1010</v>
      </c>
      <c r="G36" s="250">
        <v>1080.45</v>
      </c>
      <c r="H36" s="243">
        <v>1010</v>
      </c>
      <c r="I36" s="250">
        <v>1079.09</v>
      </c>
      <c r="J36" s="243">
        <v>4</v>
      </c>
      <c r="K36" s="250">
        <v>0.71</v>
      </c>
      <c r="L36" s="239">
        <v>136</v>
      </c>
      <c r="M36" s="250">
        <v>13.83</v>
      </c>
      <c r="N36" s="239">
        <v>20</v>
      </c>
      <c r="O36" s="250">
        <v>2.82</v>
      </c>
      <c r="P36" s="239">
        <v>0</v>
      </c>
      <c r="Q36" s="250">
        <v>0</v>
      </c>
      <c r="R36" s="239">
        <v>117</v>
      </c>
      <c r="S36" s="250">
        <v>11.01</v>
      </c>
      <c r="T36" s="239">
        <v>0</v>
      </c>
      <c r="U36" s="250">
        <v>0</v>
      </c>
      <c r="V36" s="239">
        <v>1111</v>
      </c>
      <c r="W36" s="250">
        <v>341.19</v>
      </c>
      <c r="X36" s="239">
        <v>0</v>
      </c>
      <c r="Y36" s="250">
        <v>0</v>
      </c>
      <c r="Z36" s="239">
        <v>1101</v>
      </c>
      <c r="AA36" s="250">
        <v>332.3</v>
      </c>
      <c r="AB36" s="239">
        <v>37</v>
      </c>
      <c r="AC36" s="250">
        <v>5.6</v>
      </c>
      <c r="AD36" s="239">
        <v>34</v>
      </c>
      <c r="AE36" s="250">
        <v>8.89</v>
      </c>
      <c r="AF36" s="239">
        <v>5944</v>
      </c>
      <c r="AG36" s="239">
        <v>50</v>
      </c>
      <c r="AH36" s="250">
        <v>8.87</v>
      </c>
      <c r="AI36" s="239">
        <v>322</v>
      </c>
      <c r="AJ36" s="250">
        <v>156.21</v>
      </c>
      <c r="AK36" s="239">
        <v>3</v>
      </c>
      <c r="AL36" s="250">
        <v>0.73</v>
      </c>
      <c r="AM36" s="239">
        <v>371</v>
      </c>
      <c r="AN36" s="250">
        <v>165.81</v>
      </c>
      <c r="AO36" s="239">
        <v>674</v>
      </c>
      <c r="AP36" s="250">
        <v>1332.42</v>
      </c>
      <c r="AQ36" s="239">
        <v>473</v>
      </c>
      <c r="AR36" s="250">
        <v>736.28</v>
      </c>
      <c r="AS36" s="239">
        <v>22</v>
      </c>
      <c r="AT36" s="250">
        <v>7.83</v>
      </c>
      <c r="AU36" s="239">
        <v>0</v>
      </c>
      <c r="AV36" s="250">
        <v>0</v>
      </c>
      <c r="AW36" s="250">
        <v>54.31</v>
      </c>
      <c r="AX36" s="239">
        <v>55</v>
      </c>
      <c r="AY36" s="250">
        <v>5.67</v>
      </c>
      <c r="AZ36" s="250">
        <v>1669.11</v>
      </c>
      <c r="BA36" s="257">
        <v>2993.7</v>
      </c>
    </row>
    <row r="37" spans="2:53" s="258" customFormat="1" ht="12" customHeight="1">
      <c r="B37" s="235"/>
      <c r="C37" s="180" t="s">
        <v>1357</v>
      </c>
      <c r="D37" s="181">
        <v>1828</v>
      </c>
      <c r="E37" s="250">
        <v>1609.14</v>
      </c>
      <c r="F37" s="239">
        <v>1327</v>
      </c>
      <c r="G37" s="250">
        <v>1141.28</v>
      </c>
      <c r="H37" s="243">
        <v>1327</v>
      </c>
      <c r="I37" s="250">
        <v>1135.05</v>
      </c>
      <c r="J37" s="243">
        <v>53</v>
      </c>
      <c r="K37" s="250">
        <v>3.02</v>
      </c>
      <c r="L37" s="239">
        <v>91</v>
      </c>
      <c r="M37" s="250">
        <v>13.09</v>
      </c>
      <c r="N37" s="239">
        <v>44</v>
      </c>
      <c r="O37" s="250">
        <v>9.07</v>
      </c>
      <c r="P37" s="239">
        <v>0</v>
      </c>
      <c r="Q37" s="250">
        <v>0</v>
      </c>
      <c r="R37" s="239">
        <v>47</v>
      </c>
      <c r="S37" s="250">
        <v>3.33</v>
      </c>
      <c r="T37" s="239">
        <v>5</v>
      </c>
      <c r="U37" s="250">
        <v>0.68</v>
      </c>
      <c r="V37" s="239">
        <v>1809</v>
      </c>
      <c r="W37" s="250">
        <v>454.76</v>
      </c>
      <c r="X37" s="239">
        <v>0</v>
      </c>
      <c r="Y37" s="250">
        <v>0</v>
      </c>
      <c r="Z37" s="239">
        <v>1806</v>
      </c>
      <c r="AA37" s="250">
        <v>451.66</v>
      </c>
      <c r="AB37" s="239">
        <v>68</v>
      </c>
      <c r="AC37" s="250">
        <v>10.22</v>
      </c>
      <c r="AD37" s="239">
        <v>25</v>
      </c>
      <c r="AE37" s="250">
        <v>3.1</v>
      </c>
      <c r="AF37" s="239">
        <v>6724</v>
      </c>
      <c r="AG37" s="239">
        <v>45</v>
      </c>
      <c r="AH37" s="250">
        <v>8.64</v>
      </c>
      <c r="AI37" s="239">
        <v>336</v>
      </c>
      <c r="AJ37" s="250">
        <v>244.71</v>
      </c>
      <c r="AK37" s="239">
        <v>37</v>
      </c>
      <c r="AL37" s="250">
        <v>3.11</v>
      </c>
      <c r="AM37" s="239">
        <v>400</v>
      </c>
      <c r="AN37" s="250">
        <v>256.47</v>
      </c>
      <c r="AO37" s="239">
        <v>737</v>
      </c>
      <c r="AP37" s="250">
        <v>2572.74</v>
      </c>
      <c r="AQ37" s="239">
        <v>601</v>
      </c>
      <c r="AR37" s="250">
        <v>1298.71</v>
      </c>
      <c r="AS37" s="239">
        <v>9</v>
      </c>
      <c r="AT37" s="250">
        <v>3.13</v>
      </c>
      <c r="AU37" s="239">
        <v>1</v>
      </c>
      <c r="AV37" s="250">
        <v>0.5</v>
      </c>
      <c r="AW37" s="250">
        <v>87.27</v>
      </c>
      <c r="AX37" s="239">
        <v>139</v>
      </c>
      <c r="AY37" s="250">
        <v>14.27</v>
      </c>
      <c r="AZ37" s="250">
        <v>1970.79</v>
      </c>
      <c r="BA37" s="257">
        <v>4539.9</v>
      </c>
    </row>
    <row r="38" spans="2:53" s="258" customFormat="1" ht="12" customHeight="1">
      <c r="B38" s="235"/>
      <c r="C38" s="180" t="s">
        <v>366</v>
      </c>
      <c r="D38" s="181">
        <v>1074</v>
      </c>
      <c r="E38" s="250">
        <v>1451.95</v>
      </c>
      <c r="F38" s="239">
        <v>976</v>
      </c>
      <c r="G38" s="250">
        <v>1132.87</v>
      </c>
      <c r="H38" s="243">
        <v>976</v>
      </c>
      <c r="I38" s="250">
        <v>1122.12</v>
      </c>
      <c r="J38" s="243">
        <v>78</v>
      </c>
      <c r="K38" s="250">
        <v>5.08</v>
      </c>
      <c r="L38" s="239">
        <v>91</v>
      </c>
      <c r="M38" s="250">
        <v>11.18</v>
      </c>
      <c r="N38" s="239">
        <v>13</v>
      </c>
      <c r="O38" s="250">
        <v>1.78</v>
      </c>
      <c r="P38" s="239">
        <v>0</v>
      </c>
      <c r="Q38" s="250">
        <v>0</v>
      </c>
      <c r="R38" s="239">
        <v>78</v>
      </c>
      <c r="S38" s="250">
        <v>9.4</v>
      </c>
      <c r="T38" s="239">
        <v>0</v>
      </c>
      <c r="U38" s="250">
        <v>0</v>
      </c>
      <c r="V38" s="239">
        <v>1070</v>
      </c>
      <c r="W38" s="250">
        <v>307.89</v>
      </c>
      <c r="X38" s="239">
        <v>0</v>
      </c>
      <c r="Y38" s="250">
        <v>0</v>
      </c>
      <c r="Z38" s="239">
        <v>1065</v>
      </c>
      <c r="AA38" s="250">
        <v>306.59</v>
      </c>
      <c r="AB38" s="239">
        <v>99</v>
      </c>
      <c r="AC38" s="250">
        <v>11.4</v>
      </c>
      <c r="AD38" s="239">
        <v>9</v>
      </c>
      <c r="AE38" s="250">
        <v>1.3</v>
      </c>
      <c r="AF38" s="239">
        <v>4553</v>
      </c>
      <c r="AG38" s="239">
        <v>50</v>
      </c>
      <c r="AH38" s="250">
        <v>11.1</v>
      </c>
      <c r="AI38" s="239">
        <v>360</v>
      </c>
      <c r="AJ38" s="250">
        <v>178.61</v>
      </c>
      <c r="AK38" s="239">
        <v>0</v>
      </c>
      <c r="AL38" s="250">
        <v>0</v>
      </c>
      <c r="AM38" s="239">
        <v>385</v>
      </c>
      <c r="AN38" s="250">
        <v>189.71</v>
      </c>
      <c r="AO38" s="239">
        <v>445</v>
      </c>
      <c r="AP38" s="250">
        <v>1349.08</v>
      </c>
      <c r="AQ38" s="239">
        <v>338</v>
      </c>
      <c r="AR38" s="250">
        <v>689.82</v>
      </c>
      <c r="AS38" s="239">
        <v>64</v>
      </c>
      <c r="AT38" s="250">
        <v>21.21</v>
      </c>
      <c r="AU38" s="239">
        <v>0</v>
      </c>
      <c r="AV38" s="250">
        <v>0</v>
      </c>
      <c r="AW38" s="250">
        <v>56.22</v>
      </c>
      <c r="AX38" s="239">
        <v>37</v>
      </c>
      <c r="AY38" s="250">
        <v>5.42</v>
      </c>
      <c r="AZ38" s="250">
        <v>1724.52</v>
      </c>
      <c r="BA38" s="257">
        <v>3052.39</v>
      </c>
    </row>
    <row r="39" spans="2:53" s="258" customFormat="1" ht="12" customHeight="1">
      <c r="B39" s="235"/>
      <c r="C39" s="180" t="s">
        <v>1304</v>
      </c>
      <c r="D39" s="181">
        <v>1689</v>
      </c>
      <c r="E39" s="247">
        <v>1774.02</v>
      </c>
      <c r="F39" s="239">
        <v>1546</v>
      </c>
      <c r="G39" s="247">
        <v>1398.4</v>
      </c>
      <c r="H39" s="182">
        <v>1546</v>
      </c>
      <c r="I39" s="250">
        <v>1396.17</v>
      </c>
      <c r="J39" s="182">
        <v>39</v>
      </c>
      <c r="K39" s="247">
        <v>2.01</v>
      </c>
      <c r="L39" s="239">
        <v>122</v>
      </c>
      <c r="M39" s="247">
        <v>13.35</v>
      </c>
      <c r="N39" s="239">
        <v>10</v>
      </c>
      <c r="O39" s="247">
        <v>2.98</v>
      </c>
      <c r="P39" s="239">
        <v>0</v>
      </c>
      <c r="Q39" s="250">
        <v>0</v>
      </c>
      <c r="R39" s="239">
        <v>111</v>
      </c>
      <c r="S39" s="247">
        <v>10.27</v>
      </c>
      <c r="T39" s="239">
        <v>1</v>
      </c>
      <c r="U39" s="247">
        <v>0.1</v>
      </c>
      <c r="V39" s="239">
        <v>1646</v>
      </c>
      <c r="W39" s="247">
        <v>362.27</v>
      </c>
      <c r="X39" s="239">
        <v>0</v>
      </c>
      <c r="Y39" s="250">
        <v>0</v>
      </c>
      <c r="Z39" s="239">
        <v>1636</v>
      </c>
      <c r="AA39" s="247">
        <v>358.04</v>
      </c>
      <c r="AB39" s="239">
        <v>92</v>
      </c>
      <c r="AC39" s="247">
        <v>8.67</v>
      </c>
      <c r="AD39" s="239">
        <v>31</v>
      </c>
      <c r="AE39" s="247">
        <v>4.23</v>
      </c>
      <c r="AF39" s="239">
        <v>7188</v>
      </c>
      <c r="AG39" s="239">
        <v>71</v>
      </c>
      <c r="AH39" s="247">
        <v>13.53</v>
      </c>
      <c r="AI39" s="239">
        <v>520</v>
      </c>
      <c r="AJ39" s="250">
        <v>336.8</v>
      </c>
      <c r="AK39" s="239">
        <v>3</v>
      </c>
      <c r="AL39" s="247">
        <v>4.72</v>
      </c>
      <c r="AM39" s="239">
        <v>526</v>
      </c>
      <c r="AN39" s="247">
        <v>355.05</v>
      </c>
      <c r="AO39" s="239">
        <v>841</v>
      </c>
      <c r="AP39" s="247">
        <v>999.34</v>
      </c>
      <c r="AQ39" s="239">
        <v>710</v>
      </c>
      <c r="AR39" s="247">
        <v>678.05</v>
      </c>
      <c r="AS39" s="239">
        <v>34</v>
      </c>
      <c r="AT39" s="250">
        <v>15.59</v>
      </c>
      <c r="AU39" s="239">
        <v>1</v>
      </c>
      <c r="AV39" s="250">
        <v>0.3</v>
      </c>
      <c r="AW39" s="247">
        <v>78.23</v>
      </c>
      <c r="AX39" s="239">
        <v>873</v>
      </c>
      <c r="AY39" s="247">
        <v>774.96</v>
      </c>
      <c r="AZ39" s="247">
        <v>2998.17</v>
      </c>
      <c r="BA39" s="248">
        <v>3981.62</v>
      </c>
    </row>
    <row r="40" spans="2:53" s="258" customFormat="1" ht="12" customHeight="1">
      <c r="B40" s="235"/>
      <c r="C40" s="180"/>
      <c r="D40" s="181"/>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3"/>
    </row>
    <row r="41" spans="2:53" s="245" customFormat="1" ht="12" customHeight="1">
      <c r="B41" s="1151" t="s">
        <v>1305</v>
      </c>
      <c r="C41" s="1152"/>
      <c r="D41" s="231">
        <f>SUM(D42:D54)</f>
        <v>42914</v>
      </c>
      <c r="E41" s="232">
        <v>39098.23</v>
      </c>
      <c r="F41" s="233">
        <f>SUM(F42:F54)</f>
        <v>38911</v>
      </c>
      <c r="G41" s="232">
        <v>23003.87</v>
      </c>
      <c r="H41" s="233">
        <f>SUM(H42:H54)</f>
        <v>38788</v>
      </c>
      <c r="I41" s="232">
        <v>22079.61</v>
      </c>
      <c r="J41" s="233">
        <f>SUM(J42:J54)</f>
        <v>6555</v>
      </c>
      <c r="K41" s="232">
        <v>918.84</v>
      </c>
      <c r="L41" s="233">
        <f>SUM(L42:L54)</f>
        <v>25704</v>
      </c>
      <c r="M41" s="232">
        <v>6508.87</v>
      </c>
      <c r="N41" s="233">
        <f>SUM(N42:N54)</f>
        <v>12909</v>
      </c>
      <c r="O41" s="232">
        <v>2617.64</v>
      </c>
      <c r="P41" s="233">
        <f>SUM(P42:P54)</f>
        <v>23</v>
      </c>
      <c r="Q41" s="232">
        <v>1.57</v>
      </c>
      <c r="R41" s="233">
        <f>SUM(R42:R54)</f>
        <v>17441</v>
      </c>
      <c r="S41" s="232">
        <v>3841.54</v>
      </c>
      <c r="T41" s="233">
        <f>SUM(T42:T54)</f>
        <v>383</v>
      </c>
      <c r="U41" s="232">
        <v>48.11</v>
      </c>
      <c r="V41" s="233">
        <f>SUM(V42:V54)</f>
        <v>40987</v>
      </c>
      <c r="W41" s="232">
        <v>9585.49</v>
      </c>
      <c r="X41" s="233">
        <f>SUM(X42:X54)</f>
        <v>5</v>
      </c>
      <c r="Y41" s="232">
        <f>SUM(Y42:Y54)</f>
        <v>0.21000000000000002</v>
      </c>
      <c r="Z41" s="233">
        <f>SUM(Z42:Z54)</f>
        <v>40699</v>
      </c>
      <c r="AA41" s="232">
        <v>9378.37</v>
      </c>
      <c r="AB41" s="233">
        <f>SUM(AB42:AB54)</f>
        <v>1400</v>
      </c>
      <c r="AC41" s="232">
        <v>151.7</v>
      </c>
      <c r="AD41" s="233">
        <f>SUM(AD42:AD54)</f>
        <v>1208</v>
      </c>
      <c r="AE41" s="232">
        <v>206.9</v>
      </c>
      <c r="AF41" s="233">
        <f>SUM(AF42:AF54)</f>
        <v>269766</v>
      </c>
      <c r="AG41" s="233">
        <f>SUM(AG42:AG54)</f>
        <v>317</v>
      </c>
      <c r="AH41" s="232">
        <v>60.42</v>
      </c>
      <c r="AI41" s="233">
        <f>SUM(AI42:AI54)</f>
        <v>4654</v>
      </c>
      <c r="AJ41" s="232">
        <v>1090.57</v>
      </c>
      <c r="AK41" s="233">
        <f>SUM(AK42:AK54)</f>
        <v>45</v>
      </c>
      <c r="AL41" s="232">
        <v>18.42</v>
      </c>
      <c r="AM41" s="233">
        <f>SUM(AM42:AM54)</f>
        <v>4944</v>
      </c>
      <c r="AN41" s="232">
        <v>1169.41</v>
      </c>
      <c r="AO41" s="233">
        <f>SUM(AO42:AO54)</f>
        <v>16866</v>
      </c>
      <c r="AP41" s="232">
        <v>27635.74</v>
      </c>
      <c r="AQ41" s="233">
        <f>SUM(AQ42:AQ54)</f>
        <v>8623</v>
      </c>
      <c r="AR41" s="232">
        <v>6406.62</v>
      </c>
      <c r="AS41" s="233">
        <f>SUM(AS42:AS54)</f>
        <v>622</v>
      </c>
      <c r="AT41" s="232">
        <v>176.32</v>
      </c>
      <c r="AU41" s="233">
        <f>SUM(AU42:AU54)</f>
        <v>12</v>
      </c>
      <c r="AV41" s="232">
        <f>SUM(AV42:AV54)</f>
        <v>12.22</v>
      </c>
      <c r="AW41" s="232">
        <v>2381.73</v>
      </c>
      <c r="AX41" s="233">
        <f>SUM(AX42:AX54)</f>
        <v>2117</v>
      </c>
      <c r="AY41" s="232">
        <v>379.6</v>
      </c>
      <c r="AZ41" s="232">
        <v>43217.54</v>
      </c>
      <c r="BA41" s="234">
        <v>70664.74</v>
      </c>
    </row>
    <row r="42" spans="2:53" ht="12" customHeight="1">
      <c r="B42" s="235"/>
      <c r="C42" s="180" t="s">
        <v>1269</v>
      </c>
      <c r="D42" s="181">
        <v>9855</v>
      </c>
      <c r="E42" s="250">
        <v>8996.31</v>
      </c>
      <c r="F42" s="239">
        <v>9059</v>
      </c>
      <c r="G42" s="250">
        <v>6039.3</v>
      </c>
      <c r="H42" s="243">
        <v>9051</v>
      </c>
      <c r="I42" s="250">
        <v>5898.67</v>
      </c>
      <c r="J42" s="243">
        <v>1135</v>
      </c>
      <c r="K42" s="250">
        <v>139.78</v>
      </c>
      <c r="L42" s="239">
        <v>5134</v>
      </c>
      <c r="M42" s="250">
        <v>1004.91</v>
      </c>
      <c r="N42" s="239">
        <v>2821</v>
      </c>
      <c r="O42" s="250">
        <v>392.57</v>
      </c>
      <c r="P42" s="239">
        <v>3</v>
      </c>
      <c r="Q42" s="250">
        <v>0.09</v>
      </c>
      <c r="R42" s="239">
        <v>3274</v>
      </c>
      <c r="S42" s="250">
        <v>607.06</v>
      </c>
      <c r="T42" s="239">
        <v>43</v>
      </c>
      <c r="U42" s="250">
        <v>5.19</v>
      </c>
      <c r="V42" s="239">
        <v>9574</v>
      </c>
      <c r="W42" s="250">
        <v>1952.09</v>
      </c>
      <c r="X42" s="239">
        <v>1</v>
      </c>
      <c r="Y42" s="250">
        <v>0.01</v>
      </c>
      <c r="Z42" s="239">
        <v>9570</v>
      </c>
      <c r="AA42" s="250">
        <v>1947.11</v>
      </c>
      <c r="AB42" s="239">
        <v>304</v>
      </c>
      <c r="AC42" s="250">
        <v>31.39</v>
      </c>
      <c r="AD42" s="239">
        <v>38</v>
      </c>
      <c r="AE42" s="250">
        <v>4.96</v>
      </c>
      <c r="AF42" s="239">
        <v>64616</v>
      </c>
      <c r="AG42" s="239">
        <v>38</v>
      </c>
      <c r="AH42" s="250">
        <v>4</v>
      </c>
      <c r="AI42" s="239">
        <v>503</v>
      </c>
      <c r="AJ42" s="250">
        <v>112.27</v>
      </c>
      <c r="AK42" s="239">
        <v>1</v>
      </c>
      <c r="AL42" s="250">
        <v>0.06</v>
      </c>
      <c r="AM42" s="239">
        <v>538</v>
      </c>
      <c r="AN42" s="250">
        <v>116.34</v>
      </c>
      <c r="AO42" s="239">
        <v>3655</v>
      </c>
      <c r="AP42" s="250">
        <v>4650.07</v>
      </c>
      <c r="AQ42" s="239">
        <v>1679</v>
      </c>
      <c r="AR42" s="250">
        <v>950.11</v>
      </c>
      <c r="AS42" s="239">
        <v>38</v>
      </c>
      <c r="AT42" s="250">
        <v>5.39</v>
      </c>
      <c r="AU42" s="239">
        <v>0</v>
      </c>
      <c r="AV42" s="250">
        <v>0</v>
      </c>
      <c r="AW42" s="250">
        <v>599.69</v>
      </c>
      <c r="AX42" s="239">
        <v>350</v>
      </c>
      <c r="AY42" s="250">
        <v>60.09</v>
      </c>
      <c r="AZ42" s="250">
        <v>9777.85</v>
      </c>
      <c r="BA42" s="257">
        <v>14422.52</v>
      </c>
    </row>
    <row r="43" spans="2:53" ht="12" customHeight="1">
      <c r="B43" s="235"/>
      <c r="C43" s="180" t="s">
        <v>1274</v>
      </c>
      <c r="D43" s="181">
        <v>4312</v>
      </c>
      <c r="E43" s="250">
        <v>3893.96</v>
      </c>
      <c r="F43" s="239">
        <v>4095</v>
      </c>
      <c r="G43" s="250">
        <v>2701.32</v>
      </c>
      <c r="H43" s="243">
        <v>4007</v>
      </c>
      <c r="I43" s="250">
        <v>2413.28</v>
      </c>
      <c r="J43" s="243">
        <v>1592</v>
      </c>
      <c r="K43" s="250">
        <v>287.34</v>
      </c>
      <c r="L43" s="239">
        <v>2326</v>
      </c>
      <c r="M43" s="250">
        <v>424.63</v>
      </c>
      <c r="N43" s="239">
        <v>1843</v>
      </c>
      <c r="O43" s="250">
        <v>295.06</v>
      </c>
      <c r="P43" s="239">
        <v>9</v>
      </c>
      <c r="Q43" s="250">
        <v>0.94</v>
      </c>
      <c r="R43" s="239">
        <v>799</v>
      </c>
      <c r="S43" s="250">
        <v>120.58</v>
      </c>
      <c r="T43" s="239">
        <v>71</v>
      </c>
      <c r="U43" s="250">
        <v>8.04</v>
      </c>
      <c r="V43" s="239">
        <v>4052</v>
      </c>
      <c r="W43" s="250">
        <v>768</v>
      </c>
      <c r="X43" s="239">
        <v>1</v>
      </c>
      <c r="Y43" s="259">
        <v>0</v>
      </c>
      <c r="Z43" s="239">
        <v>4031</v>
      </c>
      <c r="AA43" s="250">
        <v>738.06</v>
      </c>
      <c r="AB43" s="239">
        <v>80</v>
      </c>
      <c r="AC43" s="250">
        <v>9.25</v>
      </c>
      <c r="AD43" s="239">
        <v>90</v>
      </c>
      <c r="AE43" s="250">
        <v>29.93</v>
      </c>
      <c r="AF43" s="239">
        <v>28262</v>
      </c>
      <c r="AG43" s="239">
        <v>23</v>
      </c>
      <c r="AH43" s="250">
        <v>1.91</v>
      </c>
      <c r="AI43" s="239">
        <v>257</v>
      </c>
      <c r="AJ43" s="260">
        <v>58.68</v>
      </c>
      <c r="AK43" s="239">
        <v>2</v>
      </c>
      <c r="AL43" s="250">
        <v>0.17</v>
      </c>
      <c r="AM43" s="239">
        <v>280</v>
      </c>
      <c r="AN43" s="250">
        <v>60.77</v>
      </c>
      <c r="AO43" s="239">
        <v>1101</v>
      </c>
      <c r="AP43" s="250">
        <v>1086.89</v>
      </c>
      <c r="AQ43" s="239">
        <v>389</v>
      </c>
      <c r="AR43" s="250">
        <v>272.74</v>
      </c>
      <c r="AS43" s="239">
        <v>33</v>
      </c>
      <c r="AT43" s="260">
        <v>8.06</v>
      </c>
      <c r="AU43" s="239">
        <v>5</v>
      </c>
      <c r="AV43" s="250">
        <v>1.08</v>
      </c>
      <c r="AW43" s="250">
        <v>248.22</v>
      </c>
      <c r="AX43" s="239">
        <v>301</v>
      </c>
      <c r="AY43" s="250">
        <v>75.2</v>
      </c>
      <c r="AZ43" s="250">
        <v>4287.3</v>
      </c>
      <c r="BA43" s="257">
        <v>5365.05</v>
      </c>
    </row>
    <row r="44" spans="2:53" ht="11.25" customHeight="1">
      <c r="B44" s="235"/>
      <c r="C44" s="180" t="s">
        <v>1340</v>
      </c>
      <c r="D44" s="181">
        <v>3454</v>
      </c>
      <c r="E44" s="250">
        <v>3035.47</v>
      </c>
      <c r="F44" s="239">
        <v>3151</v>
      </c>
      <c r="G44" s="250">
        <v>1652.53</v>
      </c>
      <c r="H44" s="243">
        <v>3150</v>
      </c>
      <c r="I44" s="250">
        <v>1558.04</v>
      </c>
      <c r="J44" s="243">
        <v>990</v>
      </c>
      <c r="K44" s="250">
        <v>93.95</v>
      </c>
      <c r="L44" s="239">
        <v>2433</v>
      </c>
      <c r="M44" s="250">
        <v>694.85</v>
      </c>
      <c r="N44" s="239">
        <v>655</v>
      </c>
      <c r="O44" s="250">
        <v>115.98</v>
      </c>
      <c r="P44" s="239">
        <v>11</v>
      </c>
      <c r="Q44" s="250">
        <v>0.54</v>
      </c>
      <c r="R44" s="239">
        <v>2110</v>
      </c>
      <c r="S44" s="250">
        <v>571.01</v>
      </c>
      <c r="T44" s="239">
        <v>44</v>
      </c>
      <c r="U44" s="250">
        <v>7.32</v>
      </c>
      <c r="V44" s="239">
        <v>3355</v>
      </c>
      <c r="W44" s="250">
        <v>688.08</v>
      </c>
      <c r="X44" s="239">
        <v>3</v>
      </c>
      <c r="Y44" s="250">
        <v>0.2</v>
      </c>
      <c r="Z44" s="239">
        <v>3328</v>
      </c>
      <c r="AA44" s="250">
        <v>658.17</v>
      </c>
      <c r="AB44" s="239">
        <v>218</v>
      </c>
      <c r="AC44" s="250">
        <v>19.4</v>
      </c>
      <c r="AD44" s="239">
        <v>198</v>
      </c>
      <c r="AE44" s="250">
        <v>29.7</v>
      </c>
      <c r="AF44" s="239">
        <v>23280</v>
      </c>
      <c r="AG44" s="239">
        <v>44</v>
      </c>
      <c r="AH44" s="250">
        <v>13.36</v>
      </c>
      <c r="AI44" s="239">
        <v>392</v>
      </c>
      <c r="AJ44" s="250">
        <v>84.42</v>
      </c>
      <c r="AK44" s="239">
        <v>7</v>
      </c>
      <c r="AL44" s="250">
        <v>1.13</v>
      </c>
      <c r="AM44" s="239">
        <v>432</v>
      </c>
      <c r="AN44" s="250">
        <v>98.92</v>
      </c>
      <c r="AO44" s="239">
        <v>2049</v>
      </c>
      <c r="AP44" s="250">
        <v>3680.56</v>
      </c>
      <c r="AQ44" s="239">
        <v>1094</v>
      </c>
      <c r="AR44" s="250">
        <v>691.46</v>
      </c>
      <c r="AS44" s="239">
        <v>72</v>
      </c>
      <c r="AT44" s="250">
        <v>25.96</v>
      </c>
      <c r="AU44" s="239">
        <v>0</v>
      </c>
      <c r="AV44" s="250">
        <v>0</v>
      </c>
      <c r="AW44" s="250">
        <v>184.61</v>
      </c>
      <c r="AX44" s="239">
        <v>220</v>
      </c>
      <c r="AY44" s="250">
        <v>23.41</v>
      </c>
      <c r="AZ44" s="250">
        <v>3368.39</v>
      </c>
      <c r="BA44" s="257">
        <v>7022.98</v>
      </c>
    </row>
    <row r="45" spans="2:53" ht="12" customHeight="1">
      <c r="B45" s="235"/>
      <c r="C45" s="180" t="s">
        <v>1341</v>
      </c>
      <c r="D45" s="181">
        <v>4850</v>
      </c>
      <c r="E45" s="250">
        <v>4660.78</v>
      </c>
      <c r="F45" s="239">
        <v>4526</v>
      </c>
      <c r="G45" s="250">
        <v>2681.89</v>
      </c>
      <c r="H45" s="243">
        <v>4525</v>
      </c>
      <c r="I45" s="250">
        <v>2661.13</v>
      </c>
      <c r="J45" s="243">
        <v>203</v>
      </c>
      <c r="K45" s="250">
        <v>19.94</v>
      </c>
      <c r="L45" s="239">
        <v>3219</v>
      </c>
      <c r="M45" s="250">
        <v>846.31</v>
      </c>
      <c r="N45" s="239">
        <v>274</v>
      </c>
      <c r="O45" s="250">
        <v>90.8</v>
      </c>
      <c r="P45" s="239">
        <v>0</v>
      </c>
      <c r="Q45" s="250">
        <v>0</v>
      </c>
      <c r="R45" s="239">
        <v>3100</v>
      </c>
      <c r="S45" s="250">
        <v>752.98</v>
      </c>
      <c r="T45" s="239">
        <v>21</v>
      </c>
      <c r="U45" s="250">
        <v>2.52</v>
      </c>
      <c r="V45" s="239">
        <v>4465</v>
      </c>
      <c r="W45" s="250">
        <v>1132.56</v>
      </c>
      <c r="X45" s="239">
        <v>0</v>
      </c>
      <c r="Y45" s="250">
        <v>0</v>
      </c>
      <c r="Z45" s="239">
        <v>4434</v>
      </c>
      <c r="AA45" s="250">
        <v>1118.58</v>
      </c>
      <c r="AB45" s="239">
        <v>283</v>
      </c>
      <c r="AC45" s="250">
        <v>36.07</v>
      </c>
      <c r="AD45" s="239">
        <v>92</v>
      </c>
      <c r="AE45" s="250">
        <v>13.98</v>
      </c>
      <c r="AF45" s="239">
        <v>30816</v>
      </c>
      <c r="AG45" s="239">
        <v>16</v>
      </c>
      <c r="AH45" s="250">
        <v>2.42</v>
      </c>
      <c r="AI45" s="239">
        <v>495</v>
      </c>
      <c r="AJ45" s="250">
        <v>100.52</v>
      </c>
      <c r="AK45" s="239">
        <v>14</v>
      </c>
      <c r="AL45" s="250">
        <v>10.58</v>
      </c>
      <c r="AM45" s="239">
        <v>529</v>
      </c>
      <c r="AN45" s="250">
        <v>113.53</v>
      </c>
      <c r="AO45" s="239">
        <v>2493</v>
      </c>
      <c r="AP45" s="250">
        <v>3539.97</v>
      </c>
      <c r="AQ45" s="239">
        <v>1232</v>
      </c>
      <c r="AR45" s="250">
        <v>833.17</v>
      </c>
      <c r="AS45" s="239">
        <v>54</v>
      </c>
      <c r="AT45" s="250">
        <v>25.9</v>
      </c>
      <c r="AU45" s="239">
        <v>4</v>
      </c>
      <c r="AV45" s="250">
        <v>10</v>
      </c>
      <c r="AW45" s="250">
        <v>231.76</v>
      </c>
      <c r="AX45" s="239">
        <v>107</v>
      </c>
      <c r="AY45" s="250">
        <v>10.9</v>
      </c>
      <c r="AZ45" s="250">
        <v>5052.88</v>
      </c>
      <c r="BA45" s="257">
        <v>8556.95</v>
      </c>
    </row>
    <row r="46" spans="2:53" ht="12" customHeight="1">
      <c r="B46" s="235"/>
      <c r="C46" s="180" t="s">
        <v>1278</v>
      </c>
      <c r="D46" s="181">
        <v>3154</v>
      </c>
      <c r="E46" s="250">
        <v>3285.29</v>
      </c>
      <c r="F46" s="239">
        <v>2780</v>
      </c>
      <c r="G46" s="250">
        <v>1632.7</v>
      </c>
      <c r="H46" s="243">
        <v>2779</v>
      </c>
      <c r="I46" s="250">
        <v>1575.7</v>
      </c>
      <c r="J46" s="243">
        <v>355</v>
      </c>
      <c r="K46" s="250">
        <v>56.94</v>
      </c>
      <c r="L46" s="239">
        <v>2215</v>
      </c>
      <c r="M46" s="250">
        <v>703.43</v>
      </c>
      <c r="N46" s="239">
        <v>1389</v>
      </c>
      <c r="O46" s="250">
        <v>361.06</v>
      </c>
      <c r="P46" s="239">
        <v>0</v>
      </c>
      <c r="Q46" s="250">
        <v>0</v>
      </c>
      <c r="R46" s="239">
        <v>1523</v>
      </c>
      <c r="S46" s="250">
        <v>340.21</v>
      </c>
      <c r="T46" s="239">
        <v>16</v>
      </c>
      <c r="U46" s="250">
        <v>2.15</v>
      </c>
      <c r="V46" s="239">
        <v>3061</v>
      </c>
      <c r="W46" s="250">
        <v>949.15</v>
      </c>
      <c r="X46" s="239">
        <v>0</v>
      </c>
      <c r="Y46" s="250">
        <v>0</v>
      </c>
      <c r="Z46" s="239">
        <v>3049</v>
      </c>
      <c r="AA46" s="250">
        <v>946.53</v>
      </c>
      <c r="AB46" s="239">
        <v>67</v>
      </c>
      <c r="AC46" s="250">
        <v>5.86</v>
      </c>
      <c r="AD46" s="239">
        <v>22</v>
      </c>
      <c r="AE46" s="250">
        <v>2.61</v>
      </c>
      <c r="AF46" s="239">
        <v>22399</v>
      </c>
      <c r="AG46" s="239">
        <v>26</v>
      </c>
      <c r="AH46" s="250">
        <v>5.86</v>
      </c>
      <c r="AI46" s="239">
        <v>114</v>
      </c>
      <c r="AJ46" s="250">
        <v>25.16</v>
      </c>
      <c r="AK46" s="239">
        <v>1</v>
      </c>
      <c r="AL46" s="250">
        <v>0.24</v>
      </c>
      <c r="AM46" s="239">
        <v>140</v>
      </c>
      <c r="AN46" s="250">
        <v>31.26</v>
      </c>
      <c r="AO46" s="239">
        <v>951</v>
      </c>
      <c r="AP46" s="250">
        <v>1697.22</v>
      </c>
      <c r="AQ46" s="239">
        <v>431</v>
      </c>
      <c r="AR46" s="250">
        <v>179.18</v>
      </c>
      <c r="AS46" s="239">
        <v>17</v>
      </c>
      <c r="AT46" s="250">
        <v>4.73</v>
      </c>
      <c r="AU46" s="239">
        <v>0</v>
      </c>
      <c r="AV46" s="250">
        <v>0</v>
      </c>
      <c r="AW46" s="250">
        <v>211.62</v>
      </c>
      <c r="AX46" s="239">
        <v>80</v>
      </c>
      <c r="AY46" s="250">
        <v>12.49</v>
      </c>
      <c r="AZ46" s="250">
        <v>3545.41</v>
      </c>
      <c r="BA46" s="257">
        <v>5237.89</v>
      </c>
    </row>
    <row r="47" spans="2:53" ht="12.75" customHeight="1">
      <c r="B47" s="235"/>
      <c r="C47" s="180" t="s">
        <v>1279</v>
      </c>
      <c r="D47" s="181">
        <v>4213</v>
      </c>
      <c r="E47" s="250">
        <v>4001.22</v>
      </c>
      <c r="F47" s="239">
        <v>3205</v>
      </c>
      <c r="G47" s="250">
        <v>1592.54</v>
      </c>
      <c r="H47" s="243">
        <v>3205</v>
      </c>
      <c r="I47" s="250">
        <v>1568.01</v>
      </c>
      <c r="J47" s="243">
        <v>234</v>
      </c>
      <c r="K47" s="250">
        <v>24.36</v>
      </c>
      <c r="L47" s="239">
        <v>2394</v>
      </c>
      <c r="M47" s="250">
        <v>772.04</v>
      </c>
      <c r="N47" s="239">
        <v>1247</v>
      </c>
      <c r="O47" s="250">
        <v>449.03</v>
      </c>
      <c r="P47" s="239">
        <v>0</v>
      </c>
      <c r="Q47" s="250">
        <v>0</v>
      </c>
      <c r="R47" s="239">
        <v>1424</v>
      </c>
      <c r="S47" s="250">
        <v>318.38</v>
      </c>
      <c r="T47" s="239">
        <v>33</v>
      </c>
      <c r="U47" s="250">
        <v>4.62</v>
      </c>
      <c r="V47" s="239">
        <v>4033</v>
      </c>
      <c r="W47" s="250">
        <v>1636.63</v>
      </c>
      <c r="X47" s="239">
        <v>0</v>
      </c>
      <c r="Y47" s="250">
        <v>0</v>
      </c>
      <c r="Z47" s="239">
        <v>4017</v>
      </c>
      <c r="AA47" s="250">
        <v>1630.04</v>
      </c>
      <c r="AB47" s="239">
        <v>85</v>
      </c>
      <c r="AC47" s="250">
        <v>16.31</v>
      </c>
      <c r="AD47" s="239">
        <v>20</v>
      </c>
      <c r="AE47" s="250">
        <v>6.59</v>
      </c>
      <c r="AF47" s="239">
        <v>26171</v>
      </c>
      <c r="AG47" s="239">
        <v>7</v>
      </c>
      <c r="AH47" s="250">
        <v>0.87</v>
      </c>
      <c r="AI47" s="239">
        <v>635</v>
      </c>
      <c r="AJ47" s="250">
        <v>249.9</v>
      </c>
      <c r="AK47" s="239">
        <v>7</v>
      </c>
      <c r="AL47" s="250">
        <v>0.42</v>
      </c>
      <c r="AM47" s="239">
        <v>648</v>
      </c>
      <c r="AN47" s="250">
        <v>251.19</v>
      </c>
      <c r="AO47" s="239">
        <v>917</v>
      </c>
      <c r="AP47" s="250">
        <v>1477.82</v>
      </c>
      <c r="AQ47" s="239">
        <v>467</v>
      </c>
      <c r="AR47" s="250">
        <v>277.85</v>
      </c>
      <c r="AS47" s="239">
        <v>109</v>
      </c>
      <c r="AT47" s="250">
        <v>47.38</v>
      </c>
      <c r="AU47" s="239">
        <v>2</v>
      </c>
      <c r="AV47" s="250">
        <v>0.14</v>
      </c>
      <c r="AW47" s="250">
        <v>247.31</v>
      </c>
      <c r="AX47" s="239">
        <v>235</v>
      </c>
      <c r="AY47" s="250">
        <v>21.56</v>
      </c>
      <c r="AZ47" s="250">
        <v>4568.83</v>
      </c>
      <c r="BA47" s="257">
        <v>5999.13</v>
      </c>
    </row>
    <row r="48" spans="2:53" ht="12.75" customHeight="1">
      <c r="B48" s="235"/>
      <c r="C48" s="180" t="s">
        <v>1306</v>
      </c>
      <c r="D48" s="181">
        <v>1450</v>
      </c>
      <c r="E48" s="250">
        <v>1495.94</v>
      </c>
      <c r="F48" s="239">
        <v>1120</v>
      </c>
      <c r="G48" s="250">
        <v>675.12</v>
      </c>
      <c r="H48" s="243">
        <v>1120</v>
      </c>
      <c r="I48" s="250">
        <v>670.63</v>
      </c>
      <c r="J48" s="243">
        <v>42</v>
      </c>
      <c r="K48" s="250">
        <v>4.01</v>
      </c>
      <c r="L48" s="239">
        <v>1108</v>
      </c>
      <c r="M48" s="250">
        <v>375.66</v>
      </c>
      <c r="N48" s="239">
        <v>992</v>
      </c>
      <c r="O48" s="250">
        <v>316.08</v>
      </c>
      <c r="P48" s="239">
        <v>0</v>
      </c>
      <c r="Q48" s="250">
        <v>0</v>
      </c>
      <c r="R48" s="239">
        <v>384</v>
      </c>
      <c r="S48" s="250">
        <v>59.31</v>
      </c>
      <c r="T48" s="239">
        <v>4</v>
      </c>
      <c r="U48" s="250">
        <v>0.26</v>
      </c>
      <c r="V48" s="239">
        <v>1410</v>
      </c>
      <c r="W48" s="250">
        <v>445.16</v>
      </c>
      <c r="X48" s="239">
        <v>0</v>
      </c>
      <c r="Y48" s="250">
        <v>0</v>
      </c>
      <c r="Z48" s="239">
        <v>1410</v>
      </c>
      <c r="AA48" s="250">
        <v>445.16</v>
      </c>
      <c r="AB48" s="239">
        <v>10</v>
      </c>
      <c r="AC48" s="250">
        <v>0.87</v>
      </c>
      <c r="AD48" s="239">
        <v>0</v>
      </c>
      <c r="AE48" s="250">
        <v>0</v>
      </c>
      <c r="AF48" s="239">
        <v>9001</v>
      </c>
      <c r="AG48" s="239">
        <v>1</v>
      </c>
      <c r="AH48" s="250">
        <v>0.3</v>
      </c>
      <c r="AI48" s="239">
        <v>2</v>
      </c>
      <c r="AJ48" s="250">
        <v>0.18</v>
      </c>
      <c r="AK48" s="239">
        <v>0</v>
      </c>
      <c r="AL48" s="250">
        <v>0</v>
      </c>
      <c r="AM48" s="239">
        <v>3</v>
      </c>
      <c r="AN48" s="250">
        <v>0.48</v>
      </c>
      <c r="AO48" s="239">
        <v>287</v>
      </c>
      <c r="AP48" s="250">
        <v>399.86</v>
      </c>
      <c r="AQ48" s="239">
        <v>117</v>
      </c>
      <c r="AR48" s="250">
        <v>37.44</v>
      </c>
      <c r="AS48" s="239">
        <v>0</v>
      </c>
      <c r="AT48" s="250">
        <v>0</v>
      </c>
      <c r="AU48" s="239">
        <v>1</v>
      </c>
      <c r="AV48" s="250">
        <v>1</v>
      </c>
      <c r="AW48" s="250">
        <v>92.3</v>
      </c>
      <c r="AX48" s="239">
        <v>42</v>
      </c>
      <c r="AY48" s="250">
        <v>3</v>
      </c>
      <c r="AZ48" s="250">
        <v>1592.73</v>
      </c>
      <c r="BA48" s="257">
        <v>1991.59</v>
      </c>
    </row>
    <row r="49" spans="2:53" ht="12" customHeight="1">
      <c r="B49" s="235"/>
      <c r="C49" s="180" t="s">
        <v>367</v>
      </c>
      <c r="D49" s="181">
        <v>1485</v>
      </c>
      <c r="E49" s="250">
        <v>1278.11</v>
      </c>
      <c r="F49" s="239">
        <v>1437</v>
      </c>
      <c r="G49" s="250">
        <v>902.74</v>
      </c>
      <c r="H49" s="243">
        <v>1433</v>
      </c>
      <c r="I49" s="250">
        <v>881.1</v>
      </c>
      <c r="J49" s="243">
        <v>208</v>
      </c>
      <c r="K49" s="250">
        <v>21.54</v>
      </c>
      <c r="L49" s="239">
        <v>1054</v>
      </c>
      <c r="M49" s="250">
        <v>208.59</v>
      </c>
      <c r="N49" s="239">
        <v>883</v>
      </c>
      <c r="O49" s="250">
        <v>120.18</v>
      </c>
      <c r="P49" s="239">
        <v>0</v>
      </c>
      <c r="Q49" s="250">
        <v>0</v>
      </c>
      <c r="R49" s="239">
        <v>508</v>
      </c>
      <c r="S49" s="250">
        <v>86.05</v>
      </c>
      <c r="T49" s="239">
        <v>32</v>
      </c>
      <c r="U49" s="250">
        <v>2.35</v>
      </c>
      <c r="V49" s="239">
        <v>1363</v>
      </c>
      <c r="W49" s="250">
        <v>166.77</v>
      </c>
      <c r="X49" s="239">
        <v>0</v>
      </c>
      <c r="Y49" s="250">
        <v>0</v>
      </c>
      <c r="Z49" s="239">
        <v>1353</v>
      </c>
      <c r="AA49" s="250">
        <v>165.31</v>
      </c>
      <c r="AB49" s="239">
        <v>10</v>
      </c>
      <c r="AC49" s="250">
        <v>0.39</v>
      </c>
      <c r="AD49" s="239">
        <v>15</v>
      </c>
      <c r="AE49" s="250">
        <v>1.45</v>
      </c>
      <c r="AF49" s="239">
        <v>9846</v>
      </c>
      <c r="AG49" s="239">
        <v>9</v>
      </c>
      <c r="AH49" s="250">
        <v>0.86</v>
      </c>
      <c r="AI49" s="239">
        <v>11</v>
      </c>
      <c r="AJ49" s="250">
        <v>1.04</v>
      </c>
      <c r="AK49" s="239">
        <v>2</v>
      </c>
      <c r="AL49" s="250">
        <v>0.11</v>
      </c>
      <c r="AM49" s="239">
        <v>21</v>
      </c>
      <c r="AN49" s="250">
        <v>2.02</v>
      </c>
      <c r="AO49" s="239">
        <v>591</v>
      </c>
      <c r="AP49" s="250">
        <v>669.87</v>
      </c>
      <c r="AQ49" s="239">
        <v>332</v>
      </c>
      <c r="AR49" s="250">
        <v>136.44</v>
      </c>
      <c r="AS49" s="239">
        <v>6</v>
      </c>
      <c r="AT49" s="250">
        <v>0.56</v>
      </c>
      <c r="AU49" s="239">
        <v>0</v>
      </c>
      <c r="AV49" s="250">
        <v>0</v>
      </c>
      <c r="AW49" s="250">
        <v>58.26</v>
      </c>
      <c r="AX49" s="239">
        <v>31</v>
      </c>
      <c r="AY49" s="250">
        <v>2.22</v>
      </c>
      <c r="AZ49" s="250">
        <v>1368.18</v>
      </c>
      <c r="BA49" s="257">
        <v>2037.49</v>
      </c>
    </row>
    <row r="50" spans="2:53" ht="12" customHeight="1">
      <c r="B50" s="235"/>
      <c r="C50" s="180" t="s">
        <v>368</v>
      </c>
      <c r="D50" s="181">
        <v>1694</v>
      </c>
      <c r="E50" s="250">
        <v>1337.68</v>
      </c>
      <c r="F50" s="239">
        <v>1559</v>
      </c>
      <c r="G50" s="250">
        <v>733.54</v>
      </c>
      <c r="H50" s="243">
        <v>1548</v>
      </c>
      <c r="I50" s="250">
        <v>719.03</v>
      </c>
      <c r="J50" s="243">
        <v>97</v>
      </c>
      <c r="K50" s="250">
        <v>14.14</v>
      </c>
      <c r="L50" s="239">
        <v>1382</v>
      </c>
      <c r="M50" s="250">
        <v>330.61</v>
      </c>
      <c r="N50" s="239">
        <v>871</v>
      </c>
      <c r="O50" s="250">
        <v>115.74</v>
      </c>
      <c r="P50" s="239">
        <v>0</v>
      </c>
      <c r="Q50" s="250">
        <v>0</v>
      </c>
      <c r="R50" s="239">
        <v>890</v>
      </c>
      <c r="S50" s="250">
        <v>212.88</v>
      </c>
      <c r="T50" s="239">
        <v>16</v>
      </c>
      <c r="U50" s="250">
        <v>1.98</v>
      </c>
      <c r="V50" s="239">
        <v>1605</v>
      </c>
      <c r="W50" s="250">
        <v>273.53</v>
      </c>
      <c r="X50" s="239">
        <v>0</v>
      </c>
      <c r="Y50" s="250">
        <v>0</v>
      </c>
      <c r="Z50" s="239">
        <v>1527</v>
      </c>
      <c r="AA50" s="250">
        <v>254.16</v>
      </c>
      <c r="AB50" s="239">
        <v>107</v>
      </c>
      <c r="AC50" s="250">
        <v>9.71</v>
      </c>
      <c r="AD50" s="239">
        <v>104</v>
      </c>
      <c r="AE50" s="250">
        <v>19.36</v>
      </c>
      <c r="AF50" s="239">
        <v>9581</v>
      </c>
      <c r="AG50" s="239">
        <v>17</v>
      </c>
      <c r="AH50" s="250">
        <v>2.69</v>
      </c>
      <c r="AI50" s="239">
        <v>262</v>
      </c>
      <c r="AJ50" s="250">
        <v>63.2</v>
      </c>
      <c r="AK50" s="239">
        <v>1</v>
      </c>
      <c r="AL50" s="250">
        <v>0.25</v>
      </c>
      <c r="AM50" s="239">
        <v>268</v>
      </c>
      <c r="AN50" s="250">
        <v>66.14</v>
      </c>
      <c r="AO50" s="239">
        <v>897</v>
      </c>
      <c r="AP50" s="250">
        <v>1654.5</v>
      </c>
      <c r="AQ50" s="239">
        <v>494</v>
      </c>
      <c r="AR50" s="250">
        <v>421.27</v>
      </c>
      <c r="AS50" s="239">
        <v>57</v>
      </c>
      <c r="AT50" s="250">
        <v>15.92</v>
      </c>
      <c r="AU50" s="239">
        <v>0</v>
      </c>
      <c r="AV50" s="250">
        <v>0</v>
      </c>
      <c r="AW50" s="250">
        <v>85.52</v>
      </c>
      <c r="AX50" s="239">
        <v>51</v>
      </c>
      <c r="AY50" s="250">
        <v>9.54</v>
      </c>
      <c r="AZ50" s="250">
        <v>1514.83</v>
      </c>
      <c r="BA50" s="257">
        <v>3153.4</v>
      </c>
    </row>
    <row r="51" spans="2:53" ht="12" customHeight="1">
      <c r="B51" s="235"/>
      <c r="C51" s="180" t="s">
        <v>1349</v>
      </c>
      <c r="D51" s="181">
        <v>1773</v>
      </c>
      <c r="E51" s="250">
        <v>1471.49</v>
      </c>
      <c r="F51" s="239">
        <v>1654</v>
      </c>
      <c r="G51" s="250">
        <v>804.84</v>
      </c>
      <c r="H51" s="243">
        <v>1651</v>
      </c>
      <c r="I51" s="250">
        <v>775.2</v>
      </c>
      <c r="J51" s="243">
        <v>264</v>
      </c>
      <c r="K51" s="250">
        <v>29.51</v>
      </c>
      <c r="L51" s="239">
        <v>1076</v>
      </c>
      <c r="M51" s="250">
        <v>274.99</v>
      </c>
      <c r="N51" s="239">
        <v>581</v>
      </c>
      <c r="O51" s="250">
        <v>118.52</v>
      </c>
      <c r="P51" s="239">
        <v>0</v>
      </c>
      <c r="Q51" s="250">
        <v>0</v>
      </c>
      <c r="R51" s="239">
        <v>679</v>
      </c>
      <c r="S51" s="250">
        <v>153.98</v>
      </c>
      <c r="T51" s="239">
        <v>29</v>
      </c>
      <c r="U51" s="250">
        <v>2.49</v>
      </c>
      <c r="V51" s="239">
        <v>1733</v>
      </c>
      <c r="W51" s="250">
        <v>391.64</v>
      </c>
      <c r="X51" s="239">
        <v>0</v>
      </c>
      <c r="Y51" s="250">
        <v>0</v>
      </c>
      <c r="Z51" s="239">
        <v>1725</v>
      </c>
      <c r="AA51" s="250">
        <v>363.51</v>
      </c>
      <c r="AB51" s="239">
        <v>24</v>
      </c>
      <c r="AC51" s="250">
        <v>1.5</v>
      </c>
      <c r="AD51" s="239">
        <v>164</v>
      </c>
      <c r="AE51" s="250">
        <v>28.13</v>
      </c>
      <c r="AF51" s="239">
        <v>9136</v>
      </c>
      <c r="AG51" s="239">
        <v>13</v>
      </c>
      <c r="AH51" s="250">
        <v>1.24</v>
      </c>
      <c r="AI51" s="239">
        <v>494</v>
      </c>
      <c r="AJ51" s="250">
        <v>78.43</v>
      </c>
      <c r="AK51" s="239">
        <v>0</v>
      </c>
      <c r="AL51" s="250">
        <v>0</v>
      </c>
      <c r="AM51" s="239">
        <v>501</v>
      </c>
      <c r="AN51" s="250">
        <v>79.67</v>
      </c>
      <c r="AO51" s="239">
        <v>1025</v>
      </c>
      <c r="AP51" s="250">
        <v>3226.81</v>
      </c>
      <c r="AQ51" s="239">
        <v>574</v>
      </c>
      <c r="AR51" s="250">
        <v>827.94</v>
      </c>
      <c r="AS51" s="239">
        <v>72</v>
      </c>
      <c r="AT51" s="250">
        <v>17.75</v>
      </c>
      <c r="AU51" s="239">
        <v>0</v>
      </c>
      <c r="AV51" s="250">
        <v>0</v>
      </c>
      <c r="AW51" s="250">
        <v>80.59</v>
      </c>
      <c r="AX51" s="239">
        <v>95</v>
      </c>
      <c r="AY51" s="250">
        <v>13.36</v>
      </c>
      <c r="AZ51" s="250">
        <v>1662.87</v>
      </c>
      <c r="BA51" s="257">
        <v>4871.93</v>
      </c>
    </row>
    <row r="52" spans="2:53" ht="12" customHeight="1">
      <c r="B52" s="235"/>
      <c r="C52" s="180" t="s">
        <v>369</v>
      </c>
      <c r="D52" s="181">
        <v>2255</v>
      </c>
      <c r="E52" s="250">
        <v>1996.85</v>
      </c>
      <c r="F52" s="239">
        <v>2112</v>
      </c>
      <c r="G52" s="250">
        <v>932.09</v>
      </c>
      <c r="H52" s="243">
        <v>2109</v>
      </c>
      <c r="I52" s="250">
        <v>919.02</v>
      </c>
      <c r="J52" s="243">
        <v>123</v>
      </c>
      <c r="K52" s="250">
        <v>12.54</v>
      </c>
      <c r="L52" s="239">
        <v>1883</v>
      </c>
      <c r="M52" s="250">
        <v>596.08</v>
      </c>
      <c r="N52" s="239">
        <v>842</v>
      </c>
      <c r="O52" s="250">
        <v>165.74</v>
      </c>
      <c r="P52" s="239">
        <v>0</v>
      </c>
      <c r="Q52" s="250">
        <v>0</v>
      </c>
      <c r="R52" s="239">
        <v>1550</v>
      </c>
      <c r="S52" s="250">
        <v>427.14</v>
      </c>
      <c r="T52" s="239">
        <v>23</v>
      </c>
      <c r="U52" s="250">
        <v>3.46</v>
      </c>
      <c r="V52" s="239">
        <v>2202</v>
      </c>
      <c r="W52" s="250">
        <v>468.67</v>
      </c>
      <c r="X52" s="239">
        <v>0</v>
      </c>
      <c r="Y52" s="250">
        <v>0</v>
      </c>
      <c r="Z52" s="239">
        <v>2152</v>
      </c>
      <c r="AA52" s="250">
        <v>432.96</v>
      </c>
      <c r="AB52" s="239">
        <v>118</v>
      </c>
      <c r="AC52" s="250">
        <v>10.86</v>
      </c>
      <c r="AD52" s="239">
        <v>200</v>
      </c>
      <c r="AE52" s="250">
        <v>35.71</v>
      </c>
      <c r="AF52" s="239">
        <v>12355</v>
      </c>
      <c r="AG52" s="239">
        <v>52</v>
      </c>
      <c r="AH52" s="250">
        <v>8.66</v>
      </c>
      <c r="AI52" s="239">
        <v>538</v>
      </c>
      <c r="AJ52" s="250">
        <v>100.68</v>
      </c>
      <c r="AK52" s="239">
        <v>3</v>
      </c>
      <c r="AL52" s="250">
        <v>0.39</v>
      </c>
      <c r="AM52" s="239">
        <v>581</v>
      </c>
      <c r="AN52" s="250">
        <v>109.74</v>
      </c>
      <c r="AO52" s="239">
        <v>1214</v>
      </c>
      <c r="AP52" s="250">
        <v>1809.75</v>
      </c>
      <c r="AQ52" s="239">
        <v>519</v>
      </c>
      <c r="AR52" s="250">
        <v>388.09</v>
      </c>
      <c r="AS52" s="239">
        <v>88</v>
      </c>
      <c r="AT52" s="250">
        <v>15.92</v>
      </c>
      <c r="AU52" s="239">
        <v>0</v>
      </c>
      <c r="AV52" s="250">
        <v>0</v>
      </c>
      <c r="AW52" s="250">
        <v>102.74</v>
      </c>
      <c r="AX52" s="239">
        <v>231</v>
      </c>
      <c r="AY52" s="250">
        <v>55.35</v>
      </c>
      <c r="AZ52" s="250">
        <v>2280.61</v>
      </c>
      <c r="BA52" s="257">
        <v>4074.44</v>
      </c>
    </row>
    <row r="53" spans="2:53" ht="12" customHeight="1">
      <c r="B53" s="235"/>
      <c r="C53" s="180" t="s">
        <v>1311</v>
      </c>
      <c r="D53" s="181">
        <v>1740</v>
      </c>
      <c r="E53" s="250">
        <v>1157.16</v>
      </c>
      <c r="F53" s="239">
        <v>1614</v>
      </c>
      <c r="G53" s="250">
        <v>751.44</v>
      </c>
      <c r="H53" s="243">
        <v>1614</v>
      </c>
      <c r="I53" s="250">
        <v>746.56</v>
      </c>
      <c r="J53" s="243">
        <v>44</v>
      </c>
      <c r="K53" s="250">
        <v>4.65</v>
      </c>
      <c r="L53" s="239">
        <v>364</v>
      </c>
      <c r="M53" s="250">
        <v>59.91</v>
      </c>
      <c r="N53" s="239">
        <v>81</v>
      </c>
      <c r="O53" s="250">
        <v>20.75</v>
      </c>
      <c r="P53" s="239">
        <v>0</v>
      </c>
      <c r="Q53" s="250">
        <v>0</v>
      </c>
      <c r="R53" s="239">
        <v>305</v>
      </c>
      <c r="S53" s="250">
        <v>36.15</v>
      </c>
      <c r="T53" s="239">
        <v>21</v>
      </c>
      <c r="U53" s="250">
        <v>3.01</v>
      </c>
      <c r="V53" s="239">
        <v>1715</v>
      </c>
      <c r="W53" s="250">
        <v>345.8</v>
      </c>
      <c r="X53" s="239">
        <v>0</v>
      </c>
      <c r="Y53" s="250">
        <v>0</v>
      </c>
      <c r="Z53" s="239">
        <v>1684</v>
      </c>
      <c r="AA53" s="250">
        <v>311.37</v>
      </c>
      <c r="AB53" s="239">
        <v>65</v>
      </c>
      <c r="AC53" s="250">
        <v>8.55</v>
      </c>
      <c r="AD53" s="239">
        <v>265</v>
      </c>
      <c r="AE53" s="250">
        <v>34.43</v>
      </c>
      <c r="AF53" s="239">
        <v>7781</v>
      </c>
      <c r="AG53" s="239">
        <v>71</v>
      </c>
      <c r="AH53" s="250">
        <v>18.21</v>
      </c>
      <c r="AI53" s="239">
        <v>700</v>
      </c>
      <c r="AJ53" s="250">
        <v>188.8</v>
      </c>
      <c r="AK53" s="239">
        <v>7</v>
      </c>
      <c r="AL53" s="250">
        <v>5.05</v>
      </c>
      <c r="AM53" s="239">
        <v>752</v>
      </c>
      <c r="AN53" s="250">
        <v>212.07</v>
      </c>
      <c r="AO53" s="239">
        <v>1123</v>
      </c>
      <c r="AP53" s="250">
        <v>2526.15</v>
      </c>
      <c r="AQ53" s="239">
        <v>955</v>
      </c>
      <c r="AR53" s="250">
        <v>1103.25</v>
      </c>
      <c r="AS53" s="239">
        <v>26</v>
      </c>
      <c r="AT53" s="250">
        <v>4.86</v>
      </c>
      <c r="AU53" s="239">
        <v>0</v>
      </c>
      <c r="AV53" s="250">
        <v>0</v>
      </c>
      <c r="AW53" s="250">
        <v>72.55</v>
      </c>
      <c r="AX53" s="239">
        <v>256</v>
      </c>
      <c r="AY53" s="250">
        <v>81.71</v>
      </c>
      <c r="AZ53" s="250">
        <v>1528.36</v>
      </c>
      <c r="BA53" s="257">
        <v>4049.65</v>
      </c>
    </row>
    <row r="54" spans="2:53" ht="12" customHeight="1">
      <c r="B54" s="235"/>
      <c r="C54" s="180" t="s">
        <v>1312</v>
      </c>
      <c r="D54" s="181">
        <v>2679</v>
      </c>
      <c r="E54" s="250">
        <v>2487.91</v>
      </c>
      <c r="F54" s="239">
        <v>2599</v>
      </c>
      <c r="G54" s="250">
        <v>1903.78</v>
      </c>
      <c r="H54" s="243">
        <v>2596</v>
      </c>
      <c r="I54" s="250">
        <v>1693.17</v>
      </c>
      <c r="J54" s="243">
        <v>1268</v>
      </c>
      <c r="K54" s="250">
        <v>210.09</v>
      </c>
      <c r="L54" s="239">
        <v>1116</v>
      </c>
      <c r="M54" s="250">
        <v>216.78</v>
      </c>
      <c r="N54" s="239">
        <v>430</v>
      </c>
      <c r="O54" s="250">
        <v>56.33</v>
      </c>
      <c r="P54" s="239">
        <v>0</v>
      </c>
      <c r="Q54" s="250">
        <v>0</v>
      </c>
      <c r="R54" s="239">
        <v>895</v>
      </c>
      <c r="S54" s="250">
        <v>155.75</v>
      </c>
      <c r="T54" s="239">
        <v>30</v>
      </c>
      <c r="U54" s="250">
        <v>4.69</v>
      </c>
      <c r="V54" s="239">
        <v>2419</v>
      </c>
      <c r="W54" s="250">
        <v>367.35</v>
      </c>
      <c r="X54" s="239">
        <v>0</v>
      </c>
      <c r="Y54" s="250">
        <v>0</v>
      </c>
      <c r="Z54" s="239">
        <v>2419</v>
      </c>
      <c r="AA54" s="250">
        <v>367.35</v>
      </c>
      <c r="AB54" s="239">
        <v>29</v>
      </c>
      <c r="AC54" s="250">
        <v>1.5</v>
      </c>
      <c r="AD54" s="239">
        <v>0</v>
      </c>
      <c r="AE54" s="250">
        <v>0</v>
      </c>
      <c r="AF54" s="239">
        <v>16522</v>
      </c>
      <c r="AG54" s="239">
        <v>0</v>
      </c>
      <c r="AH54" s="250">
        <v>0</v>
      </c>
      <c r="AI54" s="239">
        <v>251</v>
      </c>
      <c r="AJ54" s="250">
        <v>27.23</v>
      </c>
      <c r="AK54" s="239">
        <v>0</v>
      </c>
      <c r="AL54" s="250">
        <v>0</v>
      </c>
      <c r="AM54" s="239">
        <v>251</v>
      </c>
      <c r="AN54" s="250">
        <v>27.23</v>
      </c>
      <c r="AO54" s="239">
        <v>563</v>
      </c>
      <c r="AP54" s="250">
        <v>1216.27</v>
      </c>
      <c r="AQ54" s="239">
        <v>340</v>
      </c>
      <c r="AR54" s="250">
        <v>287.68</v>
      </c>
      <c r="AS54" s="239">
        <v>50</v>
      </c>
      <c r="AT54" s="250">
        <v>3.85</v>
      </c>
      <c r="AU54" s="239">
        <v>0</v>
      </c>
      <c r="AV54" s="250">
        <v>0</v>
      </c>
      <c r="AW54" s="250">
        <v>139.5</v>
      </c>
      <c r="AX54" s="239">
        <v>118</v>
      </c>
      <c r="AY54" s="250">
        <v>10.71</v>
      </c>
      <c r="AZ54" s="250">
        <v>2669.23</v>
      </c>
      <c r="BA54" s="257">
        <v>3881.64</v>
      </c>
    </row>
    <row r="55" spans="2:53" ht="12" customHeight="1">
      <c r="B55" s="235"/>
      <c r="C55" s="180"/>
      <c r="D55" s="237"/>
      <c r="E55" s="243"/>
      <c r="F55" s="239"/>
      <c r="G55" s="243"/>
      <c r="H55" s="243"/>
      <c r="I55" s="243"/>
      <c r="J55" s="243"/>
      <c r="K55" s="243"/>
      <c r="L55" s="239"/>
      <c r="M55" s="243"/>
      <c r="N55" s="239"/>
      <c r="O55" s="243"/>
      <c r="P55" s="239"/>
      <c r="Q55" s="243"/>
      <c r="R55" s="239"/>
      <c r="S55" s="243"/>
      <c r="T55" s="239"/>
      <c r="U55" s="243"/>
      <c r="V55" s="239"/>
      <c r="W55" s="243"/>
      <c r="X55" s="239"/>
      <c r="Y55" s="243"/>
      <c r="Z55" s="239"/>
      <c r="AA55" s="243"/>
      <c r="AB55" s="239"/>
      <c r="AC55" s="243"/>
      <c r="AD55" s="239"/>
      <c r="AE55" s="243"/>
      <c r="AF55" s="239"/>
      <c r="AG55" s="239"/>
      <c r="AH55" s="243"/>
      <c r="AI55" s="239"/>
      <c r="AJ55" s="243"/>
      <c r="AK55" s="239"/>
      <c r="AL55" s="243"/>
      <c r="AM55" s="239"/>
      <c r="AN55" s="243"/>
      <c r="AO55" s="239"/>
      <c r="AP55" s="243"/>
      <c r="AQ55" s="239"/>
      <c r="AR55" s="243"/>
      <c r="AS55" s="239"/>
      <c r="AT55" s="243"/>
      <c r="AU55" s="239"/>
      <c r="AV55" s="243"/>
      <c r="AW55" s="243"/>
      <c r="AX55" s="239"/>
      <c r="AY55" s="243"/>
      <c r="AZ55" s="243"/>
      <c r="BA55" s="244"/>
    </row>
    <row r="56" spans="2:53" s="261" customFormat="1" ht="12" customHeight="1">
      <c r="B56" s="1151" t="s">
        <v>370</v>
      </c>
      <c r="C56" s="1152"/>
      <c r="D56" s="231">
        <f>SUM(D57:D67)</f>
        <v>27104</v>
      </c>
      <c r="E56" s="232">
        <v>29143.95</v>
      </c>
      <c r="F56" s="233">
        <f>SUM(F57:F67)</f>
        <v>24749</v>
      </c>
      <c r="G56" s="232">
        <v>20795.32</v>
      </c>
      <c r="H56" s="233">
        <f>SUM(H57:H67)</f>
        <v>24737</v>
      </c>
      <c r="I56" s="232">
        <v>20619.07</v>
      </c>
      <c r="J56" s="233">
        <f>SUM(J57:J67)</f>
        <v>1150</v>
      </c>
      <c r="K56" s="232">
        <v>170.56</v>
      </c>
      <c r="L56" s="233">
        <f>SUM(L57:L67)</f>
        <v>11372</v>
      </c>
      <c r="M56" s="232">
        <v>3021.85</v>
      </c>
      <c r="N56" s="233">
        <f>SUM(N57:N67)</f>
        <v>5134</v>
      </c>
      <c r="O56" s="232">
        <v>1116.81</v>
      </c>
      <c r="P56" s="233">
        <f>SUM(P57:P67)</f>
        <v>8</v>
      </c>
      <c r="Q56" s="232">
        <f>SUM(Q57:Q67)</f>
        <v>0.18000000000000002</v>
      </c>
      <c r="R56" s="233">
        <f>SUM(R57:R67)</f>
        <v>7396</v>
      </c>
      <c r="S56" s="232">
        <v>1896.19</v>
      </c>
      <c r="T56" s="233">
        <f>SUM(T57:T67)</f>
        <v>105</v>
      </c>
      <c r="U56" s="232">
        <v>8.66</v>
      </c>
      <c r="V56" s="233">
        <f>SUM(V57:V67)</f>
        <v>25935</v>
      </c>
      <c r="W56" s="232">
        <v>5326.77</v>
      </c>
      <c r="X56" s="233">
        <f>SUM(X57:X67)</f>
        <v>1</v>
      </c>
      <c r="Y56" s="262">
        <f>SUM(Y57:Y67)</f>
        <v>0</v>
      </c>
      <c r="Z56" s="233">
        <f>SUM(Z57:Z67)</f>
        <v>25822</v>
      </c>
      <c r="AA56" s="232">
        <v>5274.17</v>
      </c>
      <c r="AB56" s="233">
        <f>SUM(AB57:AB67)</f>
        <v>1060</v>
      </c>
      <c r="AC56" s="232">
        <v>113.84</v>
      </c>
      <c r="AD56" s="233">
        <f>SUM(AD57:AD67)</f>
        <v>421</v>
      </c>
      <c r="AE56" s="232">
        <v>52.6</v>
      </c>
      <c r="AF56" s="233">
        <f>SUM(AF57:AF67)</f>
        <v>148855</v>
      </c>
      <c r="AG56" s="233">
        <f>SUM(AG57:AG67)</f>
        <v>333</v>
      </c>
      <c r="AH56" s="232">
        <v>91.28</v>
      </c>
      <c r="AI56" s="233">
        <f>SUM(AI57:AI67)</f>
        <v>8058</v>
      </c>
      <c r="AJ56" s="263">
        <v>2938.58</v>
      </c>
      <c r="AK56" s="233">
        <f>SUM(AK57:AK67)</f>
        <v>81</v>
      </c>
      <c r="AL56" s="232">
        <v>18.09</v>
      </c>
      <c r="AM56" s="233">
        <f>SUM(AM57:AM67)</f>
        <v>8326</v>
      </c>
      <c r="AN56" s="232">
        <v>3047.96</v>
      </c>
      <c r="AO56" s="233">
        <f>SUM(AO57:AO67)</f>
        <v>11143</v>
      </c>
      <c r="AP56" s="232">
        <v>36128.82</v>
      </c>
      <c r="AQ56" s="233">
        <f>SUM(AQ57:AQ67)</f>
        <v>5702</v>
      </c>
      <c r="AR56" s="232">
        <v>6794.68</v>
      </c>
      <c r="AS56" s="233">
        <f>SUM(AS57:AS67)</f>
        <v>2146</v>
      </c>
      <c r="AT56" s="263">
        <v>991.85</v>
      </c>
      <c r="AU56" s="233">
        <f>SUM(AU57:AU67)</f>
        <v>12</v>
      </c>
      <c r="AV56" s="232">
        <f>SUM(AV57:AV67)</f>
        <v>3.0999999999999996</v>
      </c>
      <c r="AW56" s="232">
        <v>1705.84</v>
      </c>
      <c r="AX56" s="233">
        <f>SUM(AX57:AX67)</f>
        <v>1570</v>
      </c>
      <c r="AY56" s="232">
        <v>118.86</v>
      </c>
      <c r="AZ56" s="232">
        <v>35011.59</v>
      </c>
      <c r="BA56" s="234">
        <v>70145.45</v>
      </c>
    </row>
    <row r="57" spans="2:53" ht="12" customHeight="1">
      <c r="B57" s="235"/>
      <c r="C57" s="180" t="s">
        <v>1270</v>
      </c>
      <c r="D57" s="181">
        <v>5153</v>
      </c>
      <c r="E57" s="250">
        <v>5582.61</v>
      </c>
      <c r="F57" s="239">
        <v>4379</v>
      </c>
      <c r="G57" s="250">
        <v>4055.49</v>
      </c>
      <c r="H57" s="243">
        <v>4378</v>
      </c>
      <c r="I57" s="250">
        <v>4045.18</v>
      </c>
      <c r="J57" s="243">
        <v>62</v>
      </c>
      <c r="K57" s="250">
        <v>9.28</v>
      </c>
      <c r="L57" s="239">
        <v>1187</v>
      </c>
      <c r="M57" s="250">
        <v>208.09</v>
      </c>
      <c r="N57" s="239">
        <v>576</v>
      </c>
      <c r="O57" s="250">
        <v>96.68</v>
      </c>
      <c r="P57" s="239">
        <v>0</v>
      </c>
      <c r="Q57" s="250">
        <v>0</v>
      </c>
      <c r="R57" s="239">
        <v>672</v>
      </c>
      <c r="S57" s="250">
        <v>110.98</v>
      </c>
      <c r="T57" s="239">
        <v>4</v>
      </c>
      <c r="U57" s="250">
        <v>0.43</v>
      </c>
      <c r="V57" s="239">
        <v>5004</v>
      </c>
      <c r="W57" s="250">
        <v>1319.02</v>
      </c>
      <c r="X57" s="239">
        <v>0</v>
      </c>
      <c r="Y57" s="250">
        <v>0</v>
      </c>
      <c r="Z57" s="239">
        <v>4997</v>
      </c>
      <c r="AA57" s="250">
        <v>1316.34</v>
      </c>
      <c r="AB57" s="239">
        <v>181</v>
      </c>
      <c r="AC57" s="250">
        <v>20.49</v>
      </c>
      <c r="AD57" s="239">
        <v>28</v>
      </c>
      <c r="AE57" s="250">
        <v>2.67</v>
      </c>
      <c r="AF57" s="239">
        <v>29179</v>
      </c>
      <c r="AG57" s="239">
        <v>63</v>
      </c>
      <c r="AH57" s="250">
        <v>23.02</v>
      </c>
      <c r="AI57" s="239">
        <v>2098</v>
      </c>
      <c r="AJ57" s="250">
        <v>793.63</v>
      </c>
      <c r="AK57" s="239">
        <v>26</v>
      </c>
      <c r="AL57" s="250">
        <v>3.91</v>
      </c>
      <c r="AM57" s="239">
        <v>2139</v>
      </c>
      <c r="AN57" s="250">
        <v>820.56</v>
      </c>
      <c r="AO57" s="239">
        <v>2048</v>
      </c>
      <c r="AP57" s="250">
        <v>9394.2</v>
      </c>
      <c r="AQ57" s="239">
        <v>1158</v>
      </c>
      <c r="AR57" s="250">
        <v>1492.67</v>
      </c>
      <c r="AS57" s="239">
        <v>466</v>
      </c>
      <c r="AT57" s="250">
        <v>196.46</v>
      </c>
      <c r="AU57" s="239">
        <v>3</v>
      </c>
      <c r="AV57" s="250">
        <v>1.45</v>
      </c>
      <c r="AW57" s="250">
        <v>316.32</v>
      </c>
      <c r="AX57" s="239">
        <v>196</v>
      </c>
      <c r="AY57" s="250">
        <v>12.35</v>
      </c>
      <c r="AZ57" s="250">
        <v>6929.76</v>
      </c>
      <c r="BA57" s="257">
        <v>16126.05</v>
      </c>
    </row>
    <row r="58" spans="2:53" ht="12" customHeight="1">
      <c r="B58" s="235"/>
      <c r="C58" s="180" t="s">
        <v>1277</v>
      </c>
      <c r="D58" s="181">
        <v>3727</v>
      </c>
      <c r="E58" s="250">
        <v>3591.54</v>
      </c>
      <c r="F58" s="239">
        <v>3471</v>
      </c>
      <c r="G58" s="250">
        <v>2629.15</v>
      </c>
      <c r="H58" s="243">
        <v>3470</v>
      </c>
      <c r="I58" s="250">
        <v>2562.38</v>
      </c>
      <c r="J58" s="243">
        <v>496</v>
      </c>
      <c r="K58" s="250">
        <v>66.13</v>
      </c>
      <c r="L58" s="239">
        <v>2046</v>
      </c>
      <c r="M58" s="250">
        <v>482.9</v>
      </c>
      <c r="N58" s="239">
        <v>309</v>
      </c>
      <c r="O58" s="250">
        <v>63.52</v>
      </c>
      <c r="P58" s="239">
        <v>1</v>
      </c>
      <c r="Q58" s="250">
        <v>0.01</v>
      </c>
      <c r="R58" s="239">
        <v>1841</v>
      </c>
      <c r="S58" s="250">
        <v>417.73</v>
      </c>
      <c r="T58" s="239">
        <v>30</v>
      </c>
      <c r="U58" s="250">
        <v>1.64</v>
      </c>
      <c r="V58" s="239">
        <v>3549</v>
      </c>
      <c r="W58" s="250">
        <v>479.48</v>
      </c>
      <c r="X58" s="239">
        <v>0</v>
      </c>
      <c r="Y58" s="250">
        <v>0</v>
      </c>
      <c r="Z58" s="239">
        <v>3549</v>
      </c>
      <c r="AA58" s="250">
        <v>477.78</v>
      </c>
      <c r="AB58" s="239">
        <v>66</v>
      </c>
      <c r="AC58" s="250">
        <v>4.6</v>
      </c>
      <c r="AD58" s="239">
        <v>16</v>
      </c>
      <c r="AE58" s="250">
        <v>1.7</v>
      </c>
      <c r="AF58" s="239">
        <v>18237</v>
      </c>
      <c r="AG58" s="239">
        <v>2</v>
      </c>
      <c r="AH58" s="250">
        <v>0.07</v>
      </c>
      <c r="AI58" s="239">
        <v>627</v>
      </c>
      <c r="AJ58" s="250">
        <v>173.09</v>
      </c>
      <c r="AK58" s="239">
        <v>4</v>
      </c>
      <c r="AL58" s="250">
        <v>2.92</v>
      </c>
      <c r="AM58" s="239">
        <v>629</v>
      </c>
      <c r="AN58" s="250">
        <v>176.09</v>
      </c>
      <c r="AO58" s="239">
        <v>1691</v>
      </c>
      <c r="AP58" s="250">
        <v>2766.14</v>
      </c>
      <c r="AQ58" s="239">
        <v>627</v>
      </c>
      <c r="AR58" s="250">
        <v>427.05</v>
      </c>
      <c r="AS58" s="239">
        <v>473</v>
      </c>
      <c r="AT58" s="250">
        <v>149.43</v>
      </c>
      <c r="AU58" s="239">
        <v>1</v>
      </c>
      <c r="AV58" s="250">
        <v>0.2</v>
      </c>
      <c r="AW58" s="250">
        <v>247.46</v>
      </c>
      <c r="AX58" s="239">
        <v>277</v>
      </c>
      <c r="AY58" s="250">
        <v>16.25</v>
      </c>
      <c r="AZ58" s="250">
        <v>4180.98</v>
      </c>
      <c r="BA58" s="257">
        <v>6797.49</v>
      </c>
    </row>
    <row r="59" spans="2:53" ht="12" customHeight="1">
      <c r="B59" s="235"/>
      <c r="C59" s="180" t="s">
        <v>1361</v>
      </c>
      <c r="D59" s="181">
        <v>3753</v>
      </c>
      <c r="E59" s="250">
        <v>4397.73</v>
      </c>
      <c r="F59" s="239">
        <v>3475</v>
      </c>
      <c r="G59" s="250">
        <v>3016.49</v>
      </c>
      <c r="H59" s="243">
        <v>3472</v>
      </c>
      <c r="I59" s="250">
        <v>2979.36</v>
      </c>
      <c r="J59" s="243">
        <v>158</v>
      </c>
      <c r="K59" s="250">
        <v>36.61</v>
      </c>
      <c r="L59" s="239">
        <v>2088</v>
      </c>
      <c r="M59" s="250">
        <v>524.66</v>
      </c>
      <c r="N59" s="239">
        <v>1778</v>
      </c>
      <c r="O59" s="250">
        <v>402.88</v>
      </c>
      <c r="P59" s="239">
        <v>0</v>
      </c>
      <c r="Q59" s="250">
        <v>0</v>
      </c>
      <c r="R59" s="239">
        <v>546</v>
      </c>
      <c r="S59" s="250">
        <v>121.7</v>
      </c>
      <c r="T59" s="239">
        <v>1</v>
      </c>
      <c r="U59" s="250">
        <v>0.07</v>
      </c>
      <c r="V59" s="239">
        <v>3594</v>
      </c>
      <c r="W59" s="250">
        <v>856.57</v>
      </c>
      <c r="X59" s="239">
        <v>0</v>
      </c>
      <c r="Y59" s="250">
        <v>0</v>
      </c>
      <c r="Z59" s="239">
        <v>3587</v>
      </c>
      <c r="AA59" s="250">
        <v>853.87</v>
      </c>
      <c r="AB59" s="239">
        <v>171</v>
      </c>
      <c r="AC59" s="250">
        <v>16.53</v>
      </c>
      <c r="AD59" s="239">
        <v>24</v>
      </c>
      <c r="AE59" s="250">
        <v>2.7</v>
      </c>
      <c r="AF59" s="239">
        <v>20809</v>
      </c>
      <c r="AG59" s="239">
        <v>12</v>
      </c>
      <c r="AH59" s="250">
        <v>3.73</v>
      </c>
      <c r="AI59" s="239">
        <v>784</v>
      </c>
      <c r="AJ59" s="250">
        <v>141.73</v>
      </c>
      <c r="AK59" s="239">
        <v>10</v>
      </c>
      <c r="AL59" s="250">
        <v>2.72</v>
      </c>
      <c r="AM59" s="239">
        <v>800</v>
      </c>
      <c r="AN59" s="250">
        <v>148.19</v>
      </c>
      <c r="AO59" s="239">
        <v>1028</v>
      </c>
      <c r="AP59" s="250">
        <v>3531.11</v>
      </c>
      <c r="AQ59" s="239">
        <v>429</v>
      </c>
      <c r="AR59" s="250">
        <v>825.2</v>
      </c>
      <c r="AS59" s="239">
        <v>72</v>
      </c>
      <c r="AT59" s="250">
        <v>22.65</v>
      </c>
      <c r="AU59" s="239">
        <v>2</v>
      </c>
      <c r="AV59" s="250">
        <v>0.37</v>
      </c>
      <c r="AW59" s="250">
        <v>237.88</v>
      </c>
      <c r="AX59" s="239">
        <v>143</v>
      </c>
      <c r="AY59" s="250">
        <v>15.33</v>
      </c>
      <c r="AZ59" s="250">
        <v>4822.17</v>
      </c>
      <c r="BA59" s="257">
        <v>8330.26</v>
      </c>
    </row>
    <row r="60" spans="2:53" ht="12" customHeight="1">
      <c r="B60" s="235"/>
      <c r="C60" s="180" t="s">
        <v>1362</v>
      </c>
      <c r="D60" s="181">
        <v>1216</v>
      </c>
      <c r="E60" s="250">
        <v>1379.67</v>
      </c>
      <c r="F60" s="239">
        <v>1128</v>
      </c>
      <c r="G60" s="250">
        <v>898.31</v>
      </c>
      <c r="H60" s="243">
        <v>1128</v>
      </c>
      <c r="I60" s="250">
        <v>897.71</v>
      </c>
      <c r="J60" s="243">
        <v>0</v>
      </c>
      <c r="K60" s="250">
        <v>0</v>
      </c>
      <c r="L60" s="239">
        <v>867</v>
      </c>
      <c r="M60" s="250">
        <v>323.43</v>
      </c>
      <c r="N60" s="239">
        <v>742</v>
      </c>
      <c r="O60" s="250">
        <v>219.01</v>
      </c>
      <c r="P60" s="239">
        <v>0</v>
      </c>
      <c r="Q60" s="250">
        <v>0</v>
      </c>
      <c r="R60" s="239">
        <v>264</v>
      </c>
      <c r="S60" s="250">
        <v>104.41</v>
      </c>
      <c r="T60" s="239">
        <v>0</v>
      </c>
      <c r="U60" s="250">
        <v>0</v>
      </c>
      <c r="V60" s="239">
        <v>1007</v>
      </c>
      <c r="W60" s="250">
        <v>157.92</v>
      </c>
      <c r="X60" s="239">
        <v>0</v>
      </c>
      <c r="Y60" s="250">
        <v>0</v>
      </c>
      <c r="Z60" s="239">
        <v>1007</v>
      </c>
      <c r="AA60" s="250">
        <v>157.57</v>
      </c>
      <c r="AB60" s="239">
        <v>21</v>
      </c>
      <c r="AC60" s="250">
        <v>2.05</v>
      </c>
      <c r="AD60" s="239">
        <v>5</v>
      </c>
      <c r="AE60" s="250">
        <v>0.35</v>
      </c>
      <c r="AF60" s="239">
        <v>7828</v>
      </c>
      <c r="AG60" s="239">
        <v>8</v>
      </c>
      <c r="AH60" s="250">
        <v>0.55</v>
      </c>
      <c r="AI60" s="239">
        <v>222</v>
      </c>
      <c r="AJ60" s="250">
        <v>47.13</v>
      </c>
      <c r="AK60" s="239">
        <v>0</v>
      </c>
      <c r="AL60" s="250">
        <v>0</v>
      </c>
      <c r="AM60" s="239">
        <v>228</v>
      </c>
      <c r="AN60" s="250">
        <v>47.68</v>
      </c>
      <c r="AO60" s="239">
        <v>327</v>
      </c>
      <c r="AP60" s="250">
        <v>567.17</v>
      </c>
      <c r="AQ60" s="239">
        <v>139</v>
      </c>
      <c r="AR60" s="250">
        <v>157.57</v>
      </c>
      <c r="AS60" s="239">
        <v>6</v>
      </c>
      <c r="AT60" s="250">
        <v>1.55</v>
      </c>
      <c r="AU60" s="239">
        <v>0</v>
      </c>
      <c r="AV60" s="250">
        <v>0</v>
      </c>
      <c r="AW60" s="250">
        <v>54.68</v>
      </c>
      <c r="AX60" s="239">
        <v>65</v>
      </c>
      <c r="AY60" s="250">
        <v>4.35</v>
      </c>
      <c r="AZ60" s="250">
        <v>1487.96</v>
      </c>
      <c r="BA60" s="257">
        <v>2053.58</v>
      </c>
    </row>
    <row r="61" spans="2:53" ht="12" customHeight="1">
      <c r="B61" s="235"/>
      <c r="C61" s="180" t="s">
        <v>1363</v>
      </c>
      <c r="D61" s="181">
        <v>1430</v>
      </c>
      <c r="E61" s="250">
        <v>1100.21</v>
      </c>
      <c r="F61" s="239">
        <v>1186</v>
      </c>
      <c r="G61" s="250">
        <v>575.74</v>
      </c>
      <c r="H61" s="243">
        <v>1186</v>
      </c>
      <c r="I61" s="250">
        <v>574.85</v>
      </c>
      <c r="J61" s="243">
        <v>1</v>
      </c>
      <c r="K61" s="250">
        <v>0.3</v>
      </c>
      <c r="L61" s="239">
        <v>775</v>
      </c>
      <c r="M61" s="250">
        <v>213.27</v>
      </c>
      <c r="N61" s="239">
        <v>445</v>
      </c>
      <c r="O61" s="250">
        <v>98.25</v>
      </c>
      <c r="P61" s="239">
        <v>0</v>
      </c>
      <c r="Q61" s="250">
        <v>0</v>
      </c>
      <c r="R61" s="239">
        <v>360</v>
      </c>
      <c r="S61" s="250">
        <v>112.32</v>
      </c>
      <c r="T61" s="239">
        <v>11</v>
      </c>
      <c r="U61" s="250">
        <v>2.69</v>
      </c>
      <c r="V61" s="239">
        <v>1355</v>
      </c>
      <c r="W61" s="250">
        <v>311.19</v>
      </c>
      <c r="X61" s="239">
        <v>0</v>
      </c>
      <c r="Y61" s="250">
        <v>0</v>
      </c>
      <c r="Z61" s="239">
        <v>1349</v>
      </c>
      <c r="AA61" s="250">
        <v>308.97</v>
      </c>
      <c r="AB61" s="239">
        <v>51</v>
      </c>
      <c r="AC61" s="250">
        <v>5.94</v>
      </c>
      <c r="AD61" s="239">
        <v>16</v>
      </c>
      <c r="AE61" s="250">
        <v>2.21</v>
      </c>
      <c r="AF61" s="239">
        <v>7442</v>
      </c>
      <c r="AG61" s="239">
        <v>26</v>
      </c>
      <c r="AH61" s="250">
        <v>3.05</v>
      </c>
      <c r="AI61" s="239">
        <v>262</v>
      </c>
      <c r="AJ61" s="250">
        <v>63.35</v>
      </c>
      <c r="AK61" s="239">
        <v>7</v>
      </c>
      <c r="AL61" s="250">
        <v>1.07</v>
      </c>
      <c r="AM61" s="239">
        <v>281</v>
      </c>
      <c r="AN61" s="250">
        <v>67.47</v>
      </c>
      <c r="AO61" s="239">
        <v>628</v>
      </c>
      <c r="AP61" s="250">
        <v>2355.43</v>
      </c>
      <c r="AQ61" s="239">
        <v>519</v>
      </c>
      <c r="AR61" s="250">
        <v>887.13</v>
      </c>
      <c r="AS61" s="239">
        <v>55</v>
      </c>
      <c r="AT61" s="250">
        <v>25.04</v>
      </c>
      <c r="AU61" s="239">
        <v>0</v>
      </c>
      <c r="AV61" s="250">
        <v>0</v>
      </c>
      <c r="AW61" s="250">
        <v>79.58</v>
      </c>
      <c r="AX61" s="239">
        <v>56</v>
      </c>
      <c r="AY61" s="250">
        <v>4.71</v>
      </c>
      <c r="AZ61" s="250">
        <v>1277.03</v>
      </c>
      <c r="BA61" s="257">
        <v>3607.42</v>
      </c>
    </row>
    <row r="62" spans="2:53" ht="12" customHeight="1">
      <c r="B62" s="235"/>
      <c r="C62" s="180" t="s">
        <v>1317</v>
      </c>
      <c r="D62" s="181">
        <v>1164</v>
      </c>
      <c r="E62" s="250">
        <v>1357.55</v>
      </c>
      <c r="F62" s="239">
        <v>1136</v>
      </c>
      <c r="G62" s="250">
        <v>884.41</v>
      </c>
      <c r="H62" s="243">
        <v>1136</v>
      </c>
      <c r="I62" s="250">
        <v>874.23</v>
      </c>
      <c r="J62" s="243">
        <v>53</v>
      </c>
      <c r="K62" s="250">
        <v>10.15</v>
      </c>
      <c r="L62" s="239">
        <v>578</v>
      </c>
      <c r="M62" s="250">
        <v>155.45</v>
      </c>
      <c r="N62" s="239">
        <v>412</v>
      </c>
      <c r="O62" s="250">
        <v>71.6</v>
      </c>
      <c r="P62" s="239">
        <v>0</v>
      </c>
      <c r="Q62" s="250">
        <v>0</v>
      </c>
      <c r="R62" s="239">
        <v>277</v>
      </c>
      <c r="S62" s="250">
        <v>83.8</v>
      </c>
      <c r="T62" s="239">
        <v>2</v>
      </c>
      <c r="U62" s="250">
        <v>0.05</v>
      </c>
      <c r="V62" s="239">
        <v>1144</v>
      </c>
      <c r="W62" s="250">
        <v>317.68</v>
      </c>
      <c r="X62" s="239">
        <v>1</v>
      </c>
      <c r="Y62" s="259">
        <v>0</v>
      </c>
      <c r="Z62" s="239">
        <v>1144</v>
      </c>
      <c r="AA62" s="250">
        <v>317.68</v>
      </c>
      <c r="AB62" s="239">
        <v>38</v>
      </c>
      <c r="AC62" s="250">
        <v>3.37</v>
      </c>
      <c r="AD62" s="239">
        <v>0</v>
      </c>
      <c r="AE62" s="250">
        <v>0</v>
      </c>
      <c r="AF62" s="239">
        <v>8071</v>
      </c>
      <c r="AG62" s="239">
        <v>7</v>
      </c>
      <c r="AH62" s="250">
        <v>0.42</v>
      </c>
      <c r="AI62" s="239">
        <v>147</v>
      </c>
      <c r="AJ62" s="260">
        <v>26.47</v>
      </c>
      <c r="AK62" s="239">
        <v>2</v>
      </c>
      <c r="AL62" s="250">
        <v>0.05</v>
      </c>
      <c r="AM62" s="239">
        <v>153</v>
      </c>
      <c r="AN62" s="250">
        <v>26.94</v>
      </c>
      <c r="AO62" s="239">
        <v>221</v>
      </c>
      <c r="AP62" s="250">
        <v>464.86</v>
      </c>
      <c r="AQ62" s="239">
        <v>137</v>
      </c>
      <c r="AR62" s="250">
        <v>116.07</v>
      </c>
      <c r="AS62" s="239">
        <v>12</v>
      </c>
      <c r="AT62" s="260">
        <v>4.88</v>
      </c>
      <c r="AU62" s="239">
        <v>0</v>
      </c>
      <c r="AV62" s="250">
        <v>0</v>
      </c>
      <c r="AW62" s="250">
        <v>71.93</v>
      </c>
      <c r="AX62" s="239">
        <v>102</v>
      </c>
      <c r="AY62" s="250">
        <v>10.39</v>
      </c>
      <c r="AZ62" s="250">
        <v>1471.71</v>
      </c>
      <c r="BA62" s="257">
        <v>1931.69</v>
      </c>
    </row>
    <row r="63" spans="2:53" ht="12" customHeight="1">
      <c r="B63" s="235"/>
      <c r="C63" s="180" t="s">
        <v>1364</v>
      </c>
      <c r="D63" s="181">
        <v>3454</v>
      </c>
      <c r="E63" s="250">
        <v>4904.22</v>
      </c>
      <c r="F63" s="239">
        <v>3298</v>
      </c>
      <c r="G63" s="250">
        <v>4042.69</v>
      </c>
      <c r="H63" s="243">
        <v>3297</v>
      </c>
      <c r="I63" s="250">
        <v>4027.5</v>
      </c>
      <c r="J63" s="243">
        <v>138</v>
      </c>
      <c r="K63" s="250">
        <v>14.97</v>
      </c>
      <c r="L63" s="239">
        <v>964</v>
      </c>
      <c r="M63" s="250">
        <v>206.82</v>
      </c>
      <c r="N63" s="239">
        <v>216</v>
      </c>
      <c r="O63" s="250">
        <v>40.54</v>
      </c>
      <c r="P63" s="239">
        <v>0</v>
      </c>
      <c r="Q63" s="250">
        <v>0</v>
      </c>
      <c r="R63" s="239">
        <v>804</v>
      </c>
      <c r="S63" s="250">
        <v>166.27</v>
      </c>
      <c r="T63" s="239">
        <v>0</v>
      </c>
      <c r="U63" s="250">
        <v>0</v>
      </c>
      <c r="V63" s="239">
        <v>3340</v>
      </c>
      <c r="W63" s="250">
        <v>654.71</v>
      </c>
      <c r="X63" s="239">
        <v>0</v>
      </c>
      <c r="Y63" s="250">
        <v>0</v>
      </c>
      <c r="Z63" s="239">
        <v>3340</v>
      </c>
      <c r="AA63" s="250">
        <v>653.31</v>
      </c>
      <c r="AB63" s="239">
        <v>210</v>
      </c>
      <c r="AC63" s="250">
        <v>19.4</v>
      </c>
      <c r="AD63" s="239">
        <v>8</v>
      </c>
      <c r="AE63" s="250">
        <v>1.4</v>
      </c>
      <c r="AF63" s="239">
        <v>18137</v>
      </c>
      <c r="AG63" s="239">
        <v>80</v>
      </c>
      <c r="AH63" s="250">
        <v>26.81</v>
      </c>
      <c r="AI63" s="239">
        <v>1470</v>
      </c>
      <c r="AJ63" s="250">
        <v>491.29</v>
      </c>
      <c r="AK63" s="239">
        <v>1</v>
      </c>
      <c r="AL63" s="250">
        <v>0.01</v>
      </c>
      <c r="AM63" s="239">
        <v>1530</v>
      </c>
      <c r="AN63" s="250">
        <v>518.12</v>
      </c>
      <c r="AO63" s="239">
        <v>1134</v>
      </c>
      <c r="AP63" s="250">
        <v>4613.42</v>
      </c>
      <c r="AQ63" s="239">
        <v>274</v>
      </c>
      <c r="AR63" s="250">
        <v>194.49</v>
      </c>
      <c r="AS63" s="239">
        <v>260</v>
      </c>
      <c r="AT63" s="250">
        <v>183.04</v>
      </c>
      <c r="AU63" s="239">
        <v>1</v>
      </c>
      <c r="AV63" s="250">
        <v>0.03</v>
      </c>
      <c r="AW63" s="250">
        <v>260.95</v>
      </c>
      <c r="AX63" s="239">
        <v>185</v>
      </c>
      <c r="AY63" s="250">
        <v>11.35</v>
      </c>
      <c r="AZ63" s="250">
        <v>5877.73</v>
      </c>
      <c r="BA63" s="257">
        <v>10308.08</v>
      </c>
    </row>
    <row r="64" spans="2:53" ht="12" customHeight="1">
      <c r="B64" s="235"/>
      <c r="C64" s="180" t="s">
        <v>1366</v>
      </c>
      <c r="D64" s="181">
        <v>3466</v>
      </c>
      <c r="E64" s="250">
        <v>2846.31</v>
      </c>
      <c r="F64" s="239">
        <v>3189</v>
      </c>
      <c r="G64" s="250">
        <v>1348.93</v>
      </c>
      <c r="H64" s="243">
        <v>3187</v>
      </c>
      <c r="I64" s="250">
        <v>1319.41</v>
      </c>
      <c r="J64" s="243">
        <v>214</v>
      </c>
      <c r="K64" s="250">
        <v>29.43</v>
      </c>
      <c r="L64" s="239">
        <v>2651</v>
      </c>
      <c r="M64" s="250">
        <v>888.48</v>
      </c>
      <c r="N64" s="239">
        <v>609</v>
      </c>
      <c r="O64" s="250">
        <v>118.39</v>
      </c>
      <c r="P64" s="239">
        <v>7</v>
      </c>
      <c r="Q64" s="250">
        <v>0.17</v>
      </c>
      <c r="R64" s="239">
        <v>2457</v>
      </c>
      <c r="S64" s="250">
        <v>766.19</v>
      </c>
      <c r="T64" s="239">
        <v>55</v>
      </c>
      <c r="U64" s="250">
        <v>3.72</v>
      </c>
      <c r="V64" s="239">
        <v>3281</v>
      </c>
      <c r="W64" s="250">
        <v>608.89</v>
      </c>
      <c r="X64" s="239">
        <v>0</v>
      </c>
      <c r="Y64" s="250">
        <v>0</v>
      </c>
      <c r="Z64" s="239">
        <v>3272</v>
      </c>
      <c r="AA64" s="250">
        <v>605.24</v>
      </c>
      <c r="AB64" s="239">
        <v>189</v>
      </c>
      <c r="AC64" s="250">
        <v>25.19</v>
      </c>
      <c r="AD64" s="239">
        <v>35</v>
      </c>
      <c r="AE64" s="250">
        <v>3.94</v>
      </c>
      <c r="AF64" s="239">
        <v>22017</v>
      </c>
      <c r="AG64" s="239">
        <v>49</v>
      </c>
      <c r="AH64" s="250">
        <v>8.38</v>
      </c>
      <c r="AI64" s="239">
        <v>901</v>
      </c>
      <c r="AJ64" s="250">
        <v>172.59</v>
      </c>
      <c r="AK64" s="239">
        <v>5</v>
      </c>
      <c r="AL64" s="250">
        <v>0.92</v>
      </c>
      <c r="AM64" s="239">
        <v>929</v>
      </c>
      <c r="AN64" s="250">
        <v>181.89</v>
      </c>
      <c r="AO64" s="239">
        <v>1454</v>
      </c>
      <c r="AP64" s="250">
        <v>3821.41</v>
      </c>
      <c r="AQ64" s="239">
        <v>885</v>
      </c>
      <c r="AR64" s="250">
        <v>1291.09</v>
      </c>
      <c r="AS64" s="239">
        <v>170</v>
      </c>
      <c r="AT64" s="250">
        <v>44.02</v>
      </c>
      <c r="AU64" s="239">
        <v>3</v>
      </c>
      <c r="AV64" s="250">
        <v>0.45</v>
      </c>
      <c r="AW64" s="250">
        <v>199.3</v>
      </c>
      <c r="AX64" s="239">
        <v>250</v>
      </c>
      <c r="AY64" s="250">
        <v>13.65</v>
      </c>
      <c r="AZ64" s="250">
        <v>3285.64</v>
      </c>
      <c r="BA64" s="257">
        <v>7062.58</v>
      </c>
    </row>
    <row r="65" spans="2:53" ht="12" customHeight="1">
      <c r="B65" s="235"/>
      <c r="C65" s="180" t="s">
        <v>1320</v>
      </c>
      <c r="D65" s="181">
        <v>2073</v>
      </c>
      <c r="E65" s="250">
        <v>2316.71</v>
      </c>
      <c r="F65" s="239">
        <v>1960</v>
      </c>
      <c r="G65" s="250">
        <v>2025.82</v>
      </c>
      <c r="H65" s="243">
        <v>1956</v>
      </c>
      <c r="I65" s="250">
        <v>2021.99</v>
      </c>
      <c r="J65" s="243">
        <v>28</v>
      </c>
      <c r="K65" s="250">
        <v>3.66</v>
      </c>
      <c r="L65" s="239">
        <v>173</v>
      </c>
      <c r="M65" s="250">
        <v>15.07</v>
      </c>
      <c r="N65" s="239">
        <v>31</v>
      </c>
      <c r="O65" s="250">
        <v>4.01</v>
      </c>
      <c r="P65" s="239">
        <v>0</v>
      </c>
      <c r="Q65" s="250">
        <v>0</v>
      </c>
      <c r="R65" s="239">
        <v>148</v>
      </c>
      <c r="S65" s="250">
        <v>11</v>
      </c>
      <c r="T65" s="239">
        <v>2</v>
      </c>
      <c r="U65" s="250">
        <v>0.05</v>
      </c>
      <c r="V65" s="239">
        <v>2021</v>
      </c>
      <c r="W65" s="250">
        <v>275.81</v>
      </c>
      <c r="X65" s="239">
        <v>0</v>
      </c>
      <c r="Y65" s="250">
        <v>0</v>
      </c>
      <c r="Z65" s="239">
        <v>2019</v>
      </c>
      <c r="AA65" s="250">
        <v>275.05</v>
      </c>
      <c r="AB65" s="239">
        <v>98</v>
      </c>
      <c r="AC65" s="250">
        <v>12.9</v>
      </c>
      <c r="AD65" s="239">
        <v>10</v>
      </c>
      <c r="AE65" s="250">
        <v>0.75</v>
      </c>
      <c r="AF65" s="239">
        <v>8919</v>
      </c>
      <c r="AG65" s="239">
        <v>55</v>
      </c>
      <c r="AH65" s="250">
        <v>15.13</v>
      </c>
      <c r="AI65" s="239">
        <v>767</v>
      </c>
      <c r="AJ65" s="250">
        <v>653.64</v>
      </c>
      <c r="AK65" s="239">
        <v>3</v>
      </c>
      <c r="AL65" s="250">
        <v>0.12</v>
      </c>
      <c r="AM65" s="239">
        <v>810</v>
      </c>
      <c r="AN65" s="250">
        <v>668.89</v>
      </c>
      <c r="AO65" s="239">
        <v>1498</v>
      </c>
      <c r="AP65" s="250">
        <v>5695.26</v>
      </c>
      <c r="AQ65" s="239">
        <v>627</v>
      </c>
      <c r="AR65" s="250">
        <v>636.5</v>
      </c>
      <c r="AS65" s="239">
        <v>544</v>
      </c>
      <c r="AT65" s="250">
        <v>322.86</v>
      </c>
      <c r="AU65" s="239">
        <v>1</v>
      </c>
      <c r="AV65" s="250">
        <v>0.3</v>
      </c>
      <c r="AW65" s="250">
        <v>142.71</v>
      </c>
      <c r="AX65" s="239">
        <v>176</v>
      </c>
      <c r="AY65" s="250">
        <v>11.84</v>
      </c>
      <c r="AZ65" s="250">
        <v>3463.33</v>
      </c>
      <c r="BA65" s="257">
        <v>8835.43</v>
      </c>
    </row>
    <row r="66" spans="2:53" ht="12" customHeight="1">
      <c r="B66" s="235"/>
      <c r="C66" s="180" t="s">
        <v>371</v>
      </c>
      <c r="D66" s="181">
        <v>386</v>
      </c>
      <c r="E66" s="250">
        <v>364.54</v>
      </c>
      <c r="F66" s="239">
        <v>356</v>
      </c>
      <c r="G66" s="250">
        <v>268.96</v>
      </c>
      <c r="H66" s="243">
        <v>356</v>
      </c>
      <c r="I66" s="250">
        <v>268.28</v>
      </c>
      <c r="J66" s="243">
        <v>0</v>
      </c>
      <c r="K66" s="250">
        <v>0</v>
      </c>
      <c r="L66" s="239">
        <v>9</v>
      </c>
      <c r="M66" s="250">
        <v>0.69</v>
      </c>
      <c r="N66" s="239">
        <v>2</v>
      </c>
      <c r="O66" s="250">
        <v>0.24</v>
      </c>
      <c r="P66" s="239">
        <v>0</v>
      </c>
      <c r="Q66" s="250">
        <v>0</v>
      </c>
      <c r="R66" s="239">
        <v>7</v>
      </c>
      <c r="S66" s="250">
        <v>0.45</v>
      </c>
      <c r="T66" s="239">
        <v>0</v>
      </c>
      <c r="U66" s="250">
        <v>0</v>
      </c>
      <c r="V66" s="239">
        <v>382</v>
      </c>
      <c r="W66" s="250">
        <v>94.88</v>
      </c>
      <c r="X66" s="239">
        <v>0</v>
      </c>
      <c r="Y66" s="250">
        <v>0</v>
      </c>
      <c r="Z66" s="239">
        <v>358</v>
      </c>
      <c r="AA66" s="250">
        <v>79.64</v>
      </c>
      <c r="AB66" s="239">
        <v>22</v>
      </c>
      <c r="AC66" s="250">
        <v>1.75</v>
      </c>
      <c r="AD66" s="239">
        <v>67</v>
      </c>
      <c r="AE66" s="250">
        <v>15.23</v>
      </c>
      <c r="AF66" s="239">
        <v>1731</v>
      </c>
      <c r="AG66" s="239">
        <v>24</v>
      </c>
      <c r="AH66" s="250">
        <v>8.2</v>
      </c>
      <c r="AI66" s="239">
        <v>127</v>
      </c>
      <c r="AJ66" s="250">
        <v>125.57</v>
      </c>
      <c r="AK66" s="239">
        <v>16</v>
      </c>
      <c r="AL66" s="250">
        <v>5.4</v>
      </c>
      <c r="AM66" s="239">
        <v>161</v>
      </c>
      <c r="AN66" s="250">
        <v>139.17</v>
      </c>
      <c r="AO66" s="239">
        <v>318</v>
      </c>
      <c r="AP66" s="250">
        <v>1199.27</v>
      </c>
      <c r="AQ66" s="239">
        <v>234</v>
      </c>
      <c r="AR66" s="250">
        <v>286.88</v>
      </c>
      <c r="AS66" s="239">
        <v>35</v>
      </c>
      <c r="AT66" s="250">
        <v>16.54</v>
      </c>
      <c r="AU66" s="239">
        <v>1</v>
      </c>
      <c r="AV66" s="250">
        <v>0.3</v>
      </c>
      <c r="AW66" s="250">
        <v>21.41</v>
      </c>
      <c r="AX66" s="239">
        <v>7</v>
      </c>
      <c r="AY66" s="250">
        <v>0.49</v>
      </c>
      <c r="AZ66" s="250">
        <v>542.48</v>
      </c>
      <c r="BA66" s="257">
        <v>1724.9</v>
      </c>
    </row>
    <row r="67" spans="2:53" ht="12" customHeight="1">
      <c r="B67" s="264"/>
      <c r="C67" s="202" t="s">
        <v>372</v>
      </c>
      <c r="D67" s="203">
        <v>1282</v>
      </c>
      <c r="E67" s="250">
        <v>1302.8</v>
      </c>
      <c r="F67" s="239">
        <v>1171</v>
      </c>
      <c r="G67" s="250">
        <v>1049.28</v>
      </c>
      <c r="H67" s="265">
        <v>1171</v>
      </c>
      <c r="I67" s="266">
        <v>1048.15</v>
      </c>
      <c r="J67" s="265">
        <v>0</v>
      </c>
      <c r="K67" s="266">
        <v>0</v>
      </c>
      <c r="L67" s="267">
        <v>34</v>
      </c>
      <c r="M67" s="250">
        <v>2.95</v>
      </c>
      <c r="N67" s="239">
        <v>14</v>
      </c>
      <c r="O67" s="250">
        <v>1.65</v>
      </c>
      <c r="P67" s="239">
        <v>0</v>
      </c>
      <c r="Q67" s="250">
        <v>0</v>
      </c>
      <c r="R67" s="239">
        <v>20</v>
      </c>
      <c r="S67" s="250">
        <v>1.3</v>
      </c>
      <c r="T67" s="239">
        <v>0</v>
      </c>
      <c r="U67" s="250">
        <v>0</v>
      </c>
      <c r="V67" s="239">
        <v>1258</v>
      </c>
      <c r="W67" s="250">
        <v>250.57</v>
      </c>
      <c r="X67" s="239">
        <v>0</v>
      </c>
      <c r="Y67" s="250">
        <v>0</v>
      </c>
      <c r="Z67" s="239">
        <v>1200</v>
      </c>
      <c r="AA67" s="250">
        <v>228.67</v>
      </c>
      <c r="AB67" s="239">
        <v>13</v>
      </c>
      <c r="AC67" s="250">
        <v>1.58</v>
      </c>
      <c r="AD67" s="239">
        <v>212</v>
      </c>
      <c r="AE67" s="250">
        <v>21.9</v>
      </c>
      <c r="AF67" s="239">
        <v>6485</v>
      </c>
      <c r="AG67" s="239">
        <v>7</v>
      </c>
      <c r="AH67" s="250">
        <v>1.9</v>
      </c>
      <c r="AI67" s="239">
        <v>653</v>
      </c>
      <c r="AJ67" s="250">
        <v>250.05</v>
      </c>
      <c r="AK67" s="239">
        <v>7</v>
      </c>
      <c r="AL67" s="250">
        <v>0.95</v>
      </c>
      <c r="AM67" s="239">
        <v>666</v>
      </c>
      <c r="AN67" s="250">
        <v>252.9</v>
      </c>
      <c r="AO67" s="239">
        <v>796</v>
      </c>
      <c r="AP67" s="250">
        <v>1720.55</v>
      </c>
      <c r="AQ67" s="239">
        <v>673</v>
      </c>
      <c r="AR67" s="250">
        <v>480.03</v>
      </c>
      <c r="AS67" s="239">
        <v>53</v>
      </c>
      <c r="AT67" s="250">
        <v>25.36</v>
      </c>
      <c r="AU67" s="239">
        <v>0</v>
      </c>
      <c r="AV67" s="250">
        <v>0</v>
      </c>
      <c r="AW67" s="250">
        <v>73.56</v>
      </c>
      <c r="AX67" s="239">
        <v>113</v>
      </c>
      <c r="AY67" s="250">
        <v>18.1</v>
      </c>
      <c r="AZ67" s="250">
        <v>1672.75</v>
      </c>
      <c r="BA67" s="268">
        <v>3367.93</v>
      </c>
    </row>
    <row r="68" spans="3:53" ht="12" customHeight="1">
      <c r="C68" s="269"/>
      <c r="D68" s="270"/>
      <c r="E68" s="271"/>
      <c r="F68" s="272"/>
      <c r="G68" s="271"/>
      <c r="H68" s="271"/>
      <c r="I68" s="271"/>
      <c r="J68" s="271"/>
      <c r="K68" s="271"/>
      <c r="L68" s="272"/>
      <c r="M68" s="271"/>
      <c r="N68" s="272"/>
      <c r="O68" s="271"/>
      <c r="P68" s="272"/>
      <c r="Q68" s="271"/>
      <c r="R68" s="272"/>
      <c r="S68" s="271"/>
      <c r="T68" s="272"/>
      <c r="U68" s="271"/>
      <c r="V68" s="272"/>
      <c r="W68" s="271"/>
      <c r="X68" s="272"/>
      <c r="Y68" s="271"/>
      <c r="Z68" s="272"/>
      <c r="AA68" s="271"/>
      <c r="AB68" s="272"/>
      <c r="AC68" s="271"/>
      <c r="AD68" s="272"/>
      <c r="AE68" s="271"/>
      <c r="AF68" s="272"/>
      <c r="AG68" s="272"/>
      <c r="AH68" s="271"/>
      <c r="AI68" s="272"/>
      <c r="AJ68" s="271"/>
      <c r="AK68" s="272"/>
      <c r="AL68" s="271"/>
      <c r="AM68" s="272"/>
      <c r="AN68" s="271"/>
      <c r="AO68" s="272"/>
      <c r="AP68" s="271"/>
      <c r="AQ68" s="272"/>
      <c r="AR68" s="271"/>
      <c r="AS68" s="272"/>
      <c r="AT68" s="271"/>
      <c r="AU68" s="272"/>
      <c r="AV68" s="271"/>
      <c r="AW68" s="271"/>
      <c r="AX68" s="272"/>
      <c r="AY68" s="271"/>
      <c r="AZ68" s="271"/>
      <c r="BA68" s="271"/>
    </row>
    <row r="69" spans="3:53" ht="12" customHeight="1">
      <c r="C69" s="273"/>
      <c r="D69" s="238"/>
      <c r="E69" s="243"/>
      <c r="F69" s="239"/>
      <c r="G69" s="243"/>
      <c r="H69" s="243"/>
      <c r="I69" s="243"/>
      <c r="J69" s="243"/>
      <c r="K69" s="243"/>
      <c r="L69" s="239"/>
      <c r="M69" s="243"/>
      <c r="N69" s="239"/>
      <c r="O69" s="243"/>
      <c r="P69" s="239"/>
      <c r="Q69" s="243"/>
      <c r="R69" s="239"/>
      <c r="S69" s="243"/>
      <c r="T69" s="239"/>
      <c r="U69" s="243"/>
      <c r="V69" s="239"/>
      <c r="W69" s="243"/>
      <c r="X69" s="239"/>
      <c r="Y69" s="243"/>
      <c r="Z69" s="239"/>
      <c r="AA69" s="243"/>
      <c r="AB69" s="239"/>
      <c r="AC69" s="243"/>
      <c r="AD69" s="239"/>
      <c r="AE69" s="243"/>
      <c r="AF69" s="239"/>
      <c r="AG69" s="239"/>
      <c r="AH69" s="243"/>
      <c r="AI69" s="239"/>
      <c r="AJ69" s="243"/>
      <c r="AK69" s="239"/>
      <c r="AL69" s="243"/>
      <c r="AM69" s="239"/>
      <c r="AN69" s="243"/>
      <c r="AO69" s="239"/>
      <c r="AP69" s="243"/>
      <c r="AQ69" s="239"/>
      <c r="AR69" s="243"/>
      <c r="AS69" s="239"/>
      <c r="AT69" s="243"/>
      <c r="AU69" s="239"/>
      <c r="AV69" s="243"/>
      <c r="AW69" s="243"/>
      <c r="AX69" s="239"/>
      <c r="AY69" s="243"/>
      <c r="AZ69" s="243"/>
      <c r="BA69" s="243"/>
    </row>
    <row r="70" spans="3:53" ht="12" customHeight="1">
      <c r="C70" s="273"/>
      <c r="D70" s="238"/>
      <c r="E70" s="243"/>
      <c r="F70" s="239"/>
      <c r="G70" s="243"/>
      <c r="H70" s="243"/>
      <c r="I70" s="243"/>
      <c r="J70" s="243"/>
      <c r="K70" s="243"/>
      <c r="L70" s="239"/>
      <c r="M70" s="243"/>
      <c r="N70" s="239"/>
      <c r="O70" s="243"/>
      <c r="P70" s="239"/>
      <c r="Q70" s="243"/>
      <c r="R70" s="239"/>
      <c r="S70" s="243"/>
      <c r="T70" s="239"/>
      <c r="U70" s="243"/>
      <c r="V70" s="239"/>
      <c r="W70" s="243"/>
      <c r="X70" s="239"/>
      <c r="Y70" s="243"/>
      <c r="Z70" s="239"/>
      <c r="AA70" s="243"/>
      <c r="AB70" s="239"/>
      <c r="AC70" s="243"/>
      <c r="AD70" s="239"/>
      <c r="AE70" s="243"/>
      <c r="AF70" s="239"/>
      <c r="AG70" s="239"/>
      <c r="AH70" s="243"/>
      <c r="AI70" s="239"/>
      <c r="AJ70" s="243"/>
      <c r="AK70" s="239"/>
      <c r="AL70" s="243"/>
      <c r="AM70" s="239"/>
      <c r="AN70" s="243"/>
      <c r="AO70" s="239"/>
      <c r="AP70" s="243"/>
      <c r="AQ70" s="239"/>
      <c r="AR70" s="243"/>
      <c r="AS70" s="239"/>
      <c r="AT70" s="243"/>
      <c r="AU70" s="239"/>
      <c r="AV70" s="243"/>
      <c r="AW70" s="243"/>
      <c r="AX70" s="239"/>
      <c r="AY70" s="243"/>
      <c r="AZ70" s="243"/>
      <c r="BA70" s="243"/>
    </row>
    <row r="71" spans="3:53" ht="12" customHeight="1">
      <c r="C71" s="273"/>
      <c r="D71" s="238"/>
      <c r="E71" s="243"/>
      <c r="F71" s="239"/>
      <c r="G71" s="243"/>
      <c r="H71" s="243"/>
      <c r="I71" s="243"/>
      <c r="J71" s="243"/>
      <c r="K71" s="243"/>
      <c r="L71" s="239"/>
      <c r="M71" s="243"/>
      <c r="N71" s="239"/>
      <c r="O71" s="243"/>
      <c r="P71" s="239"/>
      <c r="Q71" s="243"/>
      <c r="R71" s="239"/>
      <c r="S71" s="243"/>
      <c r="T71" s="239"/>
      <c r="U71" s="243"/>
      <c r="V71" s="239"/>
      <c r="W71" s="243"/>
      <c r="X71" s="239"/>
      <c r="Y71" s="243"/>
      <c r="Z71" s="239"/>
      <c r="AA71" s="243"/>
      <c r="AB71" s="239"/>
      <c r="AC71" s="243"/>
      <c r="AD71" s="239"/>
      <c r="AE71" s="243"/>
      <c r="AF71" s="239"/>
      <c r="AG71" s="239"/>
      <c r="AH71" s="243"/>
      <c r="AI71" s="239"/>
      <c r="AJ71" s="243"/>
      <c r="AK71" s="239"/>
      <c r="AL71" s="243"/>
      <c r="AM71" s="239"/>
      <c r="AN71" s="243"/>
      <c r="AO71" s="239"/>
      <c r="AP71" s="243"/>
      <c r="AQ71" s="239"/>
      <c r="AR71" s="243"/>
      <c r="AS71" s="239"/>
      <c r="AT71" s="243"/>
      <c r="AU71" s="239"/>
      <c r="AV71" s="243"/>
      <c r="AW71" s="243"/>
      <c r="AX71" s="239"/>
      <c r="AY71" s="243"/>
      <c r="AZ71" s="243"/>
      <c r="BA71" s="243"/>
    </row>
    <row r="72" spans="3:53" ht="12" customHeight="1">
      <c r="C72" s="273"/>
      <c r="D72" s="238"/>
      <c r="E72" s="243"/>
      <c r="F72" s="239"/>
      <c r="G72" s="243"/>
      <c r="H72" s="243"/>
      <c r="I72" s="243"/>
      <c r="J72" s="243"/>
      <c r="K72" s="243"/>
      <c r="L72" s="239"/>
      <c r="M72" s="243"/>
      <c r="N72" s="239"/>
      <c r="O72" s="243"/>
      <c r="P72" s="239"/>
      <c r="Q72" s="243"/>
      <c r="R72" s="239"/>
      <c r="S72" s="243"/>
      <c r="T72" s="239"/>
      <c r="U72" s="243"/>
      <c r="V72" s="239"/>
      <c r="W72" s="243"/>
      <c r="X72" s="239"/>
      <c r="Y72" s="243"/>
      <c r="Z72" s="239"/>
      <c r="AA72" s="243"/>
      <c r="AB72" s="239"/>
      <c r="AC72" s="243"/>
      <c r="AD72" s="239"/>
      <c r="AE72" s="243"/>
      <c r="AF72" s="239"/>
      <c r="AG72" s="239"/>
      <c r="AH72" s="243"/>
      <c r="AI72" s="239"/>
      <c r="AJ72" s="243"/>
      <c r="AK72" s="239"/>
      <c r="AL72" s="243"/>
      <c r="AM72" s="239"/>
      <c r="AN72" s="243"/>
      <c r="AO72" s="239"/>
      <c r="AP72" s="243"/>
      <c r="AQ72" s="239"/>
      <c r="AR72" s="243"/>
      <c r="AS72" s="239"/>
      <c r="AT72" s="243"/>
      <c r="AU72" s="239"/>
      <c r="AV72" s="243"/>
      <c r="AW72" s="243"/>
      <c r="AX72" s="239"/>
      <c r="AY72" s="243"/>
      <c r="AZ72" s="243"/>
      <c r="BA72" s="243"/>
    </row>
    <row r="73" spans="3:53" ht="12" customHeight="1">
      <c r="C73" s="273"/>
      <c r="D73" s="238"/>
      <c r="E73" s="243"/>
      <c r="F73" s="239"/>
      <c r="G73" s="243"/>
      <c r="H73" s="243"/>
      <c r="I73" s="243"/>
      <c r="J73" s="243"/>
      <c r="K73" s="243"/>
      <c r="L73" s="239"/>
      <c r="M73" s="243"/>
      <c r="N73" s="239"/>
      <c r="O73" s="243"/>
      <c r="P73" s="239"/>
      <c r="Q73" s="243"/>
      <c r="R73" s="239"/>
      <c r="S73" s="243"/>
      <c r="T73" s="239"/>
      <c r="U73" s="243"/>
      <c r="V73" s="239"/>
      <c r="W73" s="243"/>
      <c r="X73" s="239"/>
      <c r="Y73" s="243"/>
      <c r="Z73" s="239"/>
      <c r="AA73" s="243"/>
      <c r="AB73" s="239"/>
      <c r="AC73" s="243"/>
      <c r="AD73" s="239"/>
      <c r="AE73" s="243"/>
      <c r="AF73" s="239"/>
      <c r="AG73" s="239"/>
      <c r="AH73" s="243"/>
      <c r="AI73" s="239"/>
      <c r="AJ73" s="243"/>
      <c r="AK73" s="239"/>
      <c r="AL73" s="243"/>
      <c r="AM73" s="239"/>
      <c r="AN73" s="243"/>
      <c r="AO73" s="239"/>
      <c r="AP73" s="243"/>
      <c r="AQ73" s="239"/>
      <c r="AR73" s="243"/>
      <c r="AS73" s="239"/>
      <c r="AT73" s="243"/>
      <c r="AU73" s="239"/>
      <c r="AV73" s="243"/>
      <c r="AW73" s="243"/>
      <c r="AX73" s="239"/>
      <c r="AY73" s="243"/>
      <c r="AZ73" s="243"/>
      <c r="BA73" s="243"/>
    </row>
    <row r="74" spans="3:53" ht="12" customHeight="1">
      <c r="C74" s="273"/>
      <c r="D74" s="238"/>
      <c r="E74" s="243"/>
      <c r="F74" s="239"/>
      <c r="G74" s="243"/>
      <c r="H74" s="243"/>
      <c r="I74" s="243"/>
      <c r="J74" s="243"/>
      <c r="K74" s="243"/>
      <c r="L74" s="239"/>
      <c r="M74" s="243"/>
      <c r="N74" s="239"/>
      <c r="O74" s="243"/>
      <c r="P74" s="239"/>
      <c r="Q74" s="243"/>
      <c r="R74" s="239"/>
      <c r="S74" s="243"/>
      <c r="T74" s="239"/>
      <c r="U74" s="243"/>
      <c r="V74" s="239"/>
      <c r="W74" s="243"/>
      <c r="X74" s="239"/>
      <c r="Y74" s="243"/>
      <c r="Z74" s="239"/>
      <c r="AA74" s="243"/>
      <c r="AB74" s="239"/>
      <c r="AC74" s="243"/>
      <c r="AD74" s="239"/>
      <c r="AE74" s="243"/>
      <c r="AF74" s="239"/>
      <c r="AG74" s="239"/>
      <c r="AH74" s="243"/>
      <c r="AI74" s="239"/>
      <c r="AJ74" s="243"/>
      <c r="AK74" s="239"/>
      <c r="AL74" s="243"/>
      <c r="AM74" s="239"/>
      <c r="AN74" s="243"/>
      <c r="AO74" s="239"/>
      <c r="AP74" s="243"/>
      <c r="AQ74" s="239"/>
      <c r="AR74" s="243"/>
      <c r="AS74" s="239"/>
      <c r="AT74" s="243"/>
      <c r="AU74" s="239"/>
      <c r="AV74" s="243"/>
      <c r="AW74" s="243"/>
      <c r="AX74" s="239"/>
      <c r="AY74" s="243"/>
      <c r="AZ74" s="243"/>
      <c r="BA74" s="243"/>
    </row>
    <row r="75" spans="3:53" ht="15" customHeight="1">
      <c r="C75" s="273"/>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row>
    <row r="76" spans="3:53" ht="12">
      <c r="C76" s="273"/>
      <c r="D76" s="275"/>
      <c r="E76" s="276"/>
      <c r="F76" s="276"/>
      <c r="G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row>
    <row r="77" spans="3:53" ht="12">
      <c r="C77" s="273"/>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row>
    <row r="78" spans="3:53" ht="12">
      <c r="C78" s="273"/>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row>
    <row r="79" spans="3:53" ht="12">
      <c r="C79" s="273"/>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row>
    <row r="80" spans="3:53" ht="12">
      <c r="C80" s="273"/>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row>
    <row r="81" spans="3:53" ht="12">
      <c r="C81" s="273"/>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row>
    <row r="82" spans="3:53" ht="12">
      <c r="C82" s="273"/>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row>
    <row r="83" spans="3:53" ht="12">
      <c r="C83" s="273"/>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row>
    <row r="84" spans="3:53" ht="12">
      <c r="C84" s="273"/>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row>
    <row r="85" spans="3:53" ht="12">
      <c r="C85" s="273"/>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row>
    <row r="86" spans="3:53" ht="12">
      <c r="C86" s="273"/>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row>
    <row r="87" spans="3:53" ht="12">
      <c r="C87" s="273"/>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row>
    <row r="88" spans="3:53" ht="12">
      <c r="C88" s="273"/>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row>
    <row r="89" spans="3:53" ht="12">
      <c r="C89" s="273"/>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row>
    <row r="90" spans="3:53" ht="12">
      <c r="C90" s="273"/>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row>
    <row r="91" spans="3:53" ht="12">
      <c r="C91" s="273"/>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row>
    <row r="92" spans="3:53" ht="12">
      <c r="C92" s="273"/>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row>
    <row r="93" spans="3:53" ht="12">
      <c r="C93" s="273"/>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row>
    <row r="94" spans="3:53" ht="12">
      <c r="C94" s="273"/>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row>
    <row r="95" spans="3:53" ht="12">
      <c r="C95" s="273"/>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row>
    <row r="96" spans="3:53" ht="12">
      <c r="C96" s="273"/>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row>
    <row r="97" spans="3:53" ht="12">
      <c r="C97" s="273"/>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row>
    <row r="98" spans="3:53" ht="12">
      <c r="C98" s="273"/>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row>
    <row r="99" spans="3:53" ht="12">
      <c r="C99" s="273"/>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row>
    <row r="100" spans="3:53" ht="12">
      <c r="C100" s="273"/>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row>
    <row r="101" spans="3:53" ht="12">
      <c r="C101" s="273"/>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row>
    <row r="102" spans="3:53" ht="12">
      <c r="C102" s="273"/>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row>
    <row r="103" spans="3:53" ht="12">
      <c r="C103" s="273"/>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row>
    <row r="104" spans="3:53" ht="12">
      <c r="C104" s="273"/>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row>
    <row r="105" spans="3:53" ht="12">
      <c r="C105" s="273"/>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row>
    <row r="106" spans="3:53" ht="12">
      <c r="C106" s="273"/>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row>
    <row r="107" spans="3:53" ht="12">
      <c r="C107" s="273"/>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row>
    <row r="108" spans="3:53" ht="12">
      <c r="C108" s="273"/>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row>
    <row r="109" spans="3:53" ht="12">
      <c r="C109" s="273"/>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row>
    <row r="110" spans="3:53" ht="12">
      <c r="C110" s="273"/>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row>
    <row r="111" spans="3:53" ht="12">
      <c r="C111" s="273"/>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row>
    <row r="112" spans="3:53" ht="12">
      <c r="C112" s="273"/>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row>
    <row r="113" spans="3:53" ht="12">
      <c r="C113" s="273"/>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c r="BA113" s="275"/>
    </row>
    <row r="114" spans="3:53" ht="12">
      <c r="C114" s="273"/>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row>
    <row r="115" spans="3:53" ht="12">
      <c r="C115" s="273"/>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row>
    <row r="116" spans="3:53" ht="12">
      <c r="C116" s="273"/>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row>
    <row r="117" spans="3:53" ht="12">
      <c r="C117" s="273"/>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row>
    <row r="118" spans="4:53" ht="12">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row>
    <row r="119" spans="4:53" ht="12">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row>
    <row r="120" spans="4:53" ht="12">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row>
    <row r="121" spans="4:53" ht="12">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c r="AY121" s="275"/>
      <c r="AZ121" s="275"/>
      <c r="BA121" s="275"/>
    </row>
    <row r="122" spans="4:53" ht="12">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row>
    <row r="123" spans="4:53" ht="12">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row>
    <row r="124" spans="4:53" ht="12">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row>
    <row r="125" spans="4:53" ht="12">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row>
    <row r="126" spans="4:53" ht="12">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row>
    <row r="127" spans="4:53" ht="12">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row>
    <row r="128" spans="4:53" ht="12">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row>
    <row r="129" spans="4:53" ht="12">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row>
    <row r="130" spans="4:53" ht="12">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5"/>
      <c r="AY130" s="275"/>
      <c r="AZ130" s="275"/>
      <c r="BA130" s="275"/>
    </row>
    <row r="131" spans="4:53" ht="12">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row>
    <row r="132" spans="4:53" ht="12">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5"/>
      <c r="AS132" s="275"/>
      <c r="AT132" s="275"/>
      <c r="AU132" s="275"/>
      <c r="AV132" s="275"/>
      <c r="AW132" s="275"/>
      <c r="AX132" s="275"/>
      <c r="AY132" s="275"/>
      <c r="AZ132" s="275"/>
      <c r="BA132" s="275"/>
    </row>
    <row r="133" spans="4:53" ht="12">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c r="BA133" s="275"/>
    </row>
    <row r="134" spans="4:53" ht="12">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row>
    <row r="135" spans="4:53" ht="12">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row>
    <row r="136" spans="4:53" ht="12">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row>
    <row r="137" spans="4:53" ht="12">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row>
    <row r="138" spans="4:53" ht="12">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row>
    <row r="139" spans="4:53" ht="12">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row>
    <row r="140" spans="4:53" ht="12">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row>
    <row r="141" spans="4:53" ht="12">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row>
    <row r="142" spans="4:53" ht="12">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row>
    <row r="143" spans="4:53" ht="12">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row>
    <row r="144" spans="4:53" ht="12">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row>
    <row r="145" spans="4:53" ht="12">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row>
    <row r="146" spans="4:53" ht="12">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row>
    <row r="147" spans="4:53" ht="12">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row>
    <row r="148" spans="4:53" ht="12">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c r="BA148" s="275"/>
    </row>
    <row r="149" spans="4:53" ht="12">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row>
    <row r="150" spans="4:53" ht="12">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c r="BA150" s="275"/>
    </row>
    <row r="151" spans="4:53" ht="12">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row>
    <row r="152" spans="4:53" ht="12">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5"/>
      <c r="AS152" s="275"/>
      <c r="AT152" s="275"/>
      <c r="AU152" s="275"/>
      <c r="AV152" s="275"/>
      <c r="AW152" s="275"/>
      <c r="AX152" s="275"/>
      <c r="AY152" s="275"/>
      <c r="AZ152" s="275"/>
      <c r="BA152" s="275"/>
    </row>
    <row r="153" spans="4:53" ht="12">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row>
    <row r="154" spans="4:53" ht="12">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row>
    <row r="155" spans="4:53" ht="12">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row>
    <row r="156" spans="4:53" ht="12">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5"/>
    </row>
    <row r="157" spans="4:53" ht="12">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row>
    <row r="158" spans="4:53" ht="12">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5"/>
      <c r="AY158" s="275"/>
      <c r="AZ158" s="275"/>
      <c r="BA158" s="275"/>
    </row>
    <row r="159" spans="4:53" ht="12">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5"/>
      <c r="AS159" s="275"/>
      <c r="AT159" s="275"/>
      <c r="AU159" s="275"/>
      <c r="AV159" s="275"/>
      <c r="AW159" s="275"/>
      <c r="AX159" s="275"/>
      <c r="AY159" s="275"/>
      <c r="AZ159" s="275"/>
      <c r="BA159" s="275"/>
    </row>
    <row r="160" spans="4:53" ht="12">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5"/>
      <c r="AU160" s="275"/>
      <c r="AV160" s="275"/>
      <c r="AW160" s="275"/>
      <c r="AX160" s="275"/>
      <c r="AY160" s="275"/>
      <c r="AZ160" s="275"/>
      <c r="BA160" s="275"/>
    </row>
    <row r="161" spans="4:53" ht="12">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row>
    <row r="162" spans="4:53" ht="12">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row>
    <row r="163" spans="4:53" ht="12">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row>
    <row r="164" spans="4:53" ht="12">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row>
    <row r="165" spans="4:53" ht="12">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row>
    <row r="166" spans="4:53" ht="12">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5"/>
      <c r="AS166" s="275"/>
      <c r="AT166" s="275"/>
      <c r="AU166" s="275"/>
      <c r="AV166" s="275"/>
      <c r="AW166" s="275"/>
      <c r="AX166" s="275"/>
      <c r="AY166" s="275"/>
      <c r="AZ166" s="275"/>
      <c r="BA166" s="275"/>
    </row>
    <row r="167" spans="4:53" ht="12">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c r="BA167" s="275"/>
    </row>
    <row r="168" spans="4:53" ht="12">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c r="BA168" s="275"/>
    </row>
    <row r="169" spans="4:53" ht="12">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row>
    <row r="170" spans="4:53" ht="12">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row>
    <row r="171" spans="4:53" ht="12">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row>
    <row r="172" spans="4:53" ht="12">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row>
    <row r="173" spans="4:53" ht="12">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row>
    <row r="174" spans="4:53" ht="12">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row>
    <row r="175" spans="4:53" ht="12">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row>
    <row r="176" spans="4:53" ht="12">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row>
    <row r="177" spans="4:53" ht="12">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row>
    <row r="178" spans="4:53" ht="12">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row>
    <row r="179" spans="4:53" ht="12">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row>
    <row r="180" spans="4:53" ht="12">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275"/>
      <c r="AX180" s="275"/>
      <c r="AY180" s="275"/>
      <c r="AZ180" s="275"/>
      <c r="BA180" s="275"/>
    </row>
    <row r="181" spans="4:53" ht="12">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275"/>
      <c r="AY181" s="275"/>
      <c r="AZ181" s="275"/>
      <c r="BA181" s="275"/>
    </row>
    <row r="182" spans="4:53" ht="12">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row>
    <row r="183" spans="4:53" ht="12">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row>
    <row r="184" spans="4:53" ht="12">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row>
    <row r="185" spans="4:53" ht="12">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5"/>
      <c r="AJ185" s="275"/>
      <c r="AK185" s="275"/>
      <c r="AL185" s="275"/>
      <c r="AM185" s="275"/>
      <c r="AN185" s="275"/>
      <c r="AO185" s="275"/>
      <c r="AP185" s="275"/>
      <c r="AQ185" s="275"/>
      <c r="AR185" s="275"/>
      <c r="AS185" s="275"/>
      <c r="AT185" s="275"/>
      <c r="AU185" s="275"/>
      <c r="AV185" s="275"/>
      <c r="AW185" s="275"/>
      <c r="AX185" s="275"/>
      <c r="AY185" s="275"/>
      <c r="AZ185" s="275"/>
      <c r="BA185" s="275"/>
    </row>
    <row r="186" spans="4:53" ht="12">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row>
    <row r="187" spans="4:53" ht="12">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5"/>
      <c r="AR187" s="275"/>
      <c r="AS187" s="275"/>
      <c r="AT187" s="275"/>
      <c r="AU187" s="275"/>
      <c r="AV187" s="275"/>
      <c r="AW187" s="275"/>
      <c r="AX187" s="275"/>
      <c r="AY187" s="275"/>
      <c r="AZ187" s="275"/>
      <c r="BA187" s="275"/>
    </row>
    <row r="188" spans="4:53" ht="12">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275"/>
      <c r="AY188" s="275"/>
      <c r="AZ188" s="275"/>
      <c r="BA188" s="275"/>
    </row>
    <row r="189" spans="4:53" ht="12">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275"/>
      <c r="AY189" s="275"/>
      <c r="AZ189" s="275"/>
      <c r="BA189" s="275"/>
    </row>
    <row r="190" spans="4:53" ht="12">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5"/>
      <c r="AY190" s="275"/>
      <c r="AZ190" s="275"/>
      <c r="BA190" s="275"/>
    </row>
    <row r="191" spans="4:53" ht="12">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5"/>
      <c r="AY191" s="275"/>
      <c r="AZ191" s="275"/>
      <c r="BA191" s="275"/>
    </row>
    <row r="192" spans="4:53" ht="12">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75"/>
      <c r="AR192" s="275"/>
      <c r="AS192" s="275"/>
      <c r="AT192" s="275"/>
      <c r="AU192" s="275"/>
      <c r="AV192" s="275"/>
      <c r="AW192" s="275"/>
      <c r="AX192" s="275"/>
      <c r="AY192" s="275"/>
      <c r="AZ192" s="275"/>
      <c r="BA192" s="275"/>
    </row>
    <row r="193" spans="4:53" ht="12">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row>
    <row r="194" spans="4:53" ht="12">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5"/>
      <c r="AL194" s="275"/>
      <c r="AM194" s="275"/>
      <c r="AN194" s="275"/>
      <c r="AO194" s="275"/>
      <c r="AP194" s="275"/>
      <c r="AQ194" s="275"/>
      <c r="AR194" s="275"/>
      <c r="AS194" s="275"/>
      <c r="AT194" s="275"/>
      <c r="AU194" s="275"/>
      <c r="AV194" s="275"/>
      <c r="AW194" s="275"/>
      <c r="AX194" s="275"/>
      <c r="AY194" s="275"/>
      <c r="AZ194" s="275"/>
      <c r="BA194" s="275"/>
    </row>
    <row r="195" spans="4:53" ht="12">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275"/>
      <c r="AP195" s="275"/>
      <c r="AQ195" s="275"/>
      <c r="AR195" s="275"/>
      <c r="AS195" s="275"/>
      <c r="AT195" s="275"/>
      <c r="AU195" s="275"/>
      <c r="AV195" s="275"/>
      <c r="AW195" s="275"/>
      <c r="AX195" s="275"/>
      <c r="AY195" s="275"/>
      <c r="AZ195" s="275"/>
      <c r="BA195" s="275"/>
    </row>
    <row r="196" spans="4:53" ht="12">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5"/>
      <c r="AM196" s="275"/>
      <c r="AN196" s="275"/>
      <c r="AO196" s="275"/>
      <c r="AP196" s="275"/>
      <c r="AQ196" s="275"/>
      <c r="AR196" s="275"/>
      <c r="AS196" s="275"/>
      <c r="AT196" s="275"/>
      <c r="AU196" s="275"/>
      <c r="AV196" s="275"/>
      <c r="AW196" s="275"/>
      <c r="AX196" s="275"/>
      <c r="AY196" s="275"/>
      <c r="AZ196" s="275"/>
      <c r="BA196" s="275"/>
    </row>
    <row r="197" spans="4:53" ht="12">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c r="AL197" s="275"/>
      <c r="AM197" s="275"/>
      <c r="AN197" s="275"/>
      <c r="AO197" s="275"/>
      <c r="AP197" s="275"/>
      <c r="AQ197" s="275"/>
      <c r="AR197" s="275"/>
      <c r="AS197" s="275"/>
      <c r="AT197" s="275"/>
      <c r="AU197" s="275"/>
      <c r="AV197" s="275"/>
      <c r="AW197" s="275"/>
      <c r="AX197" s="275"/>
      <c r="AY197" s="275"/>
      <c r="AZ197" s="275"/>
      <c r="BA197" s="275"/>
    </row>
    <row r="198" spans="4:53" ht="12">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c r="AH198" s="275"/>
      <c r="AI198" s="275"/>
      <c r="AJ198" s="275"/>
      <c r="AK198" s="275"/>
      <c r="AL198" s="275"/>
      <c r="AM198" s="275"/>
      <c r="AN198" s="275"/>
      <c r="AO198" s="275"/>
      <c r="AP198" s="275"/>
      <c r="AQ198" s="275"/>
      <c r="AR198" s="275"/>
      <c r="AS198" s="275"/>
      <c r="AT198" s="275"/>
      <c r="AU198" s="275"/>
      <c r="AV198" s="275"/>
      <c r="AW198" s="275"/>
      <c r="AX198" s="275"/>
      <c r="AY198" s="275"/>
      <c r="AZ198" s="275"/>
      <c r="BA198" s="275"/>
    </row>
    <row r="199" spans="4:53" ht="12">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5"/>
      <c r="AJ199" s="275"/>
      <c r="AK199" s="275"/>
      <c r="AL199" s="275"/>
      <c r="AM199" s="275"/>
      <c r="AN199" s="275"/>
      <c r="AO199" s="275"/>
      <c r="AP199" s="275"/>
      <c r="AQ199" s="275"/>
      <c r="AR199" s="275"/>
      <c r="AS199" s="275"/>
      <c r="AT199" s="275"/>
      <c r="AU199" s="275"/>
      <c r="AV199" s="275"/>
      <c r="AW199" s="275"/>
      <c r="AX199" s="275"/>
      <c r="AY199" s="275"/>
      <c r="AZ199" s="275"/>
      <c r="BA199" s="275"/>
    </row>
    <row r="200" spans="4:53" ht="12">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c r="AA200" s="275"/>
      <c r="AB200" s="275"/>
      <c r="AC200" s="275"/>
      <c r="AD200" s="275"/>
      <c r="AE200" s="275"/>
      <c r="AF200" s="275"/>
      <c r="AG200" s="275"/>
      <c r="AH200" s="275"/>
      <c r="AI200" s="275"/>
      <c r="AJ200" s="275"/>
      <c r="AK200" s="275"/>
      <c r="AL200" s="275"/>
      <c r="AM200" s="275"/>
      <c r="AN200" s="275"/>
      <c r="AO200" s="275"/>
      <c r="AP200" s="275"/>
      <c r="AQ200" s="275"/>
      <c r="AR200" s="275"/>
      <c r="AS200" s="275"/>
      <c r="AT200" s="275"/>
      <c r="AU200" s="275"/>
      <c r="AV200" s="275"/>
      <c r="AW200" s="275"/>
      <c r="AX200" s="275"/>
      <c r="AY200" s="275"/>
      <c r="AZ200" s="275"/>
      <c r="BA200" s="275"/>
    </row>
    <row r="201" spans="4:53" ht="12">
      <c r="D201" s="275"/>
      <c r="E201" s="275"/>
      <c r="F201" s="275"/>
      <c r="G201" s="275"/>
      <c r="H201" s="275"/>
      <c r="I201" s="275"/>
      <c r="J201" s="275"/>
      <c r="K201" s="275"/>
      <c r="L201" s="275"/>
      <c r="M201" s="275"/>
      <c r="N201" s="275"/>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5"/>
      <c r="AJ201" s="275"/>
      <c r="AK201" s="275"/>
      <c r="AL201" s="275"/>
      <c r="AM201" s="275"/>
      <c r="AN201" s="275"/>
      <c r="AO201" s="275"/>
      <c r="AP201" s="275"/>
      <c r="AQ201" s="275"/>
      <c r="AR201" s="275"/>
      <c r="AS201" s="275"/>
      <c r="AT201" s="275"/>
      <c r="AU201" s="275"/>
      <c r="AV201" s="275"/>
      <c r="AW201" s="275"/>
      <c r="AX201" s="275"/>
      <c r="AY201" s="275"/>
      <c r="AZ201" s="275"/>
      <c r="BA201" s="275"/>
    </row>
    <row r="202" spans="4:53" ht="12">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c r="AA202" s="275"/>
      <c r="AB202" s="275"/>
      <c r="AC202" s="275"/>
      <c r="AD202" s="275"/>
      <c r="AE202" s="275"/>
      <c r="AF202" s="275"/>
      <c r="AG202" s="275"/>
      <c r="AH202" s="275"/>
      <c r="AI202" s="275"/>
      <c r="AJ202" s="275"/>
      <c r="AK202" s="275"/>
      <c r="AL202" s="275"/>
      <c r="AM202" s="275"/>
      <c r="AN202" s="275"/>
      <c r="AO202" s="275"/>
      <c r="AP202" s="275"/>
      <c r="AQ202" s="275"/>
      <c r="AR202" s="275"/>
      <c r="AS202" s="275"/>
      <c r="AT202" s="275"/>
      <c r="AU202" s="275"/>
      <c r="AV202" s="275"/>
      <c r="AW202" s="275"/>
      <c r="AX202" s="275"/>
      <c r="AY202" s="275"/>
      <c r="AZ202" s="275"/>
      <c r="BA202" s="275"/>
    </row>
    <row r="203" spans="4:53" ht="12">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5"/>
      <c r="AJ203" s="275"/>
      <c r="AK203" s="275"/>
      <c r="AL203" s="275"/>
      <c r="AM203" s="275"/>
      <c r="AN203" s="275"/>
      <c r="AO203" s="275"/>
      <c r="AP203" s="275"/>
      <c r="AQ203" s="275"/>
      <c r="AR203" s="275"/>
      <c r="AS203" s="275"/>
      <c r="AT203" s="275"/>
      <c r="AU203" s="275"/>
      <c r="AV203" s="275"/>
      <c r="AW203" s="275"/>
      <c r="AX203" s="275"/>
      <c r="AY203" s="275"/>
      <c r="AZ203" s="275"/>
      <c r="BA203" s="275"/>
    </row>
    <row r="204" spans="4:53" ht="12">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c r="AH204" s="275"/>
      <c r="AI204" s="275"/>
      <c r="AJ204" s="275"/>
      <c r="AK204" s="275"/>
      <c r="AL204" s="275"/>
      <c r="AM204" s="275"/>
      <c r="AN204" s="275"/>
      <c r="AO204" s="275"/>
      <c r="AP204" s="275"/>
      <c r="AQ204" s="275"/>
      <c r="AR204" s="275"/>
      <c r="AS204" s="275"/>
      <c r="AT204" s="275"/>
      <c r="AU204" s="275"/>
      <c r="AV204" s="275"/>
      <c r="AW204" s="275"/>
      <c r="AX204" s="275"/>
      <c r="AY204" s="275"/>
      <c r="AZ204" s="275"/>
      <c r="BA204" s="275"/>
    </row>
    <row r="205" spans="4:53" ht="12">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5"/>
      <c r="AJ205" s="275"/>
      <c r="AK205" s="275"/>
      <c r="AL205" s="275"/>
      <c r="AM205" s="275"/>
      <c r="AN205" s="275"/>
      <c r="AO205" s="275"/>
      <c r="AP205" s="275"/>
      <c r="AQ205" s="275"/>
      <c r="AR205" s="275"/>
      <c r="AS205" s="275"/>
      <c r="AT205" s="275"/>
      <c r="AU205" s="275"/>
      <c r="AV205" s="275"/>
      <c r="AW205" s="275"/>
      <c r="AX205" s="275"/>
      <c r="AY205" s="275"/>
      <c r="AZ205" s="275"/>
      <c r="BA205" s="275"/>
    </row>
    <row r="206" spans="4:53" ht="12">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c r="AA206" s="275"/>
      <c r="AB206" s="275"/>
      <c r="AC206" s="275"/>
      <c r="AD206" s="275"/>
      <c r="AE206" s="275"/>
      <c r="AF206" s="275"/>
      <c r="AG206" s="275"/>
      <c r="AH206" s="275"/>
      <c r="AI206" s="275"/>
      <c r="AJ206" s="275"/>
      <c r="AK206" s="275"/>
      <c r="AL206" s="275"/>
      <c r="AM206" s="275"/>
      <c r="AN206" s="275"/>
      <c r="AO206" s="275"/>
      <c r="AP206" s="275"/>
      <c r="AQ206" s="275"/>
      <c r="AR206" s="275"/>
      <c r="AS206" s="275"/>
      <c r="AT206" s="275"/>
      <c r="AU206" s="275"/>
      <c r="AV206" s="275"/>
      <c r="AW206" s="275"/>
      <c r="AX206" s="275"/>
      <c r="AY206" s="275"/>
      <c r="AZ206" s="275"/>
      <c r="BA206" s="275"/>
    </row>
    <row r="207" spans="4:53" ht="12">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5"/>
      <c r="AJ207" s="275"/>
      <c r="AK207" s="275"/>
      <c r="AL207" s="275"/>
      <c r="AM207" s="275"/>
      <c r="AN207" s="275"/>
      <c r="AO207" s="275"/>
      <c r="AP207" s="275"/>
      <c r="AQ207" s="275"/>
      <c r="AR207" s="275"/>
      <c r="AS207" s="275"/>
      <c r="AT207" s="275"/>
      <c r="AU207" s="275"/>
      <c r="AV207" s="275"/>
      <c r="AW207" s="275"/>
      <c r="AX207" s="275"/>
      <c r="AY207" s="275"/>
      <c r="AZ207" s="275"/>
      <c r="BA207" s="275"/>
    </row>
    <row r="208" spans="4:53" ht="12">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c r="AA208" s="275"/>
      <c r="AB208" s="275"/>
      <c r="AC208" s="275"/>
      <c r="AD208" s="275"/>
      <c r="AE208" s="275"/>
      <c r="AF208" s="275"/>
      <c r="AG208" s="275"/>
      <c r="AH208" s="275"/>
      <c r="AI208" s="275"/>
      <c r="AJ208" s="275"/>
      <c r="AK208" s="275"/>
      <c r="AL208" s="275"/>
      <c r="AM208" s="275"/>
      <c r="AN208" s="275"/>
      <c r="AO208" s="275"/>
      <c r="AP208" s="275"/>
      <c r="AQ208" s="275"/>
      <c r="AR208" s="275"/>
      <c r="AS208" s="275"/>
      <c r="AT208" s="275"/>
      <c r="AU208" s="275"/>
      <c r="AV208" s="275"/>
      <c r="AW208" s="275"/>
      <c r="AX208" s="275"/>
      <c r="AY208" s="275"/>
      <c r="AZ208" s="275"/>
      <c r="BA208" s="275"/>
    </row>
    <row r="209" spans="4:53" ht="12">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5"/>
      <c r="AU209" s="275"/>
      <c r="AV209" s="275"/>
      <c r="AW209" s="275"/>
      <c r="AX209" s="275"/>
      <c r="AY209" s="275"/>
      <c r="AZ209" s="275"/>
      <c r="BA209" s="275"/>
    </row>
    <row r="210" spans="4:53" ht="12">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275"/>
      <c r="AX210" s="275"/>
      <c r="AY210" s="275"/>
      <c r="AZ210" s="275"/>
      <c r="BA210" s="275"/>
    </row>
  </sheetData>
  <mergeCells count="38">
    <mergeCell ref="AZ5:AZ6"/>
    <mergeCell ref="BA5:BA6"/>
    <mergeCell ref="AS6:AT6"/>
    <mergeCell ref="AU6:AV6"/>
    <mergeCell ref="AQ5:AR6"/>
    <mergeCell ref="AS5:AV5"/>
    <mergeCell ref="AW5:AW6"/>
    <mergeCell ref="AX5:AY6"/>
    <mergeCell ref="L5:U5"/>
    <mergeCell ref="AG6:AH6"/>
    <mergeCell ref="AI6:AJ6"/>
    <mergeCell ref="AK6:AL6"/>
    <mergeCell ref="AM6:AN6"/>
    <mergeCell ref="AG5:AN5"/>
    <mergeCell ref="AD6:AE6"/>
    <mergeCell ref="AF5:AF7"/>
    <mergeCell ref="V5:AE5"/>
    <mergeCell ref="AO5:AP6"/>
    <mergeCell ref="X6:Y6"/>
    <mergeCell ref="V6:W6"/>
    <mergeCell ref="L6:M6"/>
    <mergeCell ref="T6:U6"/>
    <mergeCell ref="R6:S6"/>
    <mergeCell ref="P6:Q6"/>
    <mergeCell ref="N6:O6"/>
    <mergeCell ref="AB6:AC6"/>
    <mergeCell ref="Z6:AA6"/>
    <mergeCell ref="D5:E6"/>
    <mergeCell ref="F5:G6"/>
    <mergeCell ref="H5:K5"/>
    <mergeCell ref="H6:I6"/>
    <mergeCell ref="J6:K6"/>
    <mergeCell ref="B5:C7"/>
    <mergeCell ref="B9:C9"/>
    <mergeCell ref="B56:C56"/>
    <mergeCell ref="B41:C41"/>
    <mergeCell ref="B29:C29"/>
    <mergeCell ref="B12:C12"/>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B2:W210"/>
  <sheetViews>
    <sheetView workbookViewId="0" topLeftCell="A1">
      <selection activeCell="A1" sqref="A1"/>
    </sheetView>
  </sheetViews>
  <sheetFormatPr defaultColWidth="9.00390625" defaultRowHeight="13.5"/>
  <cols>
    <col min="1" max="1" width="2.625" style="277" customWidth="1"/>
    <col min="2" max="2" width="1.625" style="277" customWidth="1"/>
    <col min="3" max="3" width="10.625" style="279" customWidth="1"/>
    <col min="4" max="4" width="10.75390625" style="277" bestFit="1" customWidth="1"/>
    <col min="5" max="5" width="7.625" style="277" customWidth="1"/>
    <col min="6" max="6" width="10.75390625" style="277" bestFit="1" customWidth="1"/>
    <col min="7" max="7" width="9.00390625" style="277" bestFit="1" customWidth="1"/>
    <col min="8" max="8" width="7.625" style="277" customWidth="1"/>
    <col min="9" max="9" width="9.00390625" style="277" bestFit="1" customWidth="1"/>
    <col min="10" max="11" width="7.625" style="277" customWidth="1"/>
    <col min="12" max="12" width="7.125" style="281" customWidth="1"/>
    <col min="13" max="23" width="9.00390625" style="281" customWidth="1"/>
    <col min="24" max="16384" width="9.00390625" style="277" customWidth="1"/>
  </cols>
  <sheetData>
    <row r="2" spans="2:12" ht="14.25">
      <c r="B2" s="278" t="s">
        <v>523</v>
      </c>
      <c r="L2" s="280"/>
    </row>
    <row r="3" ht="12.75" thickBot="1"/>
    <row r="4" spans="2:23" ht="12.75" thickTop="1">
      <c r="B4" s="1206" t="s">
        <v>1259</v>
      </c>
      <c r="C4" s="1206"/>
      <c r="D4" s="1203" t="s">
        <v>509</v>
      </c>
      <c r="E4" s="1203"/>
      <c r="F4" s="1203"/>
      <c r="G4" s="1203" t="s">
        <v>510</v>
      </c>
      <c r="H4" s="1203"/>
      <c r="I4" s="1203"/>
      <c r="J4" s="1203" t="s">
        <v>511</v>
      </c>
      <c r="K4" s="1203"/>
      <c r="L4" s="277"/>
      <c r="M4" s="277"/>
      <c r="N4" s="277"/>
      <c r="O4" s="277"/>
      <c r="P4" s="277"/>
      <c r="Q4" s="277"/>
      <c r="R4" s="277"/>
      <c r="S4" s="277"/>
      <c r="T4" s="277"/>
      <c r="U4" s="277"/>
      <c r="V4" s="277"/>
      <c r="W4" s="277"/>
    </row>
    <row r="5" spans="2:23" ht="12">
      <c r="B5" s="1207"/>
      <c r="C5" s="1207"/>
      <c r="D5" s="282" t="s">
        <v>512</v>
      </c>
      <c r="E5" s="283" t="s">
        <v>513</v>
      </c>
      <c r="F5" s="283" t="s">
        <v>1335</v>
      </c>
      <c r="G5" s="282" t="s">
        <v>512</v>
      </c>
      <c r="H5" s="283" t="s">
        <v>513</v>
      </c>
      <c r="I5" s="283" t="s">
        <v>1335</v>
      </c>
      <c r="J5" s="283" t="s">
        <v>512</v>
      </c>
      <c r="K5" s="283" t="s">
        <v>514</v>
      </c>
      <c r="L5" s="277"/>
      <c r="M5" s="277"/>
      <c r="N5" s="277"/>
      <c r="O5" s="277"/>
      <c r="P5" s="277"/>
      <c r="Q5" s="277"/>
      <c r="R5" s="277"/>
      <c r="S5" s="277"/>
      <c r="T5" s="277"/>
      <c r="U5" s="277"/>
      <c r="V5" s="277"/>
      <c r="W5" s="277"/>
    </row>
    <row r="6" spans="2:23" s="284" customFormat="1" ht="10.5">
      <c r="B6" s="285"/>
      <c r="C6" s="286"/>
      <c r="D6" s="287" t="s">
        <v>515</v>
      </c>
      <c r="E6" s="288" t="s">
        <v>515</v>
      </c>
      <c r="F6" s="288" t="s">
        <v>515</v>
      </c>
      <c r="G6" s="288" t="s">
        <v>516</v>
      </c>
      <c r="H6" s="288" t="s">
        <v>516</v>
      </c>
      <c r="I6" s="288" t="s">
        <v>516</v>
      </c>
      <c r="J6" s="288" t="s">
        <v>517</v>
      </c>
      <c r="K6" s="289" t="s">
        <v>517</v>
      </c>
      <c r="L6" s="290"/>
      <c r="M6" s="291"/>
      <c r="N6" s="291"/>
      <c r="O6" s="291"/>
      <c r="P6" s="291"/>
      <c r="Q6" s="291"/>
      <c r="R6" s="291"/>
      <c r="S6" s="291"/>
      <c r="T6" s="291"/>
      <c r="U6" s="291"/>
      <c r="V6" s="291"/>
      <c r="W6" s="291"/>
    </row>
    <row r="7" spans="2:23" s="284" customFormat="1" ht="12">
      <c r="B7" s="1204" t="s">
        <v>518</v>
      </c>
      <c r="C7" s="1205"/>
      <c r="D7" s="181">
        <v>986720</v>
      </c>
      <c r="E7" s="182">
        <v>4900</v>
      </c>
      <c r="F7" s="182">
        <f>SUM(D7:E7)</f>
        <v>991620</v>
      </c>
      <c r="G7" s="182">
        <v>446295</v>
      </c>
      <c r="H7" s="182">
        <v>990</v>
      </c>
      <c r="I7" s="182">
        <f>SUM(G7:H7)</f>
        <v>447285</v>
      </c>
      <c r="J7" s="182">
        <v>452</v>
      </c>
      <c r="K7" s="183">
        <v>201</v>
      </c>
      <c r="L7" s="290"/>
      <c r="M7" s="291"/>
      <c r="N7" s="291"/>
      <c r="O7" s="291"/>
      <c r="P7" s="291"/>
      <c r="Q7" s="291"/>
      <c r="R7" s="291"/>
      <c r="S7" s="291"/>
      <c r="T7" s="291"/>
      <c r="U7" s="291"/>
      <c r="V7" s="291"/>
      <c r="W7" s="291"/>
    </row>
    <row r="8" spans="2:23" s="284" customFormat="1" ht="12">
      <c r="B8" s="1204" t="s">
        <v>519</v>
      </c>
      <c r="C8" s="1205"/>
      <c r="D8" s="181">
        <v>991000</v>
      </c>
      <c r="E8" s="182">
        <v>6000</v>
      </c>
      <c r="F8" s="182">
        <f>SUM(D8:E8)</f>
        <v>997000</v>
      </c>
      <c r="G8" s="182">
        <v>430500</v>
      </c>
      <c r="H8" s="182">
        <v>1220</v>
      </c>
      <c r="I8" s="182">
        <f>SUM(G8:H8)</f>
        <v>431720</v>
      </c>
      <c r="J8" s="182">
        <v>434</v>
      </c>
      <c r="K8" s="183">
        <v>203</v>
      </c>
      <c r="L8" s="290"/>
      <c r="M8" s="291"/>
      <c r="N8" s="291"/>
      <c r="O8" s="291"/>
      <c r="P8" s="291"/>
      <c r="Q8" s="291"/>
      <c r="R8" s="291"/>
      <c r="S8" s="291"/>
      <c r="T8" s="291"/>
      <c r="U8" s="291"/>
      <c r="V8" s="291"/>
      <c r="W8" s="291"/>
    </row>
    <row r="9" spans="2:12" ht="12" customHeight="1">
      <c r="B9" s="1151" t="s">
        <v>520</v>
      </c>
      <c r="C9" s="1152"/>
      <c r="D9" s="292">
        <v>1001000</v>
      </c>
      <c r="E9" s="293">
        <v>10300</v>
      </c>
      <c r="F9" s="293">
        <f>SUM(D9:E9)</f>
        <v>1011300</v>
      </c>
      <c r="G9" s="293">
        <v>456600</v>
      </c>
      <c r="H9" s="293">
        <v>2330</v>
      </c>
      <c r="I9" s="293">
        <f>SUM(G9:H9)</f>
        <v>458930</v>
      </c>
      <c r="J9" s="293">
        <v>456</v>
      </c>
      <c r="K9" s="294">
        <v>226</v>
      </c>
      <c r="L9" s="295"/>
    </row>
    <row r="10" spans="2:12" ht="6.75" customHeight="1">
      <c r="B10" s="296"/>
      <c r="C10" s="297"/>
      <c r="D10" s="298"/>
      <c r="E10" s="299"/>
      <c r="F10" s="300"/>
      <c r="G10" s="300"/>
      <c r="H10" s="300"/>
      <c r="I10" s="300"/>
      <c r="J10" s="300"/>
      <c r="K10" s="301"/>
      <c r="L10" s="300"/>
    </row>
    <row r="11" spans="2:23" s="302" customFormat="1" ht="9" customHeight="1">
      <c r="B11" s="296"/>
      <c r="C11" s="303"/>
      <c r="D11" s="298"/>
      <c r="E11" s="304"/>
      <c r="F11" s="300"/>
      <c r="G11" s="304"/>
      <c r="H11" s="304"/>
      <c r="I11" s="304"/>
      <c r="J11" s="304"/>
      <c r="K11" s="305"/>
      <c r="L11" s="304"/>
      <c r="M11" s="306"/>
      <c r="N11" s="306"/>
      <c r="O11" s="306"/>
      <c r="P11" s="306"/>
      <c r="Q11" s="306"/>
      <c r="R11" s="306"/>
      <c r="S11" s="306"/>
      <c r="T11" s="306"/>
      <c r="U11" s="306"/>
      <c r="V11" s="306"/>
      <c r="W11" s="306"/>
    </row>
    <row r="12" spans="2:23" s="307" customFormat="1" ht="12" customHeight="1">
      <c r="B12" s="1151" t="s">
        <v>356</v>
      </c>
      <c r="C12" s="1152"/>
      <c r="D12" s="292">
        <f>SUM(D13:D27)</f>
        <v>393330</v>
      </c>
      <c r="E12" s="293">
        <f>SUM(E13:E27)</f>
        <v>1738</v>
      </c>
      <c r="F12" s="293">
        <f aca="true" t="shared" si="0" ref="F12:F27">SUM(D12:E12)</f>
        <v>395068</v>
      </c>
      <c r="G12" s="293">
        <f>SUM(G13:G27)</f>
        <v>181585</v>
      </c>
      <c r="H12" s="293">
        <f>SUM(H13:H27)</f>
        <v>365</v>
      </c>
      <c r="I12" s="293">
        <f aca="true" t="shared" si="1" ref="I12:I27">SUM(G12:H12)</f>
        <v>181950</v>
      </c>
      <c r="J12" s="293">
        <v>461</v>
      </c>
      <c r="K12" s="294">
        <v>210</v>
      </c>
      <c r="L12" s="293"/>
      <c r="M12" s="308"/>
      <c r="N12" s="308"/>
      <c r="O12" s="308"/>
      <c r="P12" s="308"/>
      <c r="Q12" s="308"/>
      <c r="R12" s="308"/>
      <c r="S12" s="308"/>
      <c r="T12" s="308"/>
      <c r="U12" s="308"/>
      <c r="V12" s="308"/>
      <c r="W12" s="308"/>
    </row>
    <row r="13" spans="2:12" ht="12.75" customHeight="1">
      <c r="B13" s="309"/>
      <c r="C13" s="180" t="s">
        <v>1271</v>
      </c>
      <c r="D13" s="181">
        <v>53367</v>
      </c>
      <c r="E13" s="182">
        <v>10</v>
      </c>
      <c r="F13" s="182">
        <f t="shared" si="0"/>
        <v>53377</v>
      </c>
      <c r="G13" s="182">
        <v>25497</v>
      </c>
      <c r="H13" s="182">
        <v>3</v>
      </c>
      <c r="I13" s="182">
        <f t="shared" si="1"/>
        <v>25500</v>
      </c>
      <c r="J13" s="182">
        <v>478</v>
      </c>
      <c r="K13" s="183">
        <v>252</v>
      </c>
      <c r="L13" s="310"/>
    </row>
    <row r="14" spans="2:12" ht="12" customHeight="1">
      <c r="B14" s="311"/>
      <c r="C14" s="180" t="s">
        <v>1272</v>
      </c>
      <c r="D14" s="181">
        <v>79547</v>
      </c>
      <c r="E14" s="304">
        <v>10</v>
      </c>
      <c r="F14" s="182">
        <f t="shared" si="0"/>
        <v>79557</v>
      </c>
      <c r="G14" s="304">
        <v>37841</v>
      </c>
      <c r="H14" s="304">
        <v>2</v>
      </c>
      <c r="I14" s="304">
        <f t="shared" si="1"/>
        <v>37843</v>
      </c>
      <c r="J14" s="304">
        <v>476</v>
      </c>
      <c r="K14" s="305">
        <v>149</v>
      </c>
      <c r="L14" s="310"/>
    </row>
    <row r="15" spans="2:12" ht="12" customHeight="1">
      <c r="B15" s="311"/>
      <c r="C15" s="180" t="s">
        <v>357</v>
      </c>
      <c r="D15" s="181">
        <v>9711</v>
      </c>
      <c r="E15" s="304">
        <v>21</v>
      </c>
      <c r="F15" s="182">
        <f t="shared" si="0"/>
        <v>9732</v>
      </c>
      <c r="G15" s="304">
        <v>3682</v>
      </c>
      <c r="H15" s="304">
        <v>5</v>
      </c>
      <c r="I15" s="304">
        <f t="shared" si="1"/>
        <v>3687</v>
      </c>
      <c r="J15" s="304">
        <v>379</v>
      </c>
      <c r="K15" s="305">
        <v>238</v>
      </c>
      <c r="L15" s="310"/>
    </row>
    <row r="16" spans="2:12" ht="12" customHeight="1">
      <c r="B16" s="311"/>
      <c r="C16" s="180" t="s">
        <v>358</v>
      </c>
      <c r="D16" s="181">
        <v>18600</v>
      </c>
      <c r="E16" s="304">
        <v>230</v>
      </c>
      <c r="F16" s="182">
        <f t="shared" si="0"/>
        <v>18830</v>
      </c>
      <c r="G16" s="304">
        <v>8221</v>
      </c>
      <c r="H16" s="304">
        <v>61</v>
      </c>
      <c r="I16" s="304">
        <f t="shared" si="1"/>
        <v>8282</v>
      </c>
      <c r="J16" s="304">
        <v>442</v>
      </c>
      <c r="K16" s="305">
        <v>267</v>
      </c>
      <c r="L16" s="310"/>
    </row>
    <row r="17" spans="2:12" ht="12" customHeight="1">
      <c r="B17" s="311"/>
      <c r="C17" s="180" t="s">
        <v>359</v>
      </c>
      <c r="D17" s="181">
        <v>24409</v>
      </c>
      <c r="E17" s="304">
        <v>699</v>
      </c>
      <c r="F17" s="182">
        <f t="shared" si="0"/>
        <v>25108</v>
      </c>
      <c r="G17" s="304">
        <v>11224</v>
      </c>
      <c r="H17" s="304">
        <v>169</v>
      </c>
      <c r="I17" s="304">
        <f t="shared" si="1"/>
        <v>11393</v>
      </c>
      <c r="J17" s="304">
        <v>460</v>
      </c>
      <c r="K17" s="305">
        <v>242</v>
      </c>
      <c r="L17" s="310"/>
    </row>
    <row r="18" spans="2:12" ht="12" customHeight="1">
      <c r="B18" s="311"/>
      <c r="C18" s="180" t="s">
        <v>1373</v>
      </c>
      <c r="D18" s="181">
        <v>21545</v>
      </c>
      <c r="E18" s="304">
        <v>0</v>
      </c>
      <c r="F18" s="182">
        <f t="shared" si="0"/>
        <v>21545</v>
      </c>
      <c r="G18" s="304">
        <v>10449</v>
      </c>
      <c r="H18" s="304">
        <v>0</v>
      </c>
      <c r="I18" s="304">
        <f t="shared" si="1"/>
        <v>10449</v>
      </c>
      <c r="J18" s="304">
        <v>485</v>
      </c>
      <c r="K18" s="305">
        <v>0</v>
      </c>
      <c r="L18" s="310"/>
    </row>
    <row r="19" spans="2:12" ht="12" customHeight="1">
      <c r="B19" s="309"/>
      <c r="C19" s="180" t="s">
        <v>1287</v>
      </c>
      <c r="D19" s="181">
        <v>36755</v>
      </c>
      <c r="E19" s="182">
        <v>86</v>
      </c>
      <c r="F19" s="182">
        <f t="shared" si="0"/>
        <v>36841</v>
      </c>
      <c r="G19" s="182">
        <v>17240</v>
      </c>
      <c r="H19" s="182">
        <v>17</v>
      </c>
      <c r="I19" s="182">
        <f t="shared" si="1"/>
        <v>17257</v>
      </c>
      <c r="J19" s="182">
        <v>469</v>
      </c>
      <c r="K19" s="183">
        <v>195</v>
      </c>
      <c r="L19" s="189"/>
    </row>
    <row r="20" spans="2:12" ht="12" customHeight="1">
      <c r="B20" s="311"/>
      <c r="C20" s="180" t="s">
        <v>1375</v>
      </c>
      <c r="D20" s="181">
        <v>16048</v>
      </c>
      <c r="E20" s="304">
        <v>12</v>
      </c>
      <c r="F20" s="182">
        <f t="shared" si="0"/>
        <v>16060</v>
      </c>
      <c r="G20" s="304">
        <v>6836</v>
      </c>
      <c r="H20" s="304">
        <v>2</v>
      </c>
      <c r="I20" s="304">
        <f t="shared" si="1"/>
        <v>6838</v>
      </c>
      <c r="J20" s="304">
        <v>426</v>
      </c>
      <c r="K20" s="305">
        <v>150</v>
      </c>
      <c r="L20" s="310"/>
    </row>
    <row r="21" spans="2:12" ht="12" customHeight="1">
      <c r="B21" s="311"/>
      <c r="C21" s="180" t="s">
        <v>1376</v>
      </c>
      <c r="D21" s="181">
        <v>41612</v>
      </c>
      <c r="E21" s="304">
        <v>0</v>
      </c>
      <c r="F21" s="182">
        <f t="shared" si="0"/>
        <v>41612</v>
      </c>
      <c r="G21" s="304">
        <v>19910</v>
      </c>
      <c r="H21" s="304">
        <v>0</v>
      </c>
      <c r="I21" s="304">
        <f t="shared" si="1"/>
        <v>19910</v>
      </c>
      <c r="J21" s="304">
        <v>478</v>
      </c>
      <c r="K21" s="305">
        <v>0</v>
      </c>
      <c r="L21" s="310"/>
    </row>
    <row r="22" spans="2:12" ht="12" customHeight="1">
      <c r="B22" s="311"/>
      <c r="C22" s="180" t="s">
        <v>360</v>
      </c>
      <c r="D22" s="181">
        <v>8856</v>
      </c>
      <c r="E22" s="304">
        <v>5</v>
      </c>
      <c r="F22" s="182">
        <f t="shared" si="0"/>
        <v>8861</v>
      </c>
      <c r="G22" s="304">
        <v>3028</v>
      </c>
      <c r="H22" s="304">
        <v>1</v>
      </c>
      <c r="I22" s="304">
        <f t="shared" si="1"/>
        <v>3029</v>
      </c>
      <c r="J22" s="304">
        <v>342</v>
      </c>
      <c r="K22" s="305">
        <v>240</v>
      </c>
      <c r="L22" s="310"/>
    </row>
    <row r="23" spans="2:23" s="302" customFormat="1" ht="12" customHeight="1">
      <c r="B23" s="311"/>
      <c r="C23" s="180" t="s">
        <v>361</v>
      </c>
      <c r="D23" s="181">
        <v>16107</v>
      </c>
      <c r="E23" s="304">
        <v>0</v>
      </c>
      <c r="F23" s="182">
        <f t="shared" si="0"/>
        <v>16107</v>
      </c>
      <c r="G23" s="304">
        <v>7904</v>
      </c>
      <c r="H23" s="304">
        <v>0</v>
      </c>
      <c r="I23" s="304">
        <f t="shared" si="1"/>
        <v>7904</v>
      </c>
      <c r="J23" s="304">
        <v>491</v>
      </c>
      <c r="K23" s="305">
        <v>0</v>
      </c>
      <c r="L23" s="304"/>
      <c r="M23" s="306"/>
      <c r="N23" s="306"/>
      <c r="O23" s="306"/>
      <c r="P23" s="306"/>
      <c r="Q23" s="306"/>
      <c r="R23" s="306"/>
      <c r="S23" s="306"/>
      <c r="T23" s="306"/>
      <c r="U23" s="306"/>
      <c r="V23" s="306"/>
      <c r="W23" s="306"/>
    </row>
    <row r="24" spans="2:12" ht="12" customHeight="1">
      <c r="B24" s="309"/>
      <c r="C24" s="180" t="s">
        <v>362</v>
      </c>
      <c r="D24" s="181">
        <v>9600</v>
      </c>
      <c r="E24" s="190">
        <v>0</v>
      </c>
      <c r="F24" s="182">
        <f t="shared" si="0"/>
        <v>9600</v>
      </c>
      <c r="G24" s="190">
        <v>4274</v>
      </c>
      <c r="H24" s="190">
        <v>0</v>
      </c>
      <c r="I24" s="190">
        <f t="shared" si="1"/>
        <v>4274</v>
      </c>
      <c r="J24" s="190">
        <v>445</v>
      </c>
      <c r="K24" s="191">
        <v>0</v>
      </c>
      <c r="L24" s="189"/>
    </row>
    <row r="25" spans="2:23" s="302" customFormat="1" ht="12" customHeight="1">
      <c r="B25" s="311"/>
      <c r="C25" s="180" t="s">
        <v>363</v>
      </c>
      <c r="D25" s="181">
        <v>15777</v>
      </c>
      <c r="E25" s="304">
        <v>2</v>
      </c>
      <c r="F25" s="182">
        <f t="shared" si="0"/>
        <v>15779</v>
      </c>
      <c r="G25" s="304">
        <v>6857</v>
      </c>
      <c r="H25" s="312">
        <v>0</v>
      </c>
      <c r="I25" s="304">
        <f t="shared" si="1"/>
        <v>6857</v>
      </c>
      <c r="J25" s="304">
        <v>435</v>
      </c>
      <c r="K25" s="305">
        <v>147</v>
      </c>
      <c r="L25" s="304"/>
      <c r="M25" s="306"/>
      <c r="N25" s="306"/>
      <c r="O25" s="306"/>
      <c r="P25" s="306"/>
      <c r="Q25" s="306"/>
      <c r="R25" s="306"/>
      <c r="S25" s="306"/>
      <c r="T25" s="306"/>
      <c r="U25" s="306"/>
      <c r="V25" s="306"/>
      <c r="W25" s="306"/>
    </row>
    <row r="26" spans="2:23" s="302" customFormat="1" ht="12" customHeight="1">
      <c r="B26" s="311"/>
      <c r="C26" s="180" t="s">
        <v>364</v>
      </c>
      <c r="D26" s="181">
        <v>12553</v>
      </c>
      <c r="E26" s="304">
        <v>100</v>
      </c>
      <c r="F26" s="182">
        <f t="shared" si="0"/>
        <v>12653</v>
      </c>
      <c r="G26" s="304">
        <v>5554</v>
      </c>
      <c r="H26" s="304">
        <v>13</v>
      </c>
      <c r="I26" s="304">
        <f t="shared" si="1"/>
        <v>5567</v>
      </c>
      <c r="J26" s="304">
        <v>442</v>
      </c>
      <c r="K26" s="305">
        <v>135</v>
      </c>
      <c r="L26" s="304"/>
      <c r="M26" s="306"/>
      <c r="N26" s="306"/>
      <c r="O26" s="306"/>
      <c r="P26" s="306"/>
      <c r="Q26" s="306"/>
      <c r="R26" s="306"/>
      <c r="S26" s="306"/>
      <c r="T26" s="306"/>
      <c r="U26" s="306"/>
      <c r="V26" s="306"/>
      <c r="W26" s="306"/>
    </row>
    <row r="27" spans="2:23" s="302" customFormat="1" ht="12" customHeight="1">
      <c r="B27" s="311"/>
      <c r="C27" s="180" t="s">
        <v>1383</v>
      </c>
      <c r="D27" s="181">
        <v>28843</v>
      </c>
      <c r="E27" s="304">
        <v>563</v>
      </c>
      <c r="F27" s="182">
        <f t="shared" si="0"/>
        <v>29406</v>
      </c>
      <c r="G27" s="304">
        <v>13068</v>
      </c>
      <c r="H27" s="304">
        <v>92</v>
      </c>
      <c r="I27" s="304">
        <f t="shared" si="1"/>
        <v>13160</v>
      </c>
      <c r="J27" s="304">
        <v>453</v>
      </c>
      <c r="K27" s="305">
        <v>163</v>
      </c>
      <c r="L27" s="304"/>
      <c r="M27" s="306"/>
      <c r="N27" s="306"/>
      <c r="O27" s="306"/>
      <c r="P27" s="306"/>
      <c r="Q27" s="306"/>
      <c r="R27" s="306"/>
      <c r="S27" s="306"/>
      <c r="T27" s="306"/>
      <c r="U27" s="306"/>
      <c r="V27" s="306"/>
      <c r="W27" s="306"/>
    </row>
    <row r="28" spans="2:23" s="302" customFormat="1" ht="12" customHeight="1">
      <c r="B28" s="311"/>
      <c r="C28" s="180"/>
      <c r="D28" s="298"/>
      <c r="E28" s="304"/>
      <c r="F28" s="300"/>
      <c r="G28" s="304"/>
      <c r="H28" s="304"/>
      <c r="I28" s="304"/>
      <c r="J28" s="304"/>
      <c r="K28" s="305"/>
      <c r="L28" s="304"/>
      <c r="M28" s="306"/>
      <c r="N28" s="306"/>
      <c r="O28" s="306"/>
      <c r="P28" s="306"/>
      <c r="Q28" s="306"/>
      <c r="R28" s="306"/>
      <c r="S28" s="306"/>
      <c r="T28" s="306"/>
      <c r="U28" s="306"/>
      <c r="V28" s="306"/>
      <c r="W28" s="306"/>
    </row>
    <row r="29" spans="2:23" s="307" customFormat="1" ht="12" customHeight="1">
      <c r="B29" s="1151" t="s">
        <v>1296</v>
      </c>
      <c r="C29" s="1152"/>
      <c r="D29" s="313">
        <f>SUM(D30:D39)</f>
        <v>153550</v>
      </c>
      <c r="E29" s="314">
        <f>SUM(E30:E39)</f>
        <v>6200</v>
      </c>
      <c r="F29" s="314">
        <f aca="true" t="shared" si="2" ref="F29:F39">SUM(D29:E29)</f>
        <v>159750</v>
      </c>
      <c r="G29" s="314">
        <f>SUM(G30:G39)</f>
        <v>64407</v>
      </c>
      <c r="H29" s="314">
        <f>SUM(H30:H39)</f>
        <v>1482</v>
      </c>
      <c r="I29" s="314">
        <f aca="true" t="shared" si="3" ref="I29:I39">SUM(G29:H29)</f>
        <v>65889</v>
      </c>
      <c r="J29" s="314">
        <v>419</v>
      </c>
      <c r="K29" s="315">
        <v>239</v>
      </c>
      <c r="L29" s="293"/>
      <c r="M29" s="308"/>
      <c r="N29" s="308"/>
      <c r="O29" s="308"/>
      <c r="P29" s="308"/>
      <c r="Q29" s="308"/>
      <c r="R29" s="308"/>
      <c r="S29" s="308"/>
      <c r="T29" s="308"/>
      <c r="U29" s="308"/>
      <c r="V29" s="308"/>
      <c r="W29" s="308"/>
    </row>
    <row r="30" spans="2:23" s="302" customFormat="1" ht="12" customHeight="1">
      <c r="B30" s="311"/>
      <c r="C30" s="180" t="s">
        <v>1339</v>
      </c>
      <c r="D30" s="181">
        <v>32220</v>
      </c>
      <c r="E30" s="304">
        <v>2300</v>
      </c>
      <c r="F30" s="300">
        <f t="shared" si="2"/>
        <v>34520</v>
      </c>
      <c r="G30" s="304">
        <v>13496</v>
      </c>
      <c r="H30" s="304">
        <v>646</v>
      </c>
      <c r="I30" s="299">
        <f t="shared" si="3"/>
        <v>14142</v>
      </c>
      <c r="J30" s="304">
        <v>419</v>
      </c>
      <c r="K30" s="305">
        <v>281</v>
      </c>
      <c r="L30" s="304"/>
      <c r="M30" s="306"/>
      <c r="N30" s="306"/>
      <c r="O30" s="306"/>
      <c r="P30" s="306"/>
      <c r="Q30" s="306"/>
      <c r="R30" s="306"/>
      <c r="S30" s="306"/>
      <c r="T30" s="306"/>
      <c r="U30" s="306"/>
      <c r="V30" s="306"/>
      <c r="W30" s="306"/>
    </row>
    <row r="31" spans="2:23" s="302" customFormat="1" ht="12" customHeight="1">
      <c r="B31" s="296"/>
      <c r="C31" s="180" t="s">
        <v>1280</v>
      </c>
      <c r="D31" s="181">
        <v>30260</v>
      </c>
      <c r="E31" s="304">
        <v>1035</v>
      </c>
      <c r="F31" s="300">
        <f t="shared" si="2"/>
        <v>31295</v>
      </c>
      <c r="G31" s="304">
        <v>13773</v>
      </c>
      <c r="H31" s="304">
        <v>235</v>
      </c>
      <c r="I31" s="299">
        <f t="shared" si="3"/>
        <v>14008</v>
      </c>
      <c r="J31" s="304">
        <v>455</v>
      </c>
      <c r="K31" s="305">
        <v>227</v>
      </c>
      <c r="L31" s="304"/>
      <c r="M31" s="306"/>
      <c r="N31" s="306"/>
      <c r="O31" s="306"/>
      <c r="P31" s="306"/>
      <c r="Q31" s="306"/>
      <c r="R31" s="306"/>
      <c r="S31" s="306"/>
      <c r="T31" s="306"/>
      <c r="U31" s="306"/>
      <c r="V31" s="306"/>
      <c r="W31" s="306"/>
    </row>
    <row r="32" spans="2:23" s="302" customFormat="1" ht="12" customHeight="1">
      <c r="B32" s="296"/>
      <c r="C32" s="180" t="s">
        <v>365</v>
      </c>
      <c r="D32" s="181">
        <v>11550</v>
      </c>
      <c r="E32" s="304">
        <v>515</v>
      </c>
      <c r="F32" s="300">
        <f t="shared" si="2"/>
        <v>12065</v>
      </c>
      <c r="G32" s="304">
        <v>5272</v>
      </c>
      <c r="H32" s="304">
        <v>117</v>
      </c>
      <c r="I32" s="299">
        <f t="shared" si="3"/>
        <v>5389</v>
      </c>
      <c r="J32" s="304">
        <v>456</v>
      </c>
      <c r="K32" s="305">
        <v>227</v>
      </c>
      <c r="L32" s="304"/>
      <c r="M32" s="306"/>
      <c r="N32" s="306"/>
      <c r="O32" s="306"/>
      <c r="P32" s="306"/>
      <c r="Q32" s="306"/>
      <c r="R32" s="306"/>
      <c r="S32" s="306"/>
      <c r="T32" s="306"/>
      <c r="U32" s="306"/>
      <c r="V32" s="306"/>
      <c r="W32" s="306"/>
    </row>
    <row r="33" spans="2:23" s="302" customFormat="1" ht="12" customHeight="1">
      <c r="B33" s="311"/>
      <c r="C33" s="180" t="s">
        <v>1298</v>
      </c>
      <c r="D33" s="181">
        <v>9948</v>
      </c>
      <c r="E33" s="304">
        <v>280</v>
      </c>
      <c r="F33" s="300">
        <f t="shared" si="2"/>
        <v>10228</v>
      </c>
      <c r="G33" s="304">
        <v>4175</v>
      </c>
      <c r="H33" s="304">
        <v>54</v>
      </c>
      <c r="I33" s="299">
        <f t="shared" si="3"/>
        <v>4229</v>
      </c>
      <c r="J33" s="304">
        <v>420</v>
      </c>
      <c r="K33" s="305">
        <v>193</v>
      </c>
      <c r="L33" s="304"/>
      <c r="M33" s="306"/>
      <c r="N33" s="306"/>
      <c r="O33" s="306"/>
      <c r="P33" s="306"/>
      <c r="Q33" s="306"/>
      <c r="R33" s="306"/>
      <c r="S33" s="306"/>
      <c r="T33" s="306"/>
      <c r="U33" s="306"/>
      <c r="V33" s="306"/>
      <c r="W33" s="306"/>
    </row>
    <row r="34" spans="2:23" s="302" customFormat="1" ht="12" customHeight="1">
      <c r="B34" s="311"/>
      <c r="C34" s="180" t="s">
        <v>1354</v>
      </c>
      <c r="D34" s="181">
        <v>7323</v>
      </c>
      <c r="E34" s="304">
        <v>120</v>
      </c>
      <c r="F34" s="300">
        <f t="shared" si="2"/>
        <v>7443</v>
      </c>
      <c r="G34" s="304">
        <v>2913</v>
      </c>
      <c r="H34" s="304">
        <v>22</v>
      </c>
      <c r="I34" s="299">
        <f t="shared" si="3"/>
        <v>2935</v>
      </c>
      <c r="J34" s="304">
        <v>398</v>
      </c>
      <c r="K34" s="305">
        <v>187</v>
      </c>
      <c r="L34" s="304"/>
      <c r="M34" s="306"/>
      <c r="N34" s="306"/>
      <c r="O34" s="306"/>
      <c r="P34" s="306"/>
      <c r="Q34" s="306"/>
      <c r="R34" s="306"/>
      <c r="S34" s="306"/>
      <c r="T34" s="306"/>
      <c r="U34" s="306"/>
      <c r="V34" s="306"/>
      <c r="W34" s="306"/>
    </row>
    <row r="35" spans="2:23" s="302" customFormat="1" ht="12" customHeight="1">
      <c r="B35" s="296"/>
      <c r="C35" s="180" t="s">
        <v>1355</v>
      </c>
      <c r="D35" s="181">
        <v>11710</v>
      </c>
      <c r="E35" s="304">
        <v>213</v>
      </c>
      <c r="F35" s="300">
        <f t="shared" si="2"/>
        <v>11923</v>
      </c>
      <c r="G35" s="304">
        <v>4818</v>
      </c>
      <c r="H35" s="304">
        <v>38</v>
      </c>
      <c r="I35" s="299">
        <f t="shared" si="3"/>
        <v>4856</v>
      </c>
      <c r="J35" s="304">
        <v>411</v>
      </c>
      <c r="K35" s="305">
        <v>180</v>
      </c>
      <c r="L35" s="304"/>
      <c r="M35" s="306"/>
      <c r="N35" s="306"/>
      <c r="O35" s="306"/>
      <c r="P35" s="306"/>
      <c r="Q35" s="306"/>
      <c r="R35" s="306"/>
      <c r="S35" s="306"/>
      <c r="T35" s="306"/>
      <c r="U35" s="306"/>
      <c r="V35" s="306"/>
      <c r="W35" s="306"/>
    </row>
    <row r="36" spans="2:23" s="302" customFormat="1" ht="12" customHeight="1">
      <c r="B36" s="296"/>
      <c r="C36" s="180" t="s">
        <v>1356</v>
      </c>
      <c r="D36" s="181">
        <v>11739</v>
      </c>
      <c r="E36" s="304">
        <v>334</v>
      </c>
      <c r="F36" s="300">
        <f t="shared" si="2"/>
        <v>12073</v>
      </c>
      <c r="G36" s="304">
        <v>4725</v>
      </c>
      <c r="H36" s="304">
        <v>69</v>
      </c>
      <c r="I36" s="299">
        <f t="shared" si="3"/>
        <v>4794</v>
      </c>
      <c r="J36" s="304">
        <v>403</v>
      </c>
      <c r="K36" s="305">
        <v>207</v>
      </c>
      <c r="L36" s="304"/>
      <c r="M36" s="306"/>
      <c r="N36" s="306"/>
      <c r="O36" s="306"/>
      <c r="P36" s="306"/>
      <c r="Q36" s="306"/>
      <c r="R36" s="306"/>
      <c r="S36" s="306"/>
      <c r="T36" s="306"/>
      <c r="U36" s="306"/>
      <c r="V36" s="306"/>
      <c r="W36" s="306"/>
    </row>
    <row r="37" spans="2:23" s="316" customFormat="1" ht="12" customHeight="1">
      <c r="B37" s="296"/>
      <c r="C37" s="180" t="s">
        <v>1357</v>
      </c>
      <c r="D37" s="181">
        <v>12930</v>
      </c>
      <c r="E37" s="304">
        <v>449</v>
      </c>
      <c r="F37" s="300">
        <f t="shared" si="2"/>
        <v>13379</v>
      </c>
      <c r="G37" s="304">
        <v>5115</v>
      </c>
      <c r="H37" s="304">
        <v>92</v>
      </c>
      <c r="I37" s="299">
        <f t="shared" si="3"/>
        <v>5207</v>
      </c>
      <c r="J37" s="304">
        <v>396</v>
      </c>
      <c r="K37" s="305">
        <v>205</v>
      </c>
      <c r="L37" s="304"/>
      <c r="M37" s="317"/>
      <c r="N37" s="317"/>
      <c r="O37" s="317"/>
      <c r="P37" s="317"/>
      <c r="Q37" s="317"/>
      <c r="R37" s="317"/>
      <c r="S37" s="317"/>
      <c r="T37" s="317"/>
      <c r="U37" s="317"/>
      <c r="V37" s="317"/>
      <c r="W37" s="317"/>
    </row>
    <row r="38" spans="2:23" s="316" customFormat="1" ht="12" customHeight="1">
      <c r="B38" s="296"/>
      <c r="C38" s="180" t="s">
        <v>366</v>
      </c>
      <c r="D38" s="181">
        <v>12180</v>
      </c>
      <c r="E38" s="304">
        <v>720</v>
      </c>
      <c r="F38" s="300">
        <f t="shared" si="2"/>
        <v>12900</v>
      </c>
      <c r="G38" s="304">
        <v>4933</v>
      </c>
      <c r="H38" s="304">
        <v>158</v>
      </c>
      <c r="I38" s="299">
        <f t="shared" si="3"/>
        <v>5091</v>
      </c>
      <c r="J38" s="304">
        <v>405</v>
      </c>
      <c r="K38" s="305">
        <v>219</v>
      </c>
      <c r="L38" s="304"/>
      <c r="M38" s="317"/>
      <c r="N38" s="317"/>
      <c r="O38" s="317"/>
      <c r="P38" s="317"/>
      <c r="Q38" s="317"/>
      <c r="R38" s="317"/>
      <c r="S38" s="317"/>
      <c r="T38" s="317"/>
      <c r="U38" s="317"/>
      <c r="V38" s="317"/>
      <c r="W38" s="317"/>
    </row>
    <row r="39" spans="2:23" s="316" customFormat="1" ht="12" customHeight="1">
      <c r="B39" s="296"/>
      <c r="C39" s="180" t="s">
        <v>1304</v>
      </c>
      <c r="D39" s="181">
        <v>13690</v>
      </c>
      <c r="E39" s="182">
        <v>234</v>
      </c>
      <c r="F39" s="300">
        <f t="shared" si="2"/>
        <v>13924</v>
      </c>
      <c r="G39" s="182">
        <v>5187</v>
      </c>
      <c r="H39" s="182">
        <v>51</v>
      </c>
      <c r="I39" s="299">
        <f t="shared" si="3"/>
        <v>5238</v>
      </c>
      <c r="J39" s="182">
        <v>379</v>
      </c>
      <c r="K39" s="183">
        <v>216</v>
      </c>
      <c r="L39" s="189"/>
      <c r="M39" s="317"/>
      <c r="N39" s="317"/>
      <c r="O39" s="317"/>
      <c r="P39" s="317"/>
      <c r="Q39" s="317"/>
      <c r="R39" s="317"/>
      <c r="S39" s="317"/>
      <c r="T39" s="317"/>
      <c r="U39" s="317"/>
      <c r="V39" s="317"/>
      <c r="W39" s="317"/>
    </row>
    <row r="40" spans="2:23" s="316" customFormat="1" ht="12" customHeight="1">
      <c r="B40" s="296"/>
      <c r="C40" s="180"/>
      <c r="D40" s="181"/>
      <c r="E40" s="182"/>
      <c r="F40" s="182"/>
      <c r="G40" s="182"/>
      <c r="H40" s="182"/>
      <c r="I40" s="182"/>
      <c r="J40" s="182"/>
      <c r="K40" s="183"/>
      <c r="L40" s="189"/>
      <c r="M40" s="317"/>
      <c r="N40" s="317"/>
      <c r="O40" s="317"/>
      <c r="P40" s="317"/>
      <c r="Q40" s="317"/>
      <c r="R40" s="317"/>
      <c r="S40" s="317"/>
      <c r="T40" s="317"/>
      <c r="U40" s="317"/>
      <c r="V40" s="317"/>
      <c r="W40" s="317"/>
    </row>
    <row r="41" spans="2:23" s="307" customFormat="1" ht="12" customHeight="1">
      <c r="B41" s="1151" t="s">
        <v>1305</v>
      </c>
      <c r="C41" s="1152"/>
      <c r="D41" s="292">
        <f>SUM(D42:D54)</f>
        <v>239620</v>
      </c>
      <c r="E41" s="293">
        <f>SUM(E42:E54)</f>
        <v>942</v>
      </c>
      <c r="F41" s="293">
        <f aca="true" t="shared" si="4" ref="F41:F54">SUM(D41:E41)</f>
        <v>240562</v>
      </c>
      <c r="G41" s="293">
        <f>SUM(G42:G54)</f>
        <v>116704</v>
      </c>
      <c r="H41" s="293">
        <f>SUM(H42:H54)</f>
        <v>206</v>
      </c>
      <c r="I41" s="293">
        <f aca="true" t="shared" si="5" ref="I41:I54">SUM(G41:H41)</f>
        <v>116910</v>
      </c>
      <c r="J41" s="293">
        <v>487</v>
      </c>
      <c r="K41" s="294">
        <v>219</v>
      </c>
      <c r="L41" s="293"/>
      <c r="M41" s="308"/>
      <c r="N41" s="308"/>
      <c r="O41" s="308"/>
      <c r="P41" s="308"/>
      <c r="Q41" s="308"/>
      <c r="R41" s="308"/>
      <c r="S41" s="308"/>
      <c r="T41" s="308"/>
      <c r="U41" s="308"/>
      <c r="V41" s="308"/>
      <c r="W41" s="308"/>
    </row>
    <row r="42" spans="2:11" ht="12" customHeight="1">
      <c r="B42" s="296"/>
      <c r="C42" s="180" t="s">
        <v>1269</v>
      </c>
      <c r="D42" s="181">
        <v>62349</v>
      </c>
      <c r="E42" s="304">
        <v>10</v>
      </c>
      <c r="F42" s="300">
        <f t="shared" si="4"/>
        <v>62359</v>
      </c>
      <c r="G42" s="304">
        <v>31743</v>
      </c>
      <c r="H42" s="304">
        <v>2</v>
      </c>
      <c r="I42" s="304">
        <f t="shared" si="5"/>
        <v>31745</v>
      </c>
      <c r="J42" s="304">
        <v>509</v>
      </c>
      <c r="K42" s="305">
        <v>162</v>
      </c>
    </row>
    <row r="43" spans="2:12" ht="12" customHeight="1">
      <c r="B43" s="296"/>
      <c r="C43" s="180" t="s">
        <v>1274</v>
      </c>
      <c r="D43" s="181">
        <v>26636</v>
      </c>
      <c r="E43" s="304">
        <v>130</v>
      </c>
      <c r="F43" s="300">
        <f t="shared" si="4"/>
        <v>26766</v>
      </c>
      <c r="G43" s="304">
        <v>12846</v>
      </c>
      <c r="H43" s="304">
        <v>30</v>
      </c>
      <c r="I43" s="304">
        <f t="shared" si="5"/>
        <v>12876</v>
      </c>
      <c r="J43" s="304">
        <v>482</v>
      </c>
      <c r="K43" s="305">
        <v>232</v>
      </c>
      <c r="L43" s="310"/>
    </row>
    <row r="44" spans="2:12" ht="11.25" customHeight="1">
      <c r="B44" s="296"/>
      <c r="C44" s="180" t="s">
        <v>1340</v>
      </c>
      <c r="D44" s="181">
        <v>17441</v>
      </c>
      <c r="E44" s="304">
        <v>10</v>
      </c>
      <c r="F44" s="300">
        <f t="shared" si="4"/>
        <v>17451</v>
      </c>
      <c r="G44" s="304">
        <v>7787</v>
      </c>
      <c r="H44" s="304">
        <v>2</v>
      </c>
      <c r="I44" s="304">
        <f t="shared" si="5"/>
        <v>7789</v>
      </c>
      <c r="J44" s="304">
        <v>446</v>
      </c>
      <c r="K44" s="305">
        <v>188</v>
      </c>
      <c r="L44" s="310"/>
    </row>
    <row r="45" spans="2:12" ht="12" customHeight="1">
      <c r="B45" s="296"/>
      <c r="C45" s="180" t="s">
        <v>1341</v>
      </c>
      <c r="D45" s="181">
        <v>29911</v>
      </c>
      <c r="E45" s="304">
        <v>516</v>
      </c>
      <c r="F45" s="300">
        <f t="shared" si="4"/>
        <v>30427</v>
      </c>
      <c r="G45" s="304">
        <v>14245</v>
      </c>
      <c r="H45" s="304">
        <v>115</v>
      </c>
      <c r="I45" s="304">
        <f t="shared" si="5"/>
        <v>14360</v>
      </c>
      <c r="J45" s="304">
        <v>476</v>
      </c>
      <c r="K45" s="305">
        <v>222</v>
      </c>
      <c r="L45" s="310"/>
    </row>
    <row r="46" spans="2:12" ht="12" customHeight="1">
      <c r="B46" s="296"/>
      <c r="C46" s="180" t="s">
        <v>1278</v>
      </c>
      <c r="D46" s="181">
        <v>16265</v>
      </c>
      <c r="E46" s="304">
        <v>12</v>
      </c>
      <c r="F46" s="300">
        <f t="shared" si="4"/>
        <v>16277</v>
      </c>
      <c r="G46" s="304">
        <v>8578</v>
      </c>
      <c r="H46" s="304">
        <v>3</v>
      </c>
      <c r="I46" s="304">
        <f t="shared" si="5"/>
        <v>8581</v>
      </c>
      <c r="J46" s="304">
        <v>527</v>
      </c>
      <c r="K46" s="305">
        <v>238</v>
      </c>
      <c r="L46" s="310"/>
    </row>
    <row r="47" spans="2:12" ht="12.75" customHeight="1">
      <c r="B47" s="296"/>
      <c r="C47" s="180" t="s">
        <v>1279</v>
      </c>
      <c r="D47" s="181">
        <v>18139</v>
      </c>
      <c r="E47" s="304">
        <v>64</v>
      </c>
      <c r="F47" s="300">
        <f t="shared" si="4"/>
        <v>18203</v>
      </c>
      <c r="G47" s="304">
        <v>9032</v>
      </c>
      <c r="H47" s="304">
        <v>14</v>
      </c>
      <c r="I47" s="304">
        <f t="shared" si="5"/>
        <v>9046</v>
      </c>
      <c r="J47" s="304">
        <v>498</v>
      </c>
      <c r="K47" s="305">
        <v>219</v>
      </c>
      <c r="L47" s="318"/>
    </row>
    <row r="48" spans="2:12" ht="12.75" customHeight="1">
      <c r="B48" s="296"/>
      <c r="C48" s="180" t="s">
        <v>1306</v>
      </c>
      <c r="D48" s="181">
        <v>6565</v>
      </c>
      <c r="E48" s="304">
        <v>3</v>
      </c>
      <c r="F48" s="300">
        <f t="shared" si="4"/>
        <v>6568</v>
      </c>
      <c r="G48" s="304">
        <v>3485</v>
      </c>
      <c r="H48" s="312">
        <v>1</v>
      </c>
      <c r="I48" s="304">
        <f t="shared" si="5"/>
        <v>3486</v>
      </c>
      <c r="J48" s="304">
        <v>531</v>
      </c>
      <c r="K48" s="305">
        <v>258</v>
      </c>
      <c r="L48" s="318"/>
    </row>
    <row r="49" spans="2:12" ht="12" customHeight="1">
      <c r="B49" s="296"/>
      <c r="C49" s="180" t="s">
        <v>367</v>
      </c>
      <c r="D49" s="181">
        <v>9230</v>
      </c>
      <c r="E49" s="304">
        <v>1</v>
      </c>
      <c r="F49" s="300">
        <f t="shared" si="4"/>
        <v>9231</v>
      </c>
      <c r="G49" s="304">
        <v>4990</v>
      </c>
      <c r="H49" s="312">
        <v>0</v>
      </c>
      <c r="I49" s="304">
        <f t="shared" si="5"/>
        <v>4990</v>
      </c>
      <c r="J49" s="304">
        <v>541</v>
      </c>
      <c r="K49" s="305">
        <v>258</v>
      </c>
      <c r="L49" s="310"/>
    </row>
    <row r="50" spans="2:12" ht="12" customHeight="1">
      <c r="B50" s="296"/>
      <c r="C50" s="180" t="s">
        <v>368</v>
      </c>
      <c r="D50" s="181">
        <v>8220</v>
      </c>
      <c r="E50" s="304">
        <v>9</v>
      </c>
      <c r="F50" s="300">
        <f t="shared" si="4"/>
        <v>8229</v>
      </c>
      <c r="G50" s="304">
        <v>4071</v>
      </c>
      <c r="H50" s="304">
        <v>1</v>
      </c>
      <c r="I50" s="304">
        <f t="shared" si="5"/>
        <v>4072</v>
      </c>
      <c r="J50" s="304">
        <v>495</v>
      </c>
      <c r="K50" s="305">
        <v>145</v>
      </c>
      <c r="L50" s="310"/>
    </row>
    <row r="51" spans="2:12" ht="12" customHeight="1">
      <c r="B51" s="296"/>
      <c r="C51" s="180" t="s">
        <v>1349</v>
      </c>
      <c r="D51" s="181">
        <v>9106</v>
      </c>
      <c r="E51" s="304">
        <v>45</v>
      </c>
      <c r="F51" s="300">
        <f t="shared" si="4"/>
        <v>9151</v>
      </c>
      <c r="G51" s="304">
        <v>3773</v>
      </c>
      <c r="H51" s="304">
        <v>10</v>
      </c>
      <c r="I51" s="304">
        <f t="shared" si="5"/>
        <v>3783</v>
      </c>
      <c r="J51" s="304">
        <v>414</v>
      </c>
      <c r="K51" s="305">
        <v>216</v>
      </c>
      <c r="L51" s="310"/>
    </row>
    <row r="52" spans="2:12" ht="12" customHeight="1">
      <c r="B52" s="296"/>
      <c r="C52" s="180" t="s">
        <v>369</v>
      </c>
      <c r="D52" s="181">
        <v>9569</v>
      </c>
      <c r="E52" s="304">
        <v>87</v>
      </c>
      <c r="F52" s="300">
        <f t="shared" si="4"/>
        <v>9656</v>
      </c>
      <c r="G52" s="304">
        <v>4021</v>
      </c>
      <c r="H52" s="304">
        <v>17</v>
      </c>
      <c r="I52" s="304">
        <f t="shared" si="5"/>
        <v>4038</v>
      </c>
      <c r="J52" s="304">
        <v>420</v>
      </c>
      <c r="K52" s="305">
        <v>198</v>
      </c>
      <c r="L52" s="310"/>
    </row>
    <row r="53" spans="2:12" ht="12" customHeight="1">
      <c r="B53" s="296"/>
      <c r="C53" s="180" t="s">
        <v>1311</v>
      </c>
      <c r="D53" s="181">
        <v>7455</v>
      </c>
      <c r="E53" s="304">
        <v>55</v>
      </c>
      <c r="F53" s="300">
        <f t="shared" si="4"/>
        <v>7510</v>
      </c>
      <c r="G53" s="304">
        <v>2751</v>
      </c>
      <c r="H53" s="304">
        <v>11</v>
      </c>
      <c r="I53" s="304">
        <f t="shared" si="5"/>
        <v>2762</v>
      </c>
      <c r="J53" s="304">
        <v>369</v>
      </c>
      <c r="K53" s="305">
        <v>202</v>
      </c>
      <c r="L53" s="310"/>
    </row>
    <row r="54" spans="2:12" ht="12" customHeight="1">
      <c r="B54" s="296"/>
      <c r="C54" s="180" t="s">
        <v>1312</v>
      </c>
      <c r="D54" s="181">
        <v>18734</v>
      </c>
      <c r="E54" s="304">
        <v>0</v>
      </c>
      <c r="F54" s="300">
        <f t="shared" si="4"/>
        <v>18734</v>
      </c>
      <c r="G54" s="304">
        <v>9382</v>
      </c>
      <c r="H54" s="304">
        <v>0</v>
      </c>
      <c r="I54" s="304">
        <f t="shared" si="5"/>
        <v>9382</v>
      </c>
      <c r="J54" s="304">
        <v>501</v>
      </c>
      <c r="K54" s="305">
        <v>0</v>
      </c>
      <c r="L54" s="310"/>
    </row>
    <row r="55" spans="2:12" ht="12" customHeight="1">
      <c r="B55" s="296"/>
      <c r="C55" s="180"/>
      <c r="D55" s="298"/>
      <c r="E55" s="304"/>
      <c r="F55" s="300"/>
      <c r="G55" s="304"/>
      <c r="H55" s="304"/>
      <c r="I55" s="304"/>
      <c r="J55" s="304"/>
      <c r="K55" s="305"/>
      <c r="L55" s="310"/>
    </row>
    <row r="56" spans="2:23" s="319" customFormat="1" ht="12" customHeight="1">
      <c r="B56" s="1151" t="s">
        <v>370</v>
      </c>
      <c r="C56" s="1152"/>
      <c r="D56" s="292">
        <f>SUM(D57:D67)</f>
        <v>214880</v>
      </c>
      <c r="E56" s="293">
        <f>SUM(E57:E67)</f>
        <v>1440</v>
      </c>
      <c r="F56" s="293">
        <f aca="true" t="shared" si="6" ref="F56:F67">SUM(D56:E56)</f>
        <v>216320</v>
      </c>
      <c r="G56" s="293">
        <f>SUM(G57:G67)</f>
        <v>93933</v>
      </c>
      <c r="H56" s="293">
        <f>SUM(H57:H67)</f>
        <v>279</v>
      </c>
      <c r="I56" s="293">
        <f aca="true" t="shared" si="7" ref="I56:I67">SUM(G56:H56)</f>
        <v>94212</v>
      </c>
      <c r="J56" s="293">
        <v>437</v>
      </c>
      <c r="K56" s="294">
        <v>194</v>
      </c>
      <c r="L56" s="318"/>
      <c r="M56" s="320"/>
      <c r="N56" s="320"/>
      <c r="O56" s="320"/>
      <c r="P56" s="320"/>
      <c r="Q56" s="320"/>
      <c r="R56" s="320"/>
      <c r="S56" s="320"/>
      <c r="T56" s="320"/>
      <c r="U56" s="320"/>
      <c r="V56" s="320"/>
      <c r="W56" s="320"/>
    </row>
    <row r="57" spans="2:12" ht="12" customHeight="1">
      <c r="B57" s="296"/>
      <c r="C57" s="180" t="s">
        <v>1270</v>
      </c>
      <c r="D57" s="181">
        <v>43300</v>
      </c>
      <c r="E57" s="304">
        <v>982</v>
      </c>
      <c r="F57" s="300">
        <f t="shared" si="6"/>
        <v>44282</v>
      </c>
      <c r="G57" s="304">
        <v>18895</v>
      </c>
      <c r="H57" s="304">
        <v>179</v>
      </c>
      <c r="I57" s="304">
        <f t="shared" si="7"/>
        <v>19074</v>
      </c>
      <c r="J57" s="304">
        <v>436</v>
      </c>
      <c r="K57" s="305">
        <v>182</v>
      </c>
      <c r="L57" s="310"/>
    </row>
    <row r="58" spans="2:12" ht="12" customHeight="1">
      <c r="B58" s="296"/>
      <c r="C58" s="180" t="s">
        <v>1277</v>
      </c>
      <c r="D58" s="181">
        <v>27291</v>
      </c>
      <c r="E58" s="304">
        <v>99</v>
      </c>
      <c r="F58" s="300">
        <f t="shared" si="6"/>
        <v>27390</v>
      </c>
      <c r="G58" s="304">
        <v>11926</v>
      </c>
      <c r="H58" s="304">
        <v>23</v>
      </c>
      <c r="I58" s="304">
        <f t="shared" si="7"/>
        <v>11949</v>
      </c>
      <c r="J58" s="304">
        <v>437</v>
      </c>
      <c r="K58" s="305">
        <v>231</v>
      </c>
      <c r="L58" s="310"/>
    </row>
    <row r="59" spans="2:12" ht="12" customHeight="1">
      <c r="B59" s="296"/>
      <c r="C59" s="180" t="s">
        <v>1361</v>
      </c>
      <c r="D59" s="181">
        <v>31683</v>
      </c>
      <c r="E59" s="304">
        <v>26</v>
      </c>
      <c r="F59" s="300">
        <f t="shared" si="6"/>
        <v>31709</v>
      </c>
      <c r="G59" s="304">
        <v>14335</v>
      </c>
      <c r="H59" s="304">
        <v>4</v>
      </c>
      <c r="I59" s="304">
        <f t="shared" si="7"/>
        <v>14339</v>
      </c>
      <c r="J59" s="304">
        <v>452</v>
      </c>
      <c r="K59" s="305">
        <v>165</v>
      </c>
      <c r="L59" s="310"/>
    </row>
    <row r="60" spans="2:12" ht="12" customHeight="1">
      <c r="B60" s="296"/>
      <c r="C60" s="180" t="s">
        <v>1362</v>
      </c>
      <c r="D60" s="181">
        <v>7757</v>
      </c>
      <c r="E60" s="304">
        <v>4</v>
      </c>
      <c r="F60" s="300">
        <f t="shared" si="6"/>
        <v>7761</v>
      </c>
      <c r="G60" s="304">
        <v>3221</v>
      </c>
      <c r="H60" s="304">
        <v>1</v>
      </c>
      <c r="I60" s="304">
        <f t="shared" si="7"/>
        <v>3222</v>
      </c>
      <c r="J60" s="304">
        <v>415</v>
      </c>
      <c r="K60" s="305">
        <v>200</v>
      </c>
      <c r="L60" s="310"/>
    </row>
    <row r="61" spans="2:12" ht="12" customHeight="1">
      <c r="B61" s="296"/>
      <c r="C61" s="180" t="s">
        <v>1363</v>
      </c>
      <c r="D61" s="181">
        <v>5629</v>
      </c>
      <c r="E61" s="304">
        <v>6</v>
      </c>
      <c r="F61" s="300">
        <f t="shared" si="6"/>
        <v>5635</v>
      </c>
      <c r="G61" s="304">
        <v>2312</v>
      </c>
      <c r="H61" s="304">
        <v>1</v>
      </c>
      <c r="I61" s="304">
        <f t="shared" si="7"/>
        <v>2313</v>
      </c>
      <c r="J61" s="304">
        <v>411</v>
      </c>
      <c r="K61" s="305">
        <v>167</v>
      </c>
      <c r="L61" s="310"/>
    </row>
    <row r="62" spans="2:12" ht="12" customHeight="1">
      <c r="B62" s="296"/>
      <c r="C62" s="180" t="s">
        <v>1317</v>
      </c>
      <c r="D62" s="181">
        <v>9270</v>
      </c>
      <c r="E62" s="304">
        <v>138</v>
      </c>
      <c r="F62" s="300">
        <f t="shared" si="6"/>
        <v>9408</v>
      </c>
      <c r="G62" s="304">
        <v>4465</v>
      </c>
      <c r="H62" s="304">
        <v>31</v>
      </c>
      <c r="I62" s="304">
        <f t="shared" si="7"/>
        <v>4496</v>
      </c>
      <c r="J62" s="304">
        <v>482</v>
      </c>
      <c r="K62" s="305">
        <v>224</v>
      </c>
      <c r="L62" s="310"/>
    </row>
    <row r="63" spans="2:12" ht="12" customHeight="1">
      <c r="B63" s="296"/>
      <c r="C63" s="180" t="s">
        <v>1364</v>
      </c>
      <c r="D63" s="181">
        <v>41751</v>
      </c>
      <c r="E63" s="304">
        <v>14</v>
      </c>
      <c r="F63" s="300">
        <f t="shared" si="6"/>
        <v>41765</v>
      </c>
      <c r="G63" s="304">
        <v>19506</v>
      </c>
      <c r="H63" s="304">
        <v>3</v>
      </c>
      <c r="I63" s="304">
        <f t="shared" si="7"/>
        <v>19509</v>
      </c>
      <c r="J63" s="304">
        <v>467</v>
      </c>
      <c r="K63" s="305">
        <v>179</v>
      </c>
      <c r="L63" s="189"/>
    </row>
    <row r="64" spans="2:12" ht="12" customHeight="1">
      <c r="B64" s="296"/>
      <c r="C64" s="180" t="s">
        <v>1366</v>
      </c>
      <c r="D64" s="181">
        <v>13728</v>
      </c>
      <c r="E64" s="304">
        <v>144</v>
      </c>
      <c r="F64" s="300">
        <f t="shared" si="6"/>
        <v>13872</v>
      </c>
      <c r="G64" s="304">
        <v>5952</v>
      </c>
      <c r="H64" s="304">
        <v>32</v>
      </c>
      <c r="I64" s="304">
        <f t="shared" si="7"/>
        <v>5984</v>
      </c>
      <c r="J64" s="304">
        <v>434</v>
      </c>
      <c r="K64" s="305">
        <v>224</v>
      </c>
      <c r="L64" s="310"/>
    </row>
    <row r="65" spans="2:12" ht="12" customHeight="1">
      <c r="B65" s="296"/>
      <c r="C65" s="180" t="s">
        <v>1320</v>
      </c>
      <c r="D65" s="181">
        <v>20696</v>
      </c>
      <c r="E65" s="304">
        <v>15</v>
      </c>
      <c r="F65" s="300">
        <f t="shared" si="6"/>
        <v>20711</v>
      </c>
      <c r="G65" s="304">
        <v>9271</v>
      </c>
      <c r="H65" s="304">
        <v>3</v>
      </c>
      <c r="I65" s="304">
        <f t="shared" si="7"/>
        <v>9274</v>
      </c>
      <c r="J65" s="304">
        <v>448</v>
      </c>
      <c r="K65" s="305">
        <v>197</v>
      </c>
      <c r="L65" s="310"/>
    </row>
    <row r="66" spans="2:12" ht="12" customHeight="1">
      <c r="B66" s="296"/>
      <c r="C66" s="180" t="s">
        <v>521</v>
      </c>
      <c r="D66" s="181">
        <v>2710</v>
      </c>
      <c r="E66" s="304">
        <v>1</v>
      </c>
      <c r="F66" s="300">
        <f t="shared" si="6"/>
        <v>2711</v>
      </c>
      <c r="G66" s="304">
        <v>764</v>
      </c>
      <c r="H66" s="312">
        <v>0</v>
      </c>
      <c r="I66" s="304">
        <f t="shared" si="7"/>
        <v>764</v>
      </c>
      <c r="J66" s="304">
        <v>282</v>
      </c>
      <c r="K66" s="305">
        <v>167</v>
      </c>
      <c r="L66" s="310"/>
    </row>
    <row r="67" spans="2:12" ht="12" customHeight="1">
      <c r="B67" s="321"/>
      <c r="C67" s="202" t="s">
        <v>372</v>
      </c>
      <c r="D67" s="203">
        <v>11065</v>
      </c>
      <c r="E67" s="304">
        <v>11</v>
      </c>
      <c r="F67" s="300">
        <f t="shared" si="6"/>
        <v>11076</v>
      </c>
      <c r="G67" s="304">
        <v>3286</v>
      </c>
      <c r="H67" s="304">
        <v>2</v>
      </c>
      <c r="I67" s="304">
        <f t="shared" si="7"/>
        <v>3288</v>
      </c>
      <c r="J67" s="304">
        <v>297</v>
      </c>
      <c r="K67" s="322">
        <v>167</v>
      </c>
      <c r="L67" s="310"/>
    </row>
    <row r="68" spans="2:12" ht="12" customHeight="1">
      <c r="B68" s="277" t="s">
        <v>522</v>
      </c>
      <c r="C68" s="323"/>
      <c r="D68" s="324"/>
      <c r="E68" s="325"/>
      <c r="F68" s="326"/>
      <c r="G68" s="325"/>
      <c r="H68" s="325"/>
      <c r="I68" s="325"/>
      <c r="J68" s="325"/>
      <c r="K68" s="325"/>
      <c r="L68" s="310"/>
    </row>
    <row r="69" spans="3:12" ht="12" customHeight="1">
      <c r="C69" s="327"/>
      <c r="D69" s="299"/>
      <c r="E69" s="304"/>
      <c r="F69" s="300"/>
      <c r="G69" s="304"/>
      <c r="H69" s="304"/>
      <c r="I69" s="304"/>
      <c r="J69" s="304"/>
      <c r="K69" s="304"/>
      <c r="L69" s="310"/>
    </row>
    <row r="70" spans="3:12" ht="12" customHeight="1">
      <c r="C70" s="327"/>
      <c r="D70" s="299"/>
      <c r="E70" s="304"/>
      <c r="F70" s="300"/>
      <c r="G70" s="304"/>
      <c r="H70" s="304"/>
      <c r="I70" s="304"/>
      <c r="J70" s="304"/>
      <c r="K70" s="304"/>
      <c r="L70" s="310"/>
    </row>
    <row r="71" spans="3:12" ht="12" customHeight="1">
      <c r="C71" s="327"/>
      <c r="D71" s="299"/>
      <c r="E71" s="304"/>
      <c r="F71" s="300"/>
      <c r="G71" s="304"/>
      <c r="H71" s="304"/>
      <c r="I71" s="304"/>
      <c r="J71" s="304"/>
      <c r="K71" s="304"/>
      <c r="L71" s="310"/>
    </row>
    <row r="72" spans="3:12" ht="12" customHeight="1">
      <c r="C72" s="327"/>
      <c r="D72" s="299"/>
      <c r="E72" s="304"/>
      <c r="F72" s="300"/>
      <c r="G72" s="304"/>
      <c r="H72" s="304"/>
      <c r="I72" s="304"/>
      <c r="J72" s="304"/>
      <c r="K72" s="304"/>
      <c r="L72" s="310"/>
    </row>
    <row r="73" spans="3:12" ht="12" customHeight="1">
      <c r="C73" s="327"/>
      <c r="D73" s="299"/>
      <c r="E73" s="304"/>
      <c r="F73" s="300"/>
      <c r="G73" s="304"/>
      <c r="H73" s="304"/>
      <c r="I73" s="304"/>
      <c r="J73" s="304"/>
      <c r="K73" s="304"/>
      <c r="L73" s="310"/>
    </row>
    <row r="74" spans="3:12" ht="12" customHeight="1">
      <c r="C74" s="327"/>
      <c r="D74" s="299"/>
      <c r="E74" s="304"/>
      <c r="F74" s="300"/>
      <c r="G74" s="304"/>
      <c r="H74" s="304"/>
      <c r="I74" s="304"/>
      <c r="J74" s="304"/>
      <c r="K74" s="304"/>
      <c r="L74" s="310"/>
    </row>
    <row r="75" spans="3:11" ht="15" customHeight="1">
      <c r="C75" s="327"/>
      <c r="D75" s="328"/>
      <c r="E75" s="328"/>
      <c r="F75" s="328"/>
      <c r="G75" s="328"/>
      <c r="H75" s="328"/>
      <c r="I75" s="328"/>
      <c r="J75" s="328"/>
      <c r="K75" s="328"/>
    </row>
    <row r="76" spans="3:11" ht="12">
      <c r="C76" s="327"/>
      <c r="D76" s="281"/>
      <c r="E76" s="329"/>
      <c r="F76" s="329"/>
      <c r="G76" s="329"/>
      <c r="J76" s="329"/>
      <c r="K76" s="329"/>
    </row>
    <row r="77" spans="3:11" ht="12">
      <c r="C77" s="327"/>
      <c r="D77" s="281"/>
      <c r="E77" s="281"/>
      <c r="F77" s="281"/>
      <c r="G77" s="281"/>
      <c r="H77" s="281"/>
      <c r="I77" s="281"/>
      <c r="J77" s="281"/>
      <c r="K77" s="281"/>
    </row>
    <row r="78" spans="3:11" ht="12">
      <c r="C78" s="327"/>
      <c r="E78" s="281"/>
      <c r="F78" s="281"/>
      <c r="G78" s="281"/>
      <c r="H78" s="281"/>
      <c r="I78" s="281"/>
      <c r="J78" s="281"/>
      <c r="K78" s="281"/>
    </row>
    <row r="79" spans="3:11" ht="12">
      <c r="C79" s="327"/>
      <c r="D79" s="281"/>
      <c r="E79" s="281"/>
      <c r="F79" s="281"/>
      <c r="G79" s="281"/>
      <c r="H79" s="281"/>
      <c r="I79" s="281"/>
      <c r="J79" s="281"/>
      <c r="K79" s="281"/>
    </row>
    <row r="80" spans="3:11" ht="12">
      <c r="C80" s="327"/>
      <c r="D80" s="281"/>
      <c r="E80" s="281"/>
      <c r="F80" s="281"/>
      <c r="G80" s="281"/>
      <c r="H80" s="281"/>
      <c r="I80" s="281"/>
      <c r="J80" s="281"/>
      <c r="K80" s="281"/>
    </row>
    <row r="81" spans="3:11" ht="12">
      <c r="C81" s="327"/>
      <c r="D81" s="281"/>
      <c r="E81" s="281"/>
      <c r="F81" s="281"/>
      <c r="G81" s="281"/>
      <c r="H81" s="281"/>
      <c r="I81" s="281"/>
      <c r="J81" s="281"/>
      <c r="K81" s="281"/>
    </row>
    <row r="82" spans="3:11" ht="12">
      <c r="C82" s="327"/>
      <c r="D82" s="281"/>
      <c r="E82" s="281"/>
      <c r="F82" s="281"/>
      <c r="G82" s="281"/>
      <c r="H82" s="281"/>
      <c r="I82" s="281"/>
      <c r="J82" s="281"/>
      <c r="K82" s="281"/>
    </row>
    <row r="83" spans="3:11" ht="12">
      <c r="C83" s="327"/>
      <c r="D83" s="281"/>
      <c r="E83" s="281"/>
      <c r="F83" s="281"/>
      <c r="G83" s="281"/>
      <c r="H83" s="281"/>
      <c r="I83" s="281"/>
      <c r="J83" s="281"/>
      <c r="K83" s="281"/>
    </row>
    <row r="84" spans="3:11" ht="12">
      <c r="C84" s="327"/>
      <c r="D84" s="281"/>
      <c r="E84" s="281"/>
      <c r="F84" s="281"/>
      <c r="G84" s="281"/>
      <c r="H84" s="281"/>
      <c r="I84" s="281"/>
      <c r="J84" s="281"/>
      <c r="K84" s="281"/>
    </row>
    <row r="85" spans="3:11" ht="12">
      <c r="C85" s="327"/>
      <c r="D85" s="281"/>
      <c r="E85" s="281"/>
      <c r="F85" s="281"/>
      <c r="G85" s="281"/>
      <c r="H85" s="281"/>
      <c r="I85" s="281"/>
      <c r="J85" s="281"/>
      <c r="K85" s="281"/>
    </row>
    <row r="86" spans="3:11" ht="12">
      <c r="C86" s="327"/>
      <c r="D86" s="281"/>
      <c r="E86" s="281"/>
      <c r="F86" s="281"/>
      <c r="G86" s="281"/>
      <c r="H86" s="281"/>
      <c r="I86" s="281"/>
      <c r="J86" s="281"/>
      <c r="K86" s="281"/>
    </row>
    <row r="87" spans="3:11" ht="12">
      <c r="C87" s="327"/>
      <c r="D87" s="281"/>
      <c r="E87" s="281"/>
      <c r="F87" s="281"/>
      <c r="G87" s="281"/>
      <c r="H87" s="281"/>
      <c r="I87" s="281"/>
      <c r="J87" s="281"/>
      <c r="K87" s="281"/>
    </row>
    <row r="88" spans="3:11" ht="12">
      <c r="C88" s="327"/>
      <c r="D88" s="281"/>
      <c r="E88" s="281"/>
      <c r="F88" s="281"/>
      <c r="G88" s="281"/>
      <c r="H88" s="281"/>
      <c r="I88" s="281"/>
      <c r="J88" s="281"/>
      <c r="K88" s="281"/>
    </row>
    <row r="89" spans="3:11" ht="12">
      <c r="C89" s="327"/>
      <c r="D89" s="281"/>
      <c r="E89" s="281"/>
      <c r="F89" s="281"/>
      <c r="G89" s="281"/>
      <c r="H89" s="281"/>
      <c r="I89" s="281"/>
      <c r="J89" s="281"/>
      <c r="K89" s="281"/>
    </row>
    <row r="90" spans="3:11" ht="12">
      <c r="C90" s="327"/>
      <c r="D90" s="281"/>
      <c r="E90" s="281"/>
      <c r="F90" s="281"/>
      <c r="G90" s="281"/>
      <c r="H90" s="281"/>
      <c r="I90" s="281"/>
      <c r="J90" s="281"/>
      <c r="K90" s="281"/>
    </row>
    <row r="91" spans="3:11" ht="12">
      <c r="C91" s="327"/>
      <c r="D91" s="281"/>
      <c r="E91" s="281"/>
      <c r="F91" s="281"/>
      <c r="G91" s="281"/>
      <c r="H91" s="281"/>
      <c r="I91" s="281"/>
      <c r="J91" s="281"/>
      <c r="K91" s="281"/>
    </row>
    <row r="92" spans="3:11" ht="12">
      <c r="C92" s="327"/>
      <c r="D92" s="281"/>
      <c r="E92" s="281"/>
      <c r="F92" s="281"/>
      <c r="G92" s="281"/>
      <c r="H92" s="281"/>
      <c r="I92" s="281"/>
      <c r="J92" s="281"/>
      <c r="K92" s="281"/>
    </row>
    <row r="93" spans="3:11" ht="12">
      <c r="C93" s="327"/>
      <c r="D93" s="281"/>
      <c r="E93" s="281"/>
      <c r="F93" s="281"/>
      <c r="G93" s="281"/>
      <c r="H93" s="281"/>
      <c r="I93" s="281"/>
      <c r="J93" s="281"/>
      <c r="K93" s="281"/>
    </row>
    <row r="94" spans="3:11" ht="12">
      <c r="C94" s="327"/>
      <c r="D94" s="281"/>
      <c r="E94" s="281"/>
      <c r="F94" s="281"/>
      <c r="G94" s="281"/>
      <c r="H94" s="281"/>
      <c r="I94" s="281"/>
      <c r="J94" s="281"/>
      <c r="K94" s="281"/>
    </row>
    <row r="95" spans="3:11" ht="12">
      <c r="C95" s="327"/>
      <c r="D95" s="281"/>
      <c r="E95" s="281"/>
      <c r="F95" s="281"/>
      <c r="G95" s="281"/>
      <c r="H95" s="281"/>
      <c r="I95" s="281"/>
      <c r="J95" s="281"/>
      <c r="K95" s="281"/>
    </row>
    <row r="96" spans="3:11" ht="12">
      <c r="C96" s="327"/>
      <c r="D96" s="281"/>
      <c r="E96" s="281"/>
      <c r="F96" s="281"/>
      <c r="G96" s="281"/>
      <c r="H96" s="281"/>
      <c r="I96" s="281"/>
      <c r="J96" s="281"/>
      <c r="K96" s="281"/>
    </row>
    <row r="97" spans="3:11" ht="12">
      <c r="C97" s="327"/>
      <c r="D97" s="281"/>
      <c r="E97" s="281"/>
      <c r="F97" s="281"/>
      <c r="G97" s="281"/>
      <c r="H97" s="281"/>
      <c r="I97" s="281"/>
      <c r="J97" s="281"/>
      <c r="K97" s="281"/>
    </row>
    <row r="98" spans="3:11" ht="12">
      <c r="C98" s="327"/>
      <c r="D98" s="281"/>
      <c r="E98" s="281"/>
      <c r="F98" s="281"/>
      <c r="G98" s="281"/>
      <c r="H98" s="281"/>
      <c r="I98" s="281"/>
      <c r="J98" s="281"/>
      <c r="K98" s="281"/>
    </row>
    <row r="99" spans="3:11" ht="12">
      <c r="C99" s="327"/>
      <c r="D99" s="281"/>
      <c r="E99" s="281"/>
      <c r="F99" s="281"/>
      <c r="G99" s="281"/>
      <c r="H99" s="281"/>
      <c r="I99" s="281"/>
      <c r="J99" s="281"/>
      <c r="K99" s="281"/>
    </row>
    <row r="100" spans="3:11" ht="12">
      <c r="C100" s="327"/>
      <c r="D100" s="281"/>
      <c r="E100" s="281"/>
      <c r="F100" s="281"/>
      <c r="G100" s="281"/>
      <c r="H100" s="281"/>
      <c r="I100" s="281"/>
      <c r="J100" s="281"/>
      <c r="K100" s="281"/>
    </row>
    <row r="101" spans="3:11" ht="12">
      <c r="C101" s="327"/>
      <c r="D101" s="281"/>
      <c r="E101" s="281"/>
      <c r="F101" s="281"/>
      <c r="G101" s="281"/>
      <c r="H101" s="281"/>
      <c r="I101" s="281"/>
      <c r="J101" s="281"/>
      <c r="K101" s="281"/>
    </row>
    <row r="102" spans="3:11" ht="12">
      <c r="C102" s="327"/>
      <c r="D102" s="281"/>
      <c r="E102" s="281"/>
      <c r="F102" s="281"/>
      <c r="G102" s="281"/>
      <c r="H102" s="281"/>
      <c r="I102" s="281"/>
      <c r="J102" s="281"/>
      <c r="K102" s="281"/>
    </row>
    <row r="103" spans="3:11" ht="12">
      <c r="C103" s="327"/>
      <c r="D103" s="281"/>
      <c r="E103" s="281"/>
      <c r="F103" s="281"/>
      <c r="G103" s="281"/>
      <c r="H103" s="281"/>
      <c r="I103" s="281"/>
      <c r="J103" s="281"/>
      <c r="K103" s="281"/>
    </row>
    <row r="104" spans="3:11" ht="12">
      <c r="C104" s="327"/>
      <c r="D104" s="281"/>
      <c r="E104" s="281"/>
      <c r="F104" s="281"/>
      <c r="G104" s="281"/>
      <c r="H104" s="281"/>
      <c r="I104" s="281"/>
      <c r="J104" s="281"/>
      <c r="K104" s="281"/>
    </row>
    <row r="105" spans="3:11" ht="12">
      <c r="C105" s="327"/>
      <c r="D105" s="281"/>
      <c r="E105" s="281"/>
      <c r="F105" s="281"/>
      <c r="G105" s="281"/>
      <c r="H105" s="281"/>
      <c r="I105" s="281"/>
      <c r="J105" s="281"/>
      <c r="K105" s="281"/>
    </row>
    <row r="106" spans="3:11" ht="12">
      <c r="C106" s="327"/>
      <c r="D106" s="281"/>
      <c r="E106" s="281"/>
      <c r="F106" s="281"/>
      <c r="G106" s="281"/>
      <c r="H106" s="281"/>
      <c r="I106" s="281"/>
      <c r="J106" s="281"/>
      <c r="K106" s="281"/>
    </row>
    <row r="107" spans="3:11" ht="12">
      <c r="C107" s="327"/>
      <c r="D107" s="281"/>
      <c r="E107" s="281"/>
      <c r="F107" s="281"/>
      <c r="G107" s="281"/>
      <c r="H107" s="281"/>
      <c r="I107" s="281"/>
      <c r="J107" s="281"/>
      <c r="K107" s="281"/>
    </row>
    <row r="108" spans="3:11" ht="12">
      <c r="C108" s="327"/>
      <c r="D108" s="281"/>
      <c r="E108" s="281"/>
      <c r="F108" s="281"/>
      <c r="G108" s="281"/>
      <c r="H108" s="281"/>
      <c r="I108" s="281"/>
      <c r="J108" s="281"/>
      <c r="K108" s="281"/>
    </row>
    <row r="109" spans="3:11" ht="12">
      <c r="C109" s="327"/>
      <c r="D109" s="281"/>
      <c r="E109" s="281"/>
      <c r="F109" s="281"/>
      <c r="G109" s="281"/>
      <c r="H109" s="281"/>
      <c r="I109" s="281"/>
      <c r="J109" s="281"/>
      <c r="K109" s="281"/>
    </row>
    <row r="110" spans="3:11" ht="12">
      <c r="C110" s="327"/>
      <c r="D110" s="281"/>
      <c r="E110" s="281"/>
      <c r="F110" s="281"/>
      <c r="G110" s="281"/>
      <c r="H110" s="281"/>
      <c r="I110" s="281"/>
      <c r="J110" s="281"/>
      <c r="K110" s="281"/>
    </row>
    <row r="111" spans="3:11" ht="12">
      <c r="C111" s="327"/>
      <c r="D111" s="281"/>
      <c r="E111" s="281"/>
      <c r="F111" s="281"/>
      <c r="G111" s="281"/>
      <c r="H111" s="281"/>
      <c r="I111" s="281"/>
      <c r="J111" s="281"/>
      <c r="K111" s="281"/>
    </row>
    <row r="112" spans="3:11" ht="12">
      <c r="C112" s="327"/>
      <c r="D112" s="281"/>
      <c r="E112" s="281"/>
      <c r="F112" s="281"/>
      <c r="G112" s="281"/>
      <c r="H112" s="281"/>
      <c r="I112" s="281"/>
      <c r="J112" s="281"/>
      <c r="K112" s="281"/>
    </row>
    <row r="113" spans="3:11" ht="12">
      <c r="C113" s="327"/>
      <c r="D113" s="281"/>
      <c r="E113" s="281"/>
      <c r="F113" s="281"/>
      <c r="G113" s="281"/>
      <c r="H113" s="281"/>
      <c r="I113" s="281"/>
      <c r="J113" s="281"/>
      <c r="K113" s="281"/>
    </row>
    <row r="114" spans="3:11" ht="12">
      <c r="C114" s="327"/>
      <c r="D114" s="281"/>
      <c r="E114" s="281"/>
      <c r="F114" s="281"/>
      <c r="G114" s="281"/>
      <c r="H114" s="281"/>
      <c r="I114" s="281"/>
      <c r="J114" s="281"/>
      <c r="K114" s="281"/>
    </row>
    <row r="115" spans="3:11" ht="12">
      <c r="C115" s="327"/>
      <c r="D115" s="281"/>
      <c r="E115" s="281"/>
      <c r="F115" s="281"/>
      <c r="G115" s="281"/>
      <c r="H115" s="281"/>
      <c r="I115" s="281"/>
      <c r="J115" s="281"/>
      <c r="K115" s="281"/>
    </row>
    <row r="116" spans="3:11" ht="12">
      <c r="C116" s="327"/>
      <c r="D116" s="281"/>
      <c r="E116" s="281"/>
      <c r="F116" s="281"/>
      <c r="G116" s="281"/>
      <c r="H116" s="281"/>
      <c r="I116" s="281"/>
      <c r="J116" s="281"/>
      <c r="K116" s="281"/>
    </row>
    <row r="117" spans="3:11" ht="12">
      <c r="C117" s="327"/>
      <c r="D117" s="281"/>
      <c r="E117" s="281"/>
      <c r="F117" s="281"/>
      <c r="G117" s="281"/>
      <c r="H117" s="281"/>
      <c r="I117" s="281"/>
      <c r="J117" s="281"/>
      <c r="K117" s="281"/>
    </row>
    <row r="118" spans="4:11" ht="12">
      <c r="D118" s="281"/>
      <c r="E118" s="281"/>
      <c r="F118" s="281"/>
      <c r="G118" s="281"/>
      <c r="H118" s="281"/>
      <c r="I118" s="281"/>
      <c r="J118" s="281"/>
      <c r="K118" s="281"/>
    </row>
    <row r="119" spans="4:11" ht="12">
      <c r="D119" s="281"/>
      <c r="E119" s="281"/>
      <c r="F119" s="281"/>
      <c r="G119" s="281"/>
      <c r="H119" s="281"/>
      <c r="I119" s="281"/>
      <c r="J119" s="281"/>
      <c r="K119" s="281"/>
    </row>
    <row r="120" spans="4:11" ht="12">
      <c r="D120" s="281"/>
      <c r="E120" s="281"/>
      <c r="F120" s="281"/>
      <c r="G120" s="281"/>
      <c r="H120" s="281"/>
      <c r="I120" s="281"/>
      <c r="J120" s="281"/>
      <c r="K120" s="281"/>
    </row>
    <row r="121" spans="4:11" ht="12">
      <c r="D121" s="281"/>
      <c r="E121" s="281"/>
      <c r="F121" s="281"/>
      <c r="G121" s="281"/>
      <c r="H121" s="281"/>
      <c r="I121" s="281"/>
      <c r="J121" s="281"/>
      <c r="K121" s="281"/>
    </row>
    <row r="122" spans="4:11" ht="12">
      <c r="D122" s="281"/>
      <c r="E122" s="281"/>
      <c r="F122" s="281"/>
      <c r="G122" s="281"/>
      <c r="H122" s="281"/>
      <c r="I122" s="281"/>
      <c r="J122" s="281"/>
      <c r="K122" s="281"/>
    </row>
    <row r="123" spans="4:11" ht="12">
      <c r="D123" s="281"/>
      <c r="E123" s="281"/>
      <c r="F123" s="281"/>
      <c r="G123" s="281"/>
      <c r="H123" s="281"/>
      <c r="I123" s="281"/>
      <c r="J123" s="281"/>
      <c r="K123" s="281"/>
    </row>
    <row r="124" spans="4:11" ht="12">
      <c r="D124" s="281"/>
      <c r="E124" s="281"/>
      <c r="F124" s="281"/>
      <c r="G124" s="281"/>
      <c r="H124" s="281"/>
      <c r="I124" s="281"/>
      <c r="J124" s="281"/>
      <c r="K124" s="281"/>
    </row>
    <row r="125" spans="4:11" ht="12">
      <c r="D125" s="281"/>
      <c r="E125" s="281"/>
      <c r="F125" s="281"/>
      <c r="G125" s="281"/>
      <c r="H125" s="281"/>
      <c r="I125" s="281"/>
      <c r="J125" s="281"/>
      <c r="K125" s="281"/>
    </row>
    <row r="126" spans="4:11" ht="12">
      <c r="D126" s="281"/>
      <c r="E126" s="281"/>
      <c r="F126" s="281"/>
      <c r="G126" s="281"/>
      <c r="H126" s="281"/>
      <c r="I126" s="281"/>
      <c r="J126" s="281"/>
      <c r="K126" s="281"/>
    </row>
    <row r="127" spans="4:11" ht="12">
      <c r="D127" s="281"/>
      <c r="E127" s="281"/>
      <c r="F127" s="281"/>
      <c r="G127" s="281"/>
      <c r="H127" s="281"/>
      <c r="I127" s="281"/>
      <c r="J127" s="281"/>
      <c r="K127" s="281"/>
    </row>
    <row r="128" spans="4:11" ht="12">
      <c r="D128" s="281"/>
      <c r="E128" s="281"/>
      <c r="F128" s="281"/>
      <c r="G128" s="281"/>
      <c r="H128" s="281"/>
      <c r="I128" s="281"/>
      <c r="J128" s="281"/>
      <c r="K128" s="281"/>
    </row>
    <row r="129" spans="4:11" ht="12">
      <c r="D129" s="281"/>
      <c r="E129" s="281"/>
      <c r="F129" s="281"/>
      <c r="G129" s="281"/>
      <c r="H129" s="281"/>
      <c r="I129" s="281"/>
      <c r="J129" s="281"/>
      <c r="K129" s="281"/>
    </row>
    <row r="130" spans="4:11" ht="12">
      <c r="D130" s="281"/>
      <c r="E130" s="281"/>
      <c r="F130" s="281"/>
      <c r="G130" s="281"/>
      <c r="H130" s="281"/>
      <c r="I130" s="281"/>
      <c r="J130" s="281"/>
      <c r="K130" s="281"/>
    </row>
    <row r="131" spans="4:11" ht="12">
      <c r="D131" s="281"/>
      <c r="E131" s="281"/>
      <c r="F131" s="281"/>
      <c r="G131" s="281"/>
      <c r="H131" s="281"/>
      <c r="I131" s="281"/>
      <c r="J131" s="281"/>
      <c r="K131" s="281"/>
    </row>
    <row r="132" spans="4:11" ht="12">
      <c r="D132" s="281"/>
      <c r="E132" s="281"/>
      <c r="F132" s="281"/>
      <c r="G132" s="281"/>
      <c r="H132" s="281"/>
      <c r="I132" s="281"/>
      <c r="J132" s="281"/>
      <c r="K132" s="281"/>
    </row>
    <row r="133" spans="4:11" ht="12">
      <c r="D133" s="281"/>
      <c r="E133" s="281"/>
      <c r="F133" s="281"/>
      <c r="G133" s="281"/>
      <c r="H133" s="281"/>
      <c r="I133" s="281"/>
      <c r="J133" s="281"/>
      <c r="K133" s="281"/>
    </row>
    <row r="134" spans="4:11" ht="12">
      <c r="D134" s="281"/>
      <c r="E134" s="281"/>
      <c r="F134" s="281"/>
      <c r="G134" s="281"/>
      <c r="H134" s="281"/>
      <c r="I134" s="281"/>
      <c r="J134" s="281"/>
      <c r="K134" s="281"/>
    </row>
    <row r="135" spans="4:11" ht="12">
      <c r="D135" s="281"/>
      <c r="E135" s="281"/>
      <c r="F135" s="281"/>
      <c r="G135" s="281"/>
      <c r="H135" s="281"/>
      <c r="I135" s="281"/>
      <c r="J135" s="281"/>
      <c r="K135" s="281"/>
    </row>
    <row r="136" spans="4:11" ht="12">
      <c r="D136" s="281"/>
      <c r="E136" s="281"/>
      <c r="F136" s="281"/>
      <c r="G136" s="281"/>
      <c r="H136" s="281"/>
      <c r="I136" s="281"/>
      <c r="J136" s="281"/>
      <c r="K136" s="281"/>
    </row>
    <row r="137" spans="4:11" ht="12">
      <c r="D137" s="281"/>
      <c r="E137" s="281"/>
      <c r="F137" s="281"/>
      <c r="G137" s="281"/>
      <c r="H137" s="281"/>
      <c r="I137" s="281"/>
      <c r="J137" s="281"/>
      <c r="K137" s="281"/>
    </row>
    <row r="138" spans="4:11" ht="12">
      <c r="D138" s="281"/>
      <c r="E138" s="281"/>
      <c r="F138" s="281"/>
      <c r="G138" s="281"/>
      <c r="H138" s="281"/>
      <c r="I138" s="281"/>
      <c r="J138" s="281"/>
      <c r="K138" s="281"/>
    </row>
    <row r="139" spans="4:11" ht="12">
      <c r="D139" s="281"/>
      <c r="E139" s="281"/>
      <c r="F139" s="281"/>
      <c r="G139" s="281"/>
      <c r="H139" s="281"/>
      <c r="I139" s="281"/>
      <c r="J139" s="281"/>
      <c r="K139" s="281"/>
    </row>
    <row r="140" spans="4:11" ht="12">
      <c r="D140" s="281"/>
      <c r="E140" s="281"/>
      <c r="F140" s="281"/>
      <c r="G140" s="281"/>
      <c r="H140" s="281"/>
      <c r="I140" s="281"/>
      <c r="J140" s="281"/>
      <c r="K140" s="281"/>
    </row>
    <row r="141" spans="4:11" ht="12">
      <c r="D141" s="281"/>
      <c r="E141" s="281"/>
      <c r="F141" s="281"/>
      <c r="G141" s="281"/>
      <c r="H141" s="281"/>
      <c r="I141" s="281"/>
      <c r="J141" s="281"/>
      <c r="K141" s="281"/>
    </row>
    <row r="142" spans="4:11" ht="12">
      <c r="D142" s="281"/>
      <c r="E142" s="281"/>
      <c r="F142" s="281"/>
      <c r="G142" s="281"/>
      <c r="H142" s="281"/>
      <c r="I142" s="281"/>
      <c r="J142" s="281"/>
      <c r="K142" s="281"/>
    </row>
    <row r="143" spans="4:11" ht="12">
      <c r="D143" s="281"/>
      <c r="E143" s="281"/>
      <c r="F143" s="281"/>
      <c r="G143" s="281"/>
      <c r="H143" s="281"/>
      <c r="I143" s="281"/>
      <c r="J143" s="281"/>
      <c r="K143" s="281"/>
    </row>
    <row r="144" spans="4:11" ht="12">
      <c r="D144" s="281"/>
      <c r="E144" s="281"/>
      <c r="F144" s="281"/>
      <c r="G144" s="281"/>
      <c r="H144" s="281"/>
      <c r="I144" s="281"/>
      <c r="J144" s="281"/>
      <c r="K144" s="281"/>
    </row>
    <row r="145" spans="4:11" ht="12">
      <c r="D145" s="281"/>
      <c r="E145" s="281"/>
      <c r="F145" s="281"/>
      <c r="G145" s="281"/>
      <c r="H145" s="281"/>
      <c r="I145" s="281"/>
      <c r="J145" s="281"/>
      <c r="K145" s="281"/>
    </row>
    <row r="146" spans="4:11" ht="12">
      <c r="D146" s="281"/>
      <c r="E146" s="281"/>
      <c r="F146" s="281"/>
      <c r="G146" s="281"/>
      <c r="H146" s="281"/>
      <c r="I146" s="281"/>
      <c r="J146" s="281"/>
      <c r="K146" s="281"/>
    </row>
    <row r="147" spans="4:11" ht="12">
      <c r="D147" s="281"/>
      <c r="E147" s="281"/>
      <c r="F147" s="281"/>
      <c r="G147" s="281"/>
      <c r="H147" s="281"/>
      <c r="I147" s="281"/>
      <c r="J147" s="281"/>
      <c r="K147" s="281"/>
    </row>
    <row r="148" spans="4:11" ht="12">
      <c r="D148" s="281"/>
      <c r="E148" s="281"/>
      <c r="F148" s="281"/>
      <c r="G148" s="281"/>
      <c r="H148" s="281"/>
      <c r="I148" s="281"/>
      <c r="J148" s="281"/>
      <c r="K148" s="281"/>
    </row>
    <row r="149" spans="4:11" ht="12">
      <c r="D149" s="281"/>
      <c r="E149" s="281"/>
      <c r="F149" s="281"/>
      <c r="G149" s="281"/>
      <c r="H149" s="281"/>
      <c r="I149" s="281"/>
      <c r="J149" s="281"/>
      <c r="K149" s="281"/>
    </row>
    <row r="150" spans="4:11" ht="12">
      <c r="D150" s="281"/>
      <c r="E150" s="281"/>
      <c r="F150" s="281"/>
      <c r="G150" s="281"/>
      <c r="H150" s="281"/>
      <c r="I150" s="281"/>
      <c r="J150" s="281"/>
      <c r="K150" s="281"/>
    </row>
    <row r="151" spans="4:11" ht="12">
      <c r="D151" s="281"/>
      <c r="E151" s="281"/>
      <c r="F151" s="281"/>
      <c r="G151" s="281"/>
      <c r="H151" s="281"/>
      <c r="I151" s="281"/>
      <c r="J151" s="281"/>
      <c r="K151" s="281"/>
    </row>
    <row r="152" spans="4:11" ht="12">
      <c r="D152" s="281"/>
      <c r="E152" s="281"/>
      <c r="F152" s="281"/>
      <c r="G152" s="281"/>
      <c r="H152" s="281"/>
      <c r="I152" s="281"/>
      <c r="J152" s="281"/>
      <c r="K152" s="281"/>
    </row>
    <row r="153" spans="4:11" ht="12">
      <c r="D153" s="281"/>
      <c r="E153" s="281"/>
      <c r="F153" s="281"/>
      <c r="G153" s="281"/>
      <c r="H153" s="281"/>
      <c r="I153" s="281"/>
      <c r="J153" s="281"/>
      <c r="K153" s="281"/>
    </row>
    <row r="154" spans="4:11" ht="12">
      <c r="D154" s="281"/>
      <c r="E154" s="281"/>
      <c r="F154" s="281"/>
      <c r="G154" s="281"/>
      <c r="H154" s="281"/>
      <c r="I154" s="281"/>
      <c r="J154" s="281"/>
      <c r="K154" s="281"/>
    </row>
    <row r="155" spans="4:11" ht="12">
      <c r="D155" s="281"/>
      <c r="E155" s="281"/>
      <c r="F155" s="281"/>
      <c r="G155" s="281"/>
      <c r="H155" s="281"/>
      <c r="I155" s="281"/>
      <c r="J155" s="281"/>
      <c r="K155" s="281"/>
    </row>
    <row r="156" spans="4:11" ht="12">
      <c r="D156" s="281"/>
      <c r="E156" s="281"/>
      <c r="F156" s="281"/>
      <c r="G156" s="281"/>
      <c r="H156" s="281"/>
      <c r="I156" s="281"/>
      <c r="J156" s="281"/>
      <c r="K156" s="281"/>
    </row>
    <row r="157" spans="4:11" ht="12">
      <c r="D157" s="281"/>
      <c r="E157" s="281"/>
      <c r="F157" s="281"/>
      <c r="G157" s="281"/>
      <c r="H157" s="281"/>
      <c r="I157" s="281"/>
      <c r="J157" s="281"/>
      <c r="K157" s="281"/>
    </row>
    <row r="158" spans="4:11" ht="12">
      <c r="D158" s="281"/>
      <c r="E158" s="281"/>
      <c r="F158" s="281"/>
      <c r="G158" s="281"/>
      <c r="H158" s="281"/>
      <c r="I158" s="281"/>
      <c r="J158" s="281"/>
      <c r="K158" s="281"/>
    </row>
    <row r="159" spans="4:11" ht="12">
      <c r="D159" s="281"/>
      <c r="E159" s="281"/>
      <c r="F159" s="281"/>
      <c r="G159" s="281"/>
      <c r="H159" s="281"/>
      <c r="I159" s="281"/>
      <c r="J159" s="281"/>
      <c r="K159" s="281"/>
    </row>
    <row r="160" spans="4:11" ht="12">
      <c r="D160" s="281"/>
      <c r="E160" s="281"/>
      <c r="F160" s="281"/>
      <c r="G160" s="281"/>
      <c r="H160" s="281"/>
      <c r="I160" s="281"/>
      <c r="J160" s="281"/>
      <c r="K160" s="281"/>
    </row>
    <row r="161" spans="4:11" ht="12">
      <c r="D161" s="281"/>
      <c r="E161" s="281"/>
      <c r="F161" s="281"/>
      <c r="G161" s="281"/>
      <c r="H161" s="281"/>
      <c r="I161" s="281"/>
      <c r="J161" s="281"/>
      <c r="K161" s="281"/>
    </row>
    <row r="162" spans="4:11" ht="12">
      <c r="D162" s="281"/>
      <c r="E162" s="281"/>
      <c r="F162" s="281"/>
      <c r="G162" s="281"/>
      <c r="H162" s="281"/>
      <c r="I162" s="281"/>
      <c r="J162" s="281"/>
      <c r="K162" s="281"/>
    </row>
    <row r="163" spans="4:11" ht="12">
      <c r="D163" s="281"/>
      <c r="E163" s="281"/>
      <c r="F163" s="281"/>
      <c r="G163" s="281"/>
      <c r="H163" s="281"/>
      <c r="I163" s="281"/>
      <c r="J163" s="281"/>
      <c r="K163" s="281"/>
    </row>
    <row r="164" spans="4:11" ht="12">
      <c r="D164" s="281"/>
      <c r="E164" s="281"/>
      <c r="F164" s="281"/>
      <c r="G164" s="281"/>
      <c r="H164" s="281"/>
      <c r="I164" s="281"/>
      <c r="J164" s="281"/>
      <c r="K164" s="281"/>
    </row>
    <row r="165" spans="4:11" ht="12">
      <c r="D165" s="281"/>
      <c r="E165" s="281"/>
      <c r="F165" s="281"/>
      <c r="G165" s="281"/>
      <c r="H165" s="281"/>
      <c r="I165" s="281"/>
      <c r="J165" s="281"/>
      <c r="K165" s="281"/>
    </row>
    <row r="166" spans="4:11" ht="12">
      <c r="D166" s="281"/>
      <c r="E166" s="281"/>
      <c r="F166" s="281"/>
      <c r="G166" s="281"/>
      <c r="H166" s="281"/>
      <c r="I166" s="281"/>
      <c r="J166" s="281"/>
      <c r="K166" s="281"/>
    </row>
    <row r="167" spans="4:11" ht="12">
      <c r="D167" s="281"/>
      <c r="E167" s="281"/>
      <c r="F167" s="281"/>
      <c r="G167" s="281"/>
      <c r="H167" s="281"/>
      <c r="I167" s="281"/>
      <c r="J167" s="281"/>
      <c r="K167" s="281"/>
    </row>
    <row r="168" spans="4:11" ht="12">
      <c r="D168" s="281"/>
      <c r="E168" s="281"/>
      <c r="F168" s="281"/>
      <c r="G168" s="281"/>
      <c r="H168" s="281"/>
      <c r="I168" s="281"/>
      <c r="J168" s="281"/>
      <c r="K168" s="281"/>
    </row>
    <row r="169" spans="4:11" ht="12">
      <c r="D169" s="281"/>
      <c r="E169" s="281"/>
      <c r="F169" s="281"/>
      <c r="G169" s="281"/>
      <c r="H169" s="281"/>
      <c r="I169" s="281"/>
      <c r="J169" s="281"/>
      <c r="K169" s="281"/>
    </row>
    <row r="170" spans="4:11" ht="12">
      <c r="D170" s="281"/>
      <c r="E170" s="281"/>
      <c r="F170" s="281"/>
      <c r="G170" s="281"/>
      <c r="H170" s="281"/>
      <c r="I170" s="281"/>
      <c r="J170" s="281"/>
      <c r="K170" s="281"/>
    </row>
    <row r="171" spans="4:11" ht="12">
      <c r="D171" s="281"/>
      <c r="E171" s="281"/>
      <c r="F171" s="281"/>
      <c r="G171" s="281"/>
      <c r="H171" s="281"/>
      <c r="I171" s="281"/>
      <c r="J171" s="281"/>
      <c r="K171" s="281"/>
    </row>
    <row r="172" spans="4:11" ht="12">
      <c r="D172" s="281"/>
      <c r="E172" s="281"/>
      <c r="F172" s="281"/>
      <c r="G172" s="281"/>
      <c r="H172" s="281"/>
      <c r="I172" s="281"/>
      <c r="J172" s="281"/>
      <c r="K172" s="281"/>
    </row>
    <row r="173" spans="4:11" ht="12">
      <c r="D173" s="281"/>
      <c r="E173" s="281"/>
      <c r="F173" s="281"/>
      <c r="G173" s="281"/>
      <c r="H173" s="281"/>
      <c r="I173" s="281"/>
      <c r="J173" s="281"/>
      <c r="K173" s="281"/>
    </row>
    <row r="174" spans="4:11" ht="12">
      <c r="D174" s="281"/>
      <c r="E174" s="281"/>
      <c r="F174" s="281"/>
      <c r="G174" s="281"/>
      <c r="H174" s="281"/>
      <c r="I174" s="281"/>
      <c r="J174" s="281"/>
      <c r="K174" s="281"/>
    </row>
    <row r="175" spans="4:11" ht="12">
      <c r="D175" s="281"/>
      <c r="E175" s="281"/>
      <c r="F175" s="281"/>
      <c r="G175" s="281"/>
      <c r="H175" s="281"/>
      <c r="I175" s="281"/>
      <c r="J175" s="281"/>
      <c r="K175" s="281"/>
    </row>
    <row r="176" spans="4:11" ht="12">
      <c r="D176" s="281"/>
      <c r="E176" s="281"/>
      <c r="F176" s="281"/>
      <c r="G176" s="281"/>
      <c r="H176" s="281"/>
      <c r="I176" s="281"/>
      <c r="J176" s="281"/>
      <c r="K176" s="281"/>
    </row>
    <row r="177" spans="4:11" ht="12">
      <c r="D177" s="281"/>
      <c r="E177" s="281"/>
      <c r="F177" s="281"/>
      <c r="G177" s="281"/>
      <c r="H177" s="281"/>
      <c r="I177" s="281"/>
      <c r="J177" s="281"/>
      <c r="K177" s="281"/>
    </row>
    <row r="178" spans="4:11" ht="12">
      <c r="D178" s="281"/>
      <c r="E178" s="281"/>
      <c r="F178" s="281"/>
      <c r="G178" s="281"/>
      <c r="H178" s="281"/>
      <c r="I178" s="281"/>
      <c r="J178" s="281"/>
      <c r="K178" s="281"/>
    </row>
    <row r="179" spans="4:11" ht="12">
      <c r="D179" s="281"/>
      <c r="E179" s="281"/>
      <c r="F179" s="281"/>
      <c r="G179" s="281"/>
      <c r="H179" s="281"/>
      <c r="I179" s="281"/>
      <c r="J179" s="281"/>
      <c r="K179" s="281"/>
    </row>
    <row r="180" spans="4:11" ht="12">
      <c r="D180" s="281"/>
      <c r="E180" s="281"/>
      <c r="F180" s="281"/>
      <c r="G180" s="281"/>
      <c r="H180" s="281"/>
      <c r="I180" s="281"/>
      <c r="J180" s="281"/>
      <c r="K180" s="281"/>
    </row>
    <row r="181" spans="4:11" ht="12">
      <c r="D181" s="281"/>
      <c r="E181" s="281"/>
      <c r="F181" s="281"/>
      <c r="G181" s="281"/>
      <c r="H181" s="281"/>
      <c r="I181" s="281"/>
      <c r="J181" s="281"/>
      <c r="K181" s="281"/>
    </row>
    <row r="182" spans="4:11" ht="12">
      <c r="D182" s="281"/>
      <c r="E182" s="281"/>
      <c r="F182" s="281"/>
      <c r="G182" s="281"/>
      <c r="H182" s="281"/>
      <c r="I182" s="281"/>
      <c r="J182" s="281"/>
      <c r="K182" s="281"/>
    </row>
    <row r="183" spans="4:11" ht="12">
      <c r="D183" s="281"/>
      <c r="E183" s="281"/>
      <c r="F183" s="281"/>
      <c r="G183" s="281"/>
      <c r="H183" s="281"/>
      <c r="I183" s="281"/>
      <c r="J183" s="281"/>
      <c r="K183" s="281"/>
    </row>
    <row r="184" spans="4:11" ht="12">
      <c r="D184" s="281"/>
      <c r="E184" s="281"/>
      <c r="F184" s="281"/>
      <c r="G184" s="281"/>
      <c r="H184" s="281"/>
      <c r="I184" s="281"/>
      <c r="J184" s="281"/>
      <c r="K184" s="281"/>
    </row>
    <row r="185" spans="4:11" ht="12">
      <c r="D185" s="281"/>
      <c r="E185" s="281"/>
      <c r="F185" s="281"/>
      <c r="G185" s="281"/>
      <c r="H185" s="281"/>
      <c r="I185" s="281"/>
      <c r="J185" s="281"/>
      <c r="K185" s="281"/>
    </row>
    <row r="186" spans="4:11" ht="12">
      <c r="D186" s="281"/>
      <c r="E186" s="281"/>
      <c r="F186" s="281"/>
      <c r="G186" s="281"/>
      <c r="H186" s="281"/>
      <c r="I186" s="281"/>
      <c r="J186" s="281"/>
      <c r="K186" s="281"/>
    </row>
    <row r="187" spans="4:11" ht="12">
      <c r="D187" s="281"/>
      <c r="E187" s="281"/>
      <c r="F187" s="281"/>
      <c r="G187" s="281"/>
      <c r="H187" s="281"/>
      <c r="I187" s="281"/>
      <c r="J187" s="281"/>
      <c r="K187" s="281"/>
    </row>
    <row r="188" spans="4:11" ht="12">
      <c r="D188" s="281"/>
      <c r="E188" s="281"/>
      <c r="F188" s="281"/>
      <c r="G188" s="281"/>
      <c r="H188" s="281"/>
      <c r="I188" s="281"/>
      <c r="J188" s="281"/>
      <c r="K188" s="281"/>
    </row>
    <row r="189" spans="4:11" ht="12">
      <c r="D189" s="281"/>
      <c r="E189" s="281"/>
      <c r="F189" s="281"/>
      <c r="G189" s="281"/>
      <c r="H189" s="281"/>
      <c r="I189" s="281"/>
      <c r="J189" s="281"/>
      <c r="K189" s="281"/>
    </row>
    <row r="190" spans="4:11" ht="12">
      <c r="D190" s="281"/>
      <c r="E190" s="281"/>
      <c r="F190" s="281"/>
      <c r="G190" s="281"/>
      <c r="H190" s="281"/>
      <c r="I190" s="281"/>
      <c r="J190" s="281"/>
      <c r="K190" s="281"/>
    </row>
    <row r="191" spans="4:11" ht="12">
      <c r="D191" s="281"/>
      <c r="E191" s="281"/>
      <c r="F191" s="281"/>
      <c r="G191" s="281"/>
      <c r="H191" s="281"/>
      <c r="I191" s="281"/>
      <c r="J191" s="281"/>
      <c r="K191" s="281"/>
    </row>
    <row r="192" spans="4:11" ht="12">
      <c r="D192" s="281"/>
      <c r="E192" s="281"/>
      <c r="F192" s="281"/>
      <c r="G192" s="281"/>
      <c r="H192" s="281"/>
      <c r="I192" s="281"/>
      <c r="J192" s="281"/>
      <c r="K192" s="281"/>
    </row>
    <row r="193" spans="4:11" ht="12">
      <c r="D193" s="281"/>
      <c r="E193" s="281"/>
      <c r="F193" s="281"/>
      <c r="G193" s="281"/>
      <c r="H193" s="281"/>
      <c r="I193" s="281"/>
      <c r="J193" s="281"/>
      <c r="K193" s="281"/>
    </row>
    <row r="194" spans="4:11" ht="12">
      <c r="D194" s="281"/>
      <c r="E194" s="281"/>
      <c r="F194" s="281"/>
      <c r="G194" s="281"/>
      <c r="H194" s="281"/>
      <c r="I194" s="281"/>
      <c r="J194" s="281"/>
      <c r="K194" s="281"/>
    </row>
    <row r="195" spans="4:11" ht="12">
      <c r="D195" s="281"/>
      <c r="E195" s="281"/>
      <c r="F195" s="281"/>
      <c r="G195" s="281"/>
      <c r="H195" s="281"/>
      <c r="I195" s="281"/>
      <c r="J195" s="281"/>
      <c r="K195" s="281"/>
    </row>
    <row r="196" spans="4:11" ht="12">
      <c r="D196" s="281"/>
      <c r="E196" s="281"/>
      <c r="F196" s="281"/>
      <c r="G196" s="281"/>
      <c r="H196" s="281"/>
      <c r="I196" s="281"/>
      <c r="J196" s="281"/>
      <c r="K196" s="281"/>
    </row>
    <row r="197" spans="4:11" ht="12">
      <c r="D197" s="281"/>
      <c r="E197" s="281"/>
      <c r="F197" s="281"/>
      <c r="G197" s="281"/>
      <c r="H197" s="281"/>
      <c r="I197" s="281"/>
      <c r="J197" s="281"/>
      <c r="K197" s="281"/>
    </row>
    <row r="198" spans="4:11" ht="12">
      <c r="D198" s="281"/>
      <c r="E198" s="281"/>
      <c r="F198" s="281"/>
      <c r="G198" s="281"/>
      <c r="H198" s="281"/>
      <c r="I198" s="281"/>
      <c r="J198" s="281"/>
      <c r="K198" s="281"/>
    </row>
    <row r="199" spans="4:11" ht="12">
      <c r="D199" s="281"/>
      <c r="E199" s="281"/>
      <c r="F199" s="281"/>
      <c r="G199" s="281"/>
      <c r="H199" s="281"/>
      <c r="I199" s="281"/>
      <c r="J199" s="281"/>
      <c r="K199" s="281"/>
    </row>
    <row r="200" spans="4:11" ht="12">
      <c r="D200" s="281"/>
      <c r="E200" s="281"/>
      <c r="F200" s="281"/>
      <c r="G200" s="281"/>
      <c r="H200" s="281"/>
      <c r="I200" s="281"/>
      <c r="J200" s="281"/>
      <c r="K200" s="281"/>
    </row>
    <row r="201" spans="4:11" ht="12">
      <c r="D201" s="281"/>
      <c r="E201" s="281"/>
      <c r="F201" s="281"/>
      <c r="G201" s="281"/>
      <c r="H201" s="281"/>
      <c r="I201" s="281"/>
      <c r="J201" s="281"/>
      <c r="K201" s="281"/>
    </row>
    <row r="202" spans="4:11" ht="12">
      <c r="D202" s="281"/>
      <c r="E202" s="281"/>
      <c r="F202" s="281"/>
      <c r="G202" s="281"/>
      <c r="H202" s="281"/>
      <c r="I202" s="281"/>
      <c r="J202" s="281"/>
      <c r="K202" s="281"/>
    </row>
    <row r="203" spans="4:11" ht="12">
      <c r="D203" s="281"/>
      <c r="E203" s="281"/>
      <c r="F203" s="281"/>
      <c r="G203" s="281"/>
      <c r="H203" s="281"/>
      <c r="I203" s="281"/>
      <c r="J203" s="281"/>
      <c r="K203" s="281"/>
    </row>
    <row r="204" spans="4:11" ht="12">
      <c r="D204" s="281"/>
      <c r="E204" s="281"/>
      <c r="F204" s="281"/>
      <c r="G204" s="281"/>
      <c r="H204" s="281"/>
      <c r="I204" s="281"/>
      <c r="J204" s="281"/>
      <c r="K204" s="281"/>
    </row>
    <row r="205" spans="4:11" ht="12">
      <c r="D205" s="281"/>
      <c r="E205" s="281"/>
      <c r="F205" s="281"/>
      <c r="G205" s="281"/>
      <c r="H205" s="281"/>
      <c r="I205" s="281"/>
      <c r="J205" s="281"/>
      <c r="K205" s="281"/>
    </row>
    <row r="206" spans="4:11" ht="12">
      <c r="D206" s="281"/>
      <c r="E206" s="281"/>
      <c r="F206" s="281"/>
      <c r="G206" s="281"/>
      <c r="H206" s="281"/>
      <c r="I206" s="281"/>
      <c r="J206" s="281"/>
      <c r="K206" s="281"/>
    </row>
    <row r="207" spans="4:11" ht="12">
      <c r="D207" s="281"/>
      <c r="E207" s="281"/>
      <c r="F207" s="281"/>
      <c r="G207" s="281"/>
      <c r="H207" s="281"/>
      <c r="I207" s="281"/>
      <c r="J207" s="281"/>
      <c r="K207" s="281"/>
    </row>
    <row r="208" spans="4:11" ht="12">
      <c r="D208" s="281"/>
      <c r="E208" s="281"/>
      <c r="F208" s="281"/>
      <c r="G208" s="281"/>
      <c r="H208" s="281"/>
      <c r="I208" s="281"/>
      <c r="J208" s="281"/>
      <c r="K208" s="281"/>
    </row>
    <row r="209" spans="4:11" ht="12">
      <c r="D209" s="281"/>
      <c r="E209" s="281"/>
      <c r="F209" s="281"/>
      <c r="G209" s="281"/>
      <c r="H209" s="281"/>
      <c r="I209" s="281"/>
      <c r="J209" s="281"/>
      <c r="K209" s="281"/>
    </row>
    <row r="210" spans="4:11" ht="12">
      <c r="D210" s="281"/>
      <c r="E210" s="281"/>
      <c r="F210" s="281"/>
      <c r="G210" s="281"/>
      <c r="H210" s="281"/>
      <c r="I210" s="281"/>
      <c r="J210" s="281"/>
      <c r="K210" s="281"/>
    </row>
  </sheetData>
  <mergeCells count="11">
    <mergeCell ref="B56:C56"/>
    <mergeCell ref="B41:C41"/>
    <mergeCell ref="B29:C29"/>
    <mergeCell ref="B12:C12"/>
    <mergeCell ref="J4:K4"/>
    <mergeCell ref="B7:C7"/>
    <mergeCell ref="B8:C8"/>
    <mergeCell ref="B9:C9"/>
    <mergeCell ref="B4:C5"/>
    <mergeCell ref="D4:F4"/>
    <mergeCell ref="G4:I4"/>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昭和34年　山形県統計年鑑</dc:title>
  <dc:subject/>
  <dc:creator>山形県</dc:creator>
  <cp:keywords/>
  <dc:description/>
  <cp:lastModifiedBy>工藤　裕子</cp:lastModifiedBy>
  <cp:lastPrinted>2005-07-14T00:04:14Z</cp:lastPrinted>
  <dcterms:created xsi:type="dcterms:W3CDTF">2005-04-02T01:55:19Z</dcterms:created>
  <dcterms:modified xsi:type="dcterms:W3CDTF">2008-10-29T05:11:15Z</dcterms:modified>
  <cp:category/>
  <cp:version/>
  <cp:contentType/>
  <cp:contentStatus/>
</cp:coreProperties>
</file>