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10.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参考）全目次" sheetId="35" r:id="rId35"/>
  </sheets>
  <definedNames/>
  <calcPr fullCalcOnLoad="1"/>
</workbook>
</file>

<file path=xl/sharedStrings.xml><?xml version="1.0" encoding="utf-8"?>
<sst xmlns="http://schemas.openxmlformats.org/spreadsheetml/2006/main" count="3202" uniqueCount="1890">
  <si>
    <t>社会及び労働施設費</t>
  </si>
  <si>
    <t>保健衛生費</t>
  </si>
  <si>
    <t>産業経済費</t>
  </si>
  <si>
    <t>財産費</t>
  </si>
  <si>
    <t>統計調査費</t>
  </si>
  <si>
    <t>選挙費</t>
  </si>
  <si>
    <t>公債費</t>
  </si>
  <si>
    <t>諸支出金</t>
  </si>
  <si>
    <t>予備費</t>
  </si>
  <si>
    <t>翌年度へ繰越</t>
  </si>
  <si>
    <t>決   算   額</t>
  </si>
  <si>
    <t>決   算   額</t>
  </si>
  <si>
    <t>歳　　入　　</t>
  </si>
  <si>
    <t>歳　　出　　</t>
  </si>
  <si>
    <t>２５．年次別山形県一般会計歳入歳出決算</t>
  </si>
  <si>
    <t>2月</t>
  </si>
  <si>
    <t>3月</t>
  </si>
  <si>
    <t>4月</t>
  </si>
  <si>
    <t>5月</t>
  </si>
  <si>
    <t>6月</t>
  </si>
  <si>
    <t>7月</t>
  </si>
  <si>
    <t>8月</t>
  </si>
  <si>
    <t>9月</t>
  </si>
  <si>
    <t>10月</t>
  </si>
  <si>
    <t>11月</t>
  </si>
  <si>
    <t>12月</t>
  </si>
  <si>
    <t>月・署別</t>
  </si>
  <si>
    <t>殺人</t>
  </si>
  <si>
    <t>強盗</t>
  </si>
  <si>
    <t>放火</t>
  </si>
  <si>
    <t>強姦</t>
  </si>
  <si>
    <t>暴行</t>
  </si>
  <si>
    <t>傷害</t>
  </si>
  <si>
    <t>脅迫</t>
  </si>
  <si>
    <t>恐喝</t>
  </si>
  <si>
    <t>窃盗</t>
  </si>
  <si>
    <t>賍物</t>
  </si>
  <si>
    <t>詐欺</t>
  </si>
  <si>
    <t>横領</t>
  </si>
  <si>
    <t>偽造</t>
  </si>
  <si>
    <r>
      <t>瀆</t>
    </r>
    <r>
      <rPr>
        <sz val="10"/>
        <rFont val="ＭＳ Ｐゴシック"/>
        <family val="3"/>
      </rPr>
      <t>職</t>
    </r>
  </si>
  <si>
    <t>背任</t>
  </si>
  <si>
    <t>賭博</t>
  </si>
  <si>
    <t>猥せつ行為</t>
  </si>
  <si>
    <t>猥せつ物</t>
  </si>
  <si>
    <t>発生</t>
  </si>
  <si>
    <t>検挙</t>
  </si>
  <si>
    <t>昭和34年</t>
  </si>
  <si>
    <t xml:space="preserve"> 〃 35年</t>
  </si>
  <si>
    <t>月別</t>
  </si>
  <si>
    <t>1月</t>
  </si>
  <si>
    <t>署別</t>
  </si>
  <si>
    <t>山形</t>
  </si>
  <si>
    <t>上山</t>
  </si>
  <si>
    <t>天童</t>
  </si>
  <si>
    <t>寒河江</t>
  </si>
  <si>
    <t>大江</t>
  </si>
  <si>
    <t>尾花沢</t>
  </si>
  <si>
    <t>新庄</t>
  </si>
  <si>
    <t>余目</t>
  </si>
  <si>
    <t>酒田</t>
  </si>
  <si>
    <t>遊佐</t>
  </si>
  <si>
    <t>鶴岡</t>
  </si>
  <si>
    <t>温海</t>
  </si>
  <si>
    <t>長井</t>
  </si>
  <si>
    <t>小国</t>
  </si>
  <si>
    <t>赤湯</t>
  </si>
  <si>
    <t>米沢</t>
  </si>
  <si>
    <t>資料．県警察本部</t>
  </si>
  <si>
    <t>２６．罪種別犯罪発生・検挙件数</t>
  </si>
  <si>
    <t>男</t>
  </si>
  <si>
    <t>酒田市</t>
  </si>
  <si>
    <t>学　　校　　数</t>
  </si>
  <si>
    <t>学級数</t>
  </si>
  <si>
    <t>児　童　数</t>
  </si>
  <si>
    <t>教　員　数</t>
  </si>
  <si>
    <t>本校</t>
  </si>
  <si>
    <t>分校</t>
  </si>
  <si>
    <t>昭和34年</t>
  </si>
  <si>
    <t>庄内地域</t>
  </si>
  <si>
    <t>温海町</t>
  </si>
  <si>
    <t>上山市</t>
  </si>
  <si>
    <t>長井市</t>
  </si>
  <si>
    <t>和郷村</t>
  </si>
  <si>
    <t>川西町</t>
  </si>
  <si>
    <t>飯豊町</t>
  </si>
  <si>
    <t>　注　*尾花沢市に組合立1校を含む。　資料.　学校基本調査</t>
  </si>
  <si>
    <t>２７．市町村別小学校</t>
  </si>
  <si>
    <t>生　徒　数</t>
  </si>
  <si>
    <t>　資料.　学校基本調査</t>
  </si>
  <si>
    <t>２８．市町村別中学校</t>
  </si>
  <si>
    <t>昭和36年3月末現在</t>
  </si>
  <si>
    <t>市郡別</t>
  </si>
  <si>
    <t>養老</t>
  </si>
  <si>
    <t>救護</t>
  </si>
  <si>
    <t>授産</t>
  </si>
  <si>
    <t>宿所提供</t>
  </si>
  <si>
    <t>引揚者
集団収容</t>
  </si>
  <si>
    <t>引揚者
独立住宅</t>
  </si>
  <si>
    <t>身体障害者更生援護</t>
  </si>
  <si>
    <t>山形</t>
  </si>
  <si>
    <t>米沢</t>
  </si>
  <si>
    <t>鶴岡</t>
  </si>
  <si>
    <t>酒田</t>
  </si>
  <si>
    <t>寒河江</t>
  </si>
  <si>
    <t>上山</t>
  </si>
  <si>
    <t>村山</t>
  </si>
  <si>
    <t>長井</t>
  </si>
  <si>
    <t>天童</t>
  </si>
  <si>
    <t>東根</t>
  </si>
  <si>
    <t>尾花沢</t>
  </si>
  <si>
    <t>東村山</t>
  </si>
  <si>
    <t>西村山</t>
  </si>
  <si>
    <t>北村山</t>
  </si>
  <si>
    <t>東置賜</t>
  </si>
  <si>
    <t>西置賜</t>
  </si>
  <si>
    <t>東田川</t>
  </si>
  <si>
    <t>西田川</t>
  </si>
  <si>
    <t>飽海</t>
  </si>
  <si>
    <t>資料．県社会課</t>
  </si>
  <si>
    <t>２９.社会福祉施設</t>
  </si>
  <si>
    <t>総　数</t>
  </si>
  <si>
    <t>（3）従業場所および業務の種別</t>
  </si>
  <si>
    <t>区     分</t>
  </si>
  <si>
    <t>医療施設の開設者</t>
  </si>
  <si>
    <t>医療施設の勤務者</t>
  </si>
  <si>
    <t>病院</t>
  </si>
  <si>
    <t>診療所</t>
  </si>
  <si>
    <t>医　　師</t>
  </si>
  <si>
    <t>歯科医師</t>
  </si>
  <si>
    <t>３０．医師・歯科医師</t>
  </si>
  <si>
    <t>保健所別</t>
  </si>
  <si>
    <t>国立</t>
  </si>
  <si>
    <t>県立</t>
  </si>
  <si>
    <t>市町村立</t>
  </si>
  <si>
    <t>法人立</t>
  </si>
  <si>
    <t>個人立</t>
  </si>
  <si>
    <t>施設</t>
  </si>
  <si>
    <t>病床数</t>
  </si>
  <si>
    <t>病</t>
  </si>
  <si>
    <t>院</t>
  </si>
  <si>
    <t>東村山郡</t>
  </si>
  <si>
    <t>東置賜郡</t>
  </si>
  <si>
    <t>東田川郡</t>
  </si>
  <si>
    <t>西田川郡</t>
  </si>
  <si>
    <t>飽海郡</t>
  </si>
  <si>
    <t>最上郡</t>
  </si>
  <si>
    <t>西置賜郡</t>
  </si>
  <si>
    <t>西村山郡</t>
  </si>
  <si>
    <t>村山</t>
  </si>
  <si>
    <t>北村山郡</t>
  </si>
  <si>
    <t>藤島</t>
  </si>
  <si>
    <t>診</t>
  </si>
  <si>
    <t>療</t>
  </si>
  <si>
    <t>所</t>
  </si>
  <si>
    <t>資料.　県医務課</t>
  </si>
  <si>
    <t>保健所別施設.病床種別病床数</t>
  </si>
  <si>
    <t>病院数</t>
  </si>
  <si>
    <t>診療所数</t>
  </si>
  <si>
    <t>歯科診療所数</t>
  </si>
  <si>
    <t>精神
病院</t>
  </si>
  <si>
    <t>病床数</t>
  </si>
  <si>
    <t>結　核
療養所</t>
  </si>
  <si>
    <t>病床数</t>
  </si>
  <si>
    <t>結核</t>
  </si>
  <si>
    <t>一般
病院</t>
  </si>
  <si>
    <t>伝染</t>
  </si>
  <si>
    <t>一般</t>
  </si>
  <si>
    <t>精神</t>
  </si>
  <si>
    <t>３１.医療関係施設</t>
  </si>
  <si>
    <t>（2）月別火災発生件数･損害見積額</t>
  </si>
  <si>
    <t>月別</t>
  </si>
  <si>
    <t>出火件数</t>
  </si>
  <si>
    <t>焼損棟数</t>
  </si>
  <si>
    <t>焼損面積</t>
  </si>
  <si>
    <t>車輌</t>
  </si>
  <si>
    <t>死傷者</t>
  </si>
  <si>
    <t>罹災世帯数</t>
  </si>
  <si>
    <t>罹災人員</t>
  </si>
  <si>
    <t>損　害　見　積　額　(円)</t>
  </si>
  <si>
    <t>総　額</t>
  </si>
  <si>
    <t>建　物　火　災</t>
  </si>
  <si>
    <t>山林原野
火　　　災</t>
  </si>
  <si>
    <t>船舶火災</t>
  </si>
  <si>
    <t>車輌火災</t>
  </si>
  <si>
    <t>建物</t>
  </si>
  <si>
    <t>山林原野</t>
  </si>
  <si>
    <t>船舶</t>
  </si>
  <si>
    <t>全焼</t>
  </si>
  <si>
    <t>半焼</t>
  </si>
  <si>
    <t>部分焼</t>
  </si>
  <si>
    <t>山林面積</t>
  </si>
  <si>
    <t>船舶
台数</t>
  </si>
  <si>
    <t>死者</t>
  </si>
  <si>
    <t>傷者</t>
  </si>
  <si>
    <t>内容物及
びその他</t>
  </si>
  <si>
    <t>昭和31年</t>
  </si>
  <si>
    <t>〃　32年</t>
  </si>
  <si>
    <t>〃　33年</t>
  </si>
  <si>
    <t>〃　34年</t>
  </si>
  <si>
    <t>〃　35年</t>
  </si>
  <si>
    <t>1月</t>
  </si>
  <si>
    <t xml:space="preserve"> 資料.県消防防災課</t>
  </si>
  <si>
    <t>３２．火災被害</t>
  </si>
  <si>
    <t>（3）損害を与えたもの・損害を受けたもの</t>
  </si>
  <si>
    <t>区分</t>
  </si>
  <si>
    <t>第一原因（損害を与えたもの）</t>
  </si>
  <si>
    <t>乗合
自動車</t>
  </si>
  <si>
    <t>乗用自動車</t>
  </si>
  <si>
    <t>貨物自動車</t>
  </si>
  <si>
    <t>その他の
自動車</t>
  </si>
  <si>
    <t>原動機付自転車</t>
  </si>
  <si>
    <t>自転車</t>
  </si>
  <si>
    <t>歩行者</t>
  </si>
  <si>
    <t>乗客</t>
  </si>
  <si>
    <t>その他
の人</t>
  </si>
  <si>
    <t>物件
その他</t>
  </si>
  <si>
    <t>特殊</t>
  </si>
  <si>
    <t>普通</t>
  </si>
  <si>
    <t>小型
四輪</t>
  </si>
  <si>
    <t>小型
二輪</t>
  </si>
  <si>
    <t>第一種</t>
  </si>
  <si>
    <t>第二種</t>
  </si>
  <si>
    <t>件数</t>
  </si>
  <si>
    <t>第二原因（損害を受よたもの）</t>
  </si>
  <si>
    <t>昭和 35年</t>
  </si>
  <si>
    <t>乗合自動車</t>
  </si>
  <si>
    <t>小型四輪</t>
  </si>
  <si>
    <t>小型三輪</t>
  </si>
  <si>
    <t>の自動車</t>
  </si>
  <si>
    <t>第1種</t>
  </si>
  <si>
    <t>第2種</t>
  </si>
  <si>
    <t>その他の車馬</t>
  </si>
  <si>
    <t>汽車</t>
  </si>
  <si>
    <t>その他の人</t>
  </si>
  <si>
    <t>物件その他</t>
  </si>
  <si>
    <t>３３.交通事故</t>
  </si>
  <si>
    <t>昭和35年度</t>
  </si>
  <si>
    <t>区　　分</t>
  </si>
  <si>
    <t>定額電灯</t>
  </si>
  <si>
    <t>従量電灯</t>
  </si>
  <si>
    <t>大口電灯</t>
  </si>
  <si>
    <t>臨時電灯</t>
  </si>
  <si>
    <t>合計</t>
  </si>
  <si>
    <t>電灯</t>
  </si>
  <si>
    <t>小型機器</t>
  </si>
  <si>
    <t>街路</t>
  </si>
  <si>
    <t>契約　口数</t>
  </si>
  <si>
    <t>灯数，口数又はＫＷ</t>
  </si>
  <si>
    <t>112ＫＷ</t>
  </si>
  <si>
    <t>23453ＫＷ</t>
  </si>
  <si>
    <t>1878（灯）</t>
  </si>
  <si>
    <t>1989604（灯）</t>
  </si>
  <si>
    <t>業務用
電力</t>
  </si>
  <si>
    <t>小口電力</t>
  </si>
  <si>
    <t>大口電力</t>
  </si>
  <si>
    <t>臨時電力</t>
  </si>
  <si>
    <t>農事用電力</t>
  </si>
  <si>
    <t>建設工事用電力</t>
  </si>
  <si>
    <t>事務用電力</t>
  </si>
  <si>
    <t>電力合計</t>
  </si>
  <si>
    <t>５０ＫＷ</t>
  </si>
  <si>
    <t>500～</t>
  </si>
  <si>
    <t>3000ｋｗ</t>
  </si>
  <si>
    <t>未満</t>
  </si>
  <si>
    <t>以上</t>
  </si>
  <si>
    <t>3,000ｋｗ</t>
  </si>
  <si>
    <t>契約口数</t>
  </si>
  <si>
    <t>契約ＫＷ</t>
  </si>
  <si>
    <t>　資料．　東北電力株式会社山形支店</t>
  </si>
  <si>
    <t>１５．電灯・電力需用実績</t>
  </si>
  <si>
    <t>長井市</t>
  </si>
  <si>
    <t>川西町</t>
  </si>
  <si>
    <t>昭和36年3月31日現在</t>
  </si>
  <si>
    <t xml:space="preserve">保  健  所
市町村別 </t>
  </si>
  <si>
    <t>行政区域内      居住人口</t>
  </si>
  <si>
    <t>給水区域内
人      口</t>
  </si>
  <si>
    <t xml:space="preserve">Ｂ/Ａ  </t>
  </si>
  <si>
    <t>計画給水
人　　口</t>
  </si>
  <si>
    <t xml:space="preserve">Ｃ/Ａ  </t>
  </si>
  <si>
    <t>現在給水
人　　口</t>
  </si>
  <si>
    <t xml:space="preserve">Ｄ/Ａ  </t>
  </si>
  <si>
    <t>上水道</t>
  </si>
  <si>
    <t>簡易水道</t>
  </si>
  <si>
    <t>専用水道</t>
  </si>
  <si>
    <t>（Ａ）</t>
  </si>
  <si>
    <t>（Ｂ）</t>
  </si>
  <si>
    <t>％</t>
  </si>
  <si>
    <t>（Ｃ）</t>
  </si>
  <si>
    <t>（Ｄ）</t>
  </si>
  <si>
    <t>施設数</t>
  </si>
  <si>
    <t>人</t>
  </si>
  <si>
    <t>山形保健所</t>
  </si>
  <si>
    <t xml:space="preserve"> </t>
  </si>
  <si>
    <t>寒河江保健所</t>
  </si>
  <si>
    <t>寒河江市</t>
  </si>
  <si>
    <t>大江町</t>
  </si>
  <si>
    <t>村山保健所</t>
  </si>
  <si>
    <t>新庄保健所</t>
  </si>
  <si>
    <t>金山町</t>
  </si>
  <si>
    <t>酒田保健所</t>
  </si>
  <si>
    <t>酒田市</t>
  </si>
  <si>
    <t xml:space="preserve"> </t>
  </si>
  <si>
    <t>八幡町</t>
  </si>
  <si>
    <t>平田村</t>
  </si>
  <si>
    <t>藤島保健所</t>
  </si>
  <si>
    <t>立川町</t>
  </si>
  <si>
    <t>鶴岡保健所</t>
  </si>
  <si>
    <t>赤湯保健所</t>
  </si>
  <si>
    <t>長井保健所</t>
  </si>
  <si>
    <t>米沢保健所</t>
  </si>
  <si>
    <t>　</t>
  </si>
  <si>
    <t>資料．　県薬務課</t>
  </si>
  <si>
    <t>１６．市町村別水道普及状況</t>
  </si>
  <si>
    <t xml:space="preserve"> (1) 種類別</t>
  </si>
  <si>
    <t>昭和36年3月31日現在</t>
  </si>
  <si>
    <t>路 線 別</t>
  </si>
  <si>
    <t>総 延 長</t>
  </si>
  <si>
    <t>重  用          延  長</t>
  </si>
  <si>
    <t>実 延 長</t>
  </si>
  <si>
    <t>内　　　訳</t>
  </si>
  <si>
    <t>種　　類　　別　　内　　訳</t>
  </si>
  <si>
    <t>改良済
延　長</t>
  </si>
  <si>
    <t>未改良
延　長</t>
  </si>
  <si>
    <t>永　久　橋</t>
  </si>
  <si>
    <t>木　　橋</t>
  </si>
  <si>
    <t>　隧　　道</t>
  </si>
  <si>
    <t>個数</t>
  </si>
  <si>
    <t>延長</t>
  </si>
  <si>
    <t>m</t>
  </si>
  <si>
    <t>総　　　　数</t>
  </si>
  <si>
    <t>29 4/2</t>
  </si>
  <si>
    <t>1級 国  道</t>
  </si>
  <si>
    <t xml:space="preserve">6 2/2 </t>
  </si>
  <si>
    <t>2級 国  道</t>
  </si>
  <si>
    <t xml:space="preserve">3 2/2 </t>
  </si>
  <si>
    <t>9 4/2</t>
  </si>
  <si>
    <t>主要地方道</t>
  </si>
  <si>
    <t>一般府県道</t>
  </si>
  <si>
    <t>797</t>
  </si>
  <si>
    <t>508</t>
  </si>
  <si>
    <t>合　　　計</t>
  </si>
  <si>
    <t>23 4/2</t>
  </si>
  <si>
    <t>市町村道</t>
  </si>
  <si>
    <t>一級国道</t>
  </si>
  <si>
    <t>13号線指定区間</t>
  </si>
  <si>
    <t>　　資料.　県道路課</t>
  </si>
  <si>
    <t>１７．道路延長</t>
  </si>
  <si>
    <t xml:space="preserve"> 　　　(1)年次別</t>
  </si>
  <si>
    <t>年別</t>
  </si>
  <si>
    <t>貨　　　　　　物　　　　　　用</t>
  </si>
  <si>
    <t>乗　　合　　用</t>
  </si>
  <si>
    <t>乗　　用</t>
  </si>
  <si>
    <t>普通車</t>
  </si>
  <si>
    <t>小型四輪車</t>
  </si>
  <si>
    <t>小型三輪車</t>
  </si>
  <si>
    <t>けん引　被けん　引</t>
  </si>
  <si>
    <t>普　通　車</t>
  </si>
  <si>
    <t>けん引　被けん　引</t>
  </si>
  <si>
    <t>自家用</t>
  </si>
  <si>
    <t>営業　　　用</t>
  </si>
  <si>
    <t>小計</t>
  </si>
  <si>
    <t>自家　　用</t>
  </si>
  <si>
    <t>営業　　用</t>
  </si>
  <si>
    <t>昭和</t>
  </si>
  <si>
    <t>23年</t>
  </si>
  <si>
    <t>55</t>
  </si>
  <si>
    <t>〃</t>
  </si>
  <si>
    <t>24年</t>
  </si>
  <si>
    <t>68</t>
  </si>
  <si>
    <t>25年</t>
  </si>
  <si>
    <t>79</t>
  </si>
  <si>
    <t>26年</t>
  </si>
  <si>
    <t>11</t>
  </si>
  <si>
    <t>88</t>
  </si>
  <si>
    <t>27年</t>
  </si>
  <si>
    <t>100</t>
  </si>
  <si>
    <t>28年</t>
  </si>
  <si>
    <t>(1)8</t>
  </si>
  <si>
    <t>(1)3,746</t>
  </si>
  <si>
    <t>(64)106</t>
  </si>
  <si>
    <t>(64)203</t>
  </si>
  <si>
    <t>29年</t>
  </si>
  <si>
    <t>154</t>
  </si>
  <si>
    <t>(59)264</t>
  </si>
  <si>
    <t>30年</t>
  </si>
  <si>
    <t>(59)195</t>
  </si>
  <si>
    <t>(94)320</t>
  </si>
  <si>
    <t>31年</t>
  </si>
  <si>
    <t>(29)196</t>
  </si>
  <si>
    <t>(29)303</t>
  </si>
  <si>
    <t>32年</t>
  </si>
  <si>
    <t>(9)197</t>
  </si>
  <si>
    <t>(9)289</t>
  </si>
  <si>
    <t>33年</t>
  </si>
  <si>
    <t>(11)195</t>
  </si>
  <si>
    <t>(11)263</t>
  </si>
  <si>
    <t>34年</t>
  </si>
  <si>
    <t>(14)176</t>
  </si>
  <si>
    <t>(14)228</t>
  </si>
  <si>
    <t>35年</t>
  </si>
  <si>
    <t>(17)162</t>
  </si>
  <si>
    <t>(17)197</t>
  </si>
  <si>
    <t>36年</t>
  </si>
  <si>
    <t>(14)146</t>
  </si>
  <si>
    <t>25</t>
  </si>
  <si>
    <t>(14)171</t>
  </si>
  <si>
    <t>年度別</t>
  </si>
  <si>
    <t>乗　　　　　　　　　　　　　　　　　　　　用</t>
  </si>
  <si>
    <t>小型　　　　二輪車</t>
  </si>
  <si>
    <t>軽自動車</t>
  </si>
  <si>
    <t>特殊用途車</t>
  </si>
  <si>
    <t>特  殊         自動車</t>
  </si>
  <si>
    <t>小型車</t>
  </si>
  <si>
    <t>自家　　　用</t>
  </si>
  <si>
    <t>営業　　　　　　　　　　　　用</t>
  </si>
  <si>
    <t>472</t>
  </si>
  <si>
    <t>750</t>
  </si>
  <si>
    <t>582</t>
  </si>
  <si>
    <t>1095</t>
  </si>
  <si>
    <t>(6)208</t>
  </si>
  <si>
    <t>(3)849</t>
  </si>
  <si>
    <t>(74)1524</t>
  </si>
  <si>
    <t>(1)326</t>
  </si>
  <si>
    <t>(7)1729</t>
  </si>
  <si>
    <t>(67)2587</t>
  </si>
  <si>
    <t>(1)138</t>
  </si>
  <si>
    <t>(1)329</t>
  </si>
  <si>
    <t>(1)448</t>
  </si>
  <si>
    <t>(8)2729</t>
  </si>
  <si>
    <t>(104)3834</t>
  </si>
  <si>
    <t>(104)10874</t>
  </si>
  <si>
    <t>(1)163</t>
  </si>
  <si>
    <t>(1)444</t>
  </si>
  <si>
    <t>(5)524</t>
  </si>
  <si>
    <t>(11)2746</t>
  </si>
  <si>
    <t>(46)4025</t>
  </si>
  <si>
    <t>(46)11931</t>
  </si>
  <si>
    <t>250</t>
  </si>
  <si>
    <t>(4)586</t>
  </si>
  <si>
    <t>(10)3578</t>
  </si>
  <si>
    <t>(23)5064</t>
  </si>
  <si>
    <t>(23)14336</t>
  </si>
  <si>
    <t>343</t>
  </si>
  <si>
    <t>(4)582</t>
  </si>
  <si>
    <t>(10)5932</t>
  </si>
  <si>
    <t>(25)7575</t>
  </si>
  <si>
    <t>(25)18433</t>
  </si>
  <si>
    <t>428</t>
  </si>
  <si>
    <t>(4)555</t>
  </si>
  <si>
    <t>(10)7367</t>
  </si>
  <si>
    <t>(28)9092</t>
  </si>
  <si>
    <t>(28)21324</t>
  </si>
  <si>
    <t>688</t>
  </si>
  <si>
    <t>(4)506</t>
  </si>
  <si>
    <t>(10)9615</t>
  </si>
  <si>
    <t>(31)11560</t>
  </si>
  <si>
    <t>(31)25073</t>
  </si>
  <si>
    <t>(2)922</t>
  </si>
  <si>
    <t>(2)1604</t>
  </si>
  <si>
    <t>(4)419</t>
  </si>
  <si>
    <t>(10)14712</t>
  </si>
  <si>
    <t>(30)16907</t>
  </si>
  <si>
    <t>(30)31932</t>
  </si>
  <si>
    <t>注　1.( )書は米軍人私有自動車の別書　2.小型二輪及び軽自動車は検査証叉は届出済証を交付しているものを計</t>
  </si>
  <si>
    <t>　　上した。　3.各年3月末現在　資料.県陸運事務所</t>
  </si>
  <si>
    <t>１８.自動車台数</t>
  </si>
  <si>
    <t>%</t>
  </si>
  <si>
    <t>品       目       別</t>
  </si>
  <si>
    <t>単位</t>
  </si>
  <si>
    <t>昭　和　35　年</t>
  </si>
  <si>
    <t>昭　和　34　年</t>
  </si>
  <si>
    <t>数量</t>
  </si>
  <si>
    <t>金額</t>
  </si>
  <si>
    <t>構成比</t>
  </si>
  <si>
    <t>円</t>
  </si>
  <si>
    <t>繊維製品</t>
  </si>
  <si>
    <t>生糸</t>
  </si>
  <si>
    <t>kg</t>
  </si>
  <si>
    <t>絹織物</t>
  </si>
  <si>
    <t>平方碼</t>
  </si>
  <si>
    <t>碼</t>
  </si>
  <si>
    <t>平方米</t>
  </si>
  <si>
    <t>平方呎</t>
  </si>
  <si>
    <t>疋</t>
  </si>
  <si>
    <t>人絹交織々物</t>
  </si>
  <si>
    <t>合成繊維</t>
  </si>
  <si>
    <t>絨氈</t>
  </si>
  <si>
    <t>メリヤス製品</t>
  </si>
  <si>
    <t>打</t>
  </si>
  <si>
    <t>機械金属製品</t>
  </si>
  <si>
    <t>ミシン</t>
  </si>
  <si>
    <t>台</t>
  </si>
  <si>
    <t>同頭部</t>
  </si>
  <si>
    <t>〃</t>
  </si>
  <si>
    <t>同部品</t>
  </si>
  <si>
    <t>ヶ</t>
  </si>
  <si>
    <t>2,445台</t>
  </si>
  <si>
    <t>枚</t>
  </si>
  <si>
    <t>48,700台</t>
  </si>
  <si>
    <t>組</t>
  </si>
  <si>
    <t>24枚</t>
  </si>
  <si>
    <t>同部品</t>
  </si>
  <si>
    <t>脱穀機カッター除草機</t>
  </si>
  <si>
    <t>25台</t>
  </si>
  <si>
    <t>4台</t>
  </si>
  <si>
    <t>10丁</t>
  </si>
  <si>
    <t>鉄皿等鋳物製品</t>
  </si>
  <si>
    <t>点</t>
  </si>
  <si>
    <t>アルミ鋳物</t>
  </si>
  <si>
    <t>ヶ</t>
  </si>
  <si>
    <t>鎌等打刃物</t>
  </si>
  <si>
    <t>丁</t>
  </si>
  <si>
    <t>32,996丁</t>
  </si>
  <si>
    <t>旋盤</t>
  </si>
  <si>
    <t>トランジスタートランス電気部品</t>
  </si>
  <si>
    <t>電解金属クローム</t>
  </si>
  <si>
    <t>Kt</t>
  </si>
  <si>
    <t>　 〃 　マンガン</t>
  </si>
  <si>
    <t>〃</t>
  </si>
  <si>
    <t>電解二酸化マンガン</t>
  </si>
  <si>
    <t>〃</t>
  </si>
  <si>
    <t>高炭素マンガン鉄</t>
  </si>
  <si>
    <r>
      <t>中炭素</t>
    </r>
    <r>
      <rPr>
        <sz val="10"/>
        <color indexed="9"/>
        <rFont val="ＭＳ 明朝"/>
        <family val="1"/>
      </rPr>
      <t>・・</t>
    </r>
    <r>
      <rPr>
        <sz val="10"/>
        <rFont val="ＭＳ 明朝"/>
        <family val="1"/>
      </rPr>
      <t>〃</t>
    </r>
    <r>
      <rPr>
        <sz val="10"/>
        <color indexed="9"/>
        <rFont val="ＭＳ 明朝"/>
        <family val="1"/>
      </rPr>
      <t>・・</t>
    </r>
  </si>
  <si>
    <r>
      <t>低炭素</t>
    </r>
    <r>
      <rPr>
        <sz val="10"/>
        <color indexed="9"/>
        <rFont val="ＭＳ 明朝"/>
        <family val="1"/>
      </rPr>
      <t>・・</t>
    </r>
    <r>
      <rPr>
        <sz val="10"/>
        <rFont val="ＭＳ 明朝"/>
        <family val="1"/>
      </rPr>
      <t>〃</t>
    </r>
    <r>
      <rPr>
        <sz val="10"/>
        <color indexed="9"/>
        <rFont val="ＭＳ 明朝"/>
        <family val="1"/>
      </rPr>
      <t>・・</t>
    </r>
  </si>
  <si>
    <r>
      <t>高硅素</t>
    </r>
    <r>
      <rPr>
        <sz val="10"/>
        <color indexed="9"/>
        <rFont val="ＭＳ 明朝"/>
        <family val="1"/>
      </rPr>
      <t>・・</t>
    </r>
    <r>
      <rPr>
        <sz val="10"/>
        <rFont val="ＭＳ 明朝"/>
        <family val="1"/>
      </rPr>
      <t>〃</t>
    </r>
    <r>
      <rPr>
        <sz val="10"/>
        <color indexed="9"/>
        <rFont val="ＭＳ 明朝"/>
        <family val="1"/>
      </rPr>
      <t>・・</t>
    </r>
  </si>
  <si>
    <t>高炭素クローム鉄</t>
  </si>
  <si>
    <t>〃</t>
  </si>
  <si>
    <t>(合金鉄計)</t>
  </si>
  <si>
    <t>化学製品</t>
  </si>
  <si>
    <t>デルナイトB</t>
  </si>
  <si>
    <t>t</t>
  </si>
  <si>
    <t>ベントナイト</t>
  </si>
  <si>
    <t>カレオンアース</t>
  </si>
  <si>
    <t>映写用カーボン</t>
  </si>
  <si>
    <t>本</t>
  </si>
  <si>
    <t>不透明石英ガラス</t>
  </si>
  <si>
    <t>〃</t>
  </si>
  <si>
    <t>熔成燐肥</t>
  </si>
  <si>
    <t>kg</t>
  </si>
  <si>
    <t>酸性白土</t>
  </si>
  <si>
    <t>t</t>
  </si>
  <si>
    <t>木製品</t>
  </si>
  <si>
    <t>ウィンドシャッター</t>
  </si>
  <si>
    <t>ミルクコツク</t>
  </si>
  <si>
    <t>石</t>
  </si>
  <si>
    <t>1,773,222枚</t>
  </si>
  <si>
    <t>平方呎</t>
  </si>
  <si>
    <t>フローリング</t>
  </si>
  <si>
    <t>合板</t>
  </si>
  <si>
    <t>カービングボード</t>
  </si>
  <si>
    <t>〃</t>
  </si>
  <si>
    <t>チヨツピングボード</t>
  </si>
  <si>
    <t>ビーチウツドボード</t>
  </si>
  <si>
    <t>木台</t>
  </si>
  <si>
    <t>〃</t>
  </si>
  <si>
    <t>ホーリングテーブル</t>
  </si>
  <si>
    <t>ナイフホルダー</t>
  </si>
  <si>
    <t>椅子</t>
  </si>
  <si>
    <t>椅子シート</t>
  </si>
  <si>
    <t>ホットプレート</t>
  </si>
  <si>
    <t>バービキユーボード</t>
  </si>
  <si>
    <t>ベビーピアノ</t>
  </si>
  <si>
    <t>マナイタ</t>
  </si>
  <si>
    <t>鍋敷</t>
  </si>
  <si>
    <t>セツト</t>
  </si>
  <si>
    <t>果実缶詰・食料品</t>
  </si>
  <si>
    <t>みかん缶詰</t>
  </si>
  <si>
    <t>C/S</t>
  </si>
  <si>
    <r>
      <t>洋　梨</t>
    </r>
    <r>
      <rPr>
        <sz val="10"/>
        <color indexed="9"/>
        <rFont val="ＭＳ 明朝"/>
        <family val="1"/>
      </rPr>
      <t>・・</t>
    </r>
    <r>
      <rPr>
        <sz val="10"/>
        <rFont val="ＭＳ 明朝"/>
        <family val="1"/>
      </rPr>
      <t>〃</t>
    </r>
    <r>
      <rPr>
        <sz val="10"/>
        <color indexed="9"/>
        <rFont val="ＭＳ 明朝"/>
        <family val="1"/>
      </rPr>
      <t>・・</t>
    </r>
  </si>
  <si>
    <r>
      <t>桜　桃</t>
    </r>
    <r>
      <rPr>
        <sz val="10"/>
        <color indexed="9"/>
        <rFont val="ＭＳ 明朝"/>
        <family val="1"/>
      </rPr>
      <t>・・</t>
    </r>
    <r>
      <rPr>
        <sz val="10"/>
        <rFont val="ＭＳ 明朝"/>
        <family val="1"/>
      </rPr>
      <t>〃</t>
    </r>
    <r>
      <rPr>
        <sz val="10"/>
        <color indexed="9"/>
        <rFont val="ＭＳ 明朝"/>
        <family val="1"/>
      </rPr>
      <t>・・</t>
    </r>
  </si>
  <si>
    <r>
      <t>黄　桃</t>
    </r>
    <r>
      <rPr>
        <sz val="10"/>
        <color indexed="9"/>
        <rFont val="ＭＳ 明朝"/>
        <family val="1"/>
      </rPr>
      <t>・・</t>
    </r>
    <r>
      <rPr>
        <sz val="10"/>
        <rFont val="ＭＳ 明朝"/>
        <family val="1"/>
      </rPr>
      <t>〃</t>
    </r>
    <r>
      <rPr>
        <sz val="10"/>
        <color indexed="9"/>
        <rFont val="ＭＳ 明朝"/>
        <family val="1"/>
      </rPr>
      <t>・・</t>
    </r>
  </si>
  <si>
    <r>
      <t>白　桃</t>
    </r>
    <r>
      <rPr>
        <sz val="10"/>
        <color indexed="9"/>
        <rFont val="ＭＳ 明朝"/>
        <family val="1"/>
      </rPr>
      <t>・・</t>
    </r>
    <r>
      <rPr>
        <sz val="10"/>
        <rFont val="ＭＳ 明朝"/>
        <family val="1"/>
      </rPr>
      <t>〃</t>
    </r>
    <r>
      <rPr>
        <sz val="10"/>
        <color indexed="9"/>
        <rFont val="ＭＳ 明朝"/>
        <family val="1"/>
      </rPr>
      <t>・・</t>
    </r>
  </si>
  <si>
    <t>フルーツポンチ</t>
  </si>
  <si>
    <t>ミルクスドフルーツ</t>
  </si>
  <si>
    <t>リンゴ詰ソリンドパツク</t>
  </si>
  <si>
    <t>〃</t>
  </si>
  <si>
    <t>リンゴパインスタイル</t>
  </si>
  <si>
    <t>みかんシロツプ漬</t>
  </si>
  <si>
    <r>
      <t>白桃</t>
    </r>
    <r>
      <rPr>
        <sz val="10"/>
        <color indexed="9"/>
        <rFont val="ＭＳ 明朝"/>
        <family val="1"/>
      </rPr>
      <t>・・</t>
    </r>
    <r>
      <rPr>
        <sz val="10"/>
        <rFont val="ＭＳ 明朝"/>
        <family val="1"/>
      </rPr>
      <t>〃</t>
    </r>
    <r>
      <rPr>
        <sz val="10"/>
        <color indexed="9"/>
        <rFont val="ＭＳ 明朝"/>
        <family val="1"/>
      </rPr>
      <t>・・</t>
    </r>
  </si>
  <si>
    <r>
      <t>洋梨</t>
    </r>
    <r>
      <rPr>
        <sz val="10"/>
        <color indexed="9"/>
        <rFont val="ＭＳ 明朝"/>
        <family val="1"/>
      </rPr>
      <t>・・</t>
    </r>
    <r>
      <rPr>
        <sz val="10"/>
        <rFont val="ＭＳ 明朝"/>
        <family val="1"/>
      </rPr>
      <t>〃</t>
    </r>
    <r>
      <rPr>
        <sz val="10"/>
        <color indexed="9"/>
        <rFont val="ＭＳ 明朝"/>
        <family val="1"/>
      </rPr>
      <t>・・</t>
    </r>
  </si>
  <si>
    <r>
      <t>桜桃</t>
    </r>
    <r>
      <rPr>
        <sz val="10"/>
        <color indexed="9"/>
        <rFont val="ＭＳ 明朝"/>
        <family val="1"/>
      </rPr>
      <t>・・</t>
    </r>
    <r>
      <rPr>
        <sz val="10"/>
        <rFont val="ＭＳ 明朝"/>
        <family val="1"/>
      </rPr>
      <t>〃</t>
    </r>
    <r>
      <rPr>
        <sz val="10"/>
        <color indexed="9"/>
        <rFont val="ＭＳ 明朝"/>
        <family val="1"/>
      </rPr>
      <t>・・</t>
    </r>
  </si>
  <si>
    <r>
      <t>黄桃</t>
    </r>
    <r>
      <rPr>
        <sz val="10"/>
        <color indexed="9"/>
        <rFont val="ＭＳ 明朝"/>
        <family val="1"/>
      </rPr>
      <t>・・</t>
    </r>
    <r>
      <rPr>
        <sz val="10"/>
        <rFont val="ＭＳ 明朝"/>
        <family val="1"/>
      </rPr>
      <t>〃</t>
    </r>
    <r>
      <rPr>
        <sz val="10"/>
        <color indexed="9"/>
        <rFont val="ＭＳ 明朝"/>
        <family val="1"/>
      </rPr>
      <t>・・</t>
    </r>
  </si>
  <si>
    <t>フルーツサラダ</t>
  </si>
  <si>
    <t>フルーツカクテル</t>
  </si>
  <si>
    <t>細筍缶詰</t>
  </si>
  <si>
    <t>C/S</t>
  </si>
  <si>
    <t>野菜みりん漬</t>
  </si>
  <si>
    <t>なめこみそ汁缶詰</t>
  </si>
  <si>
    <t>山菜漬缶詰</t>
  </si>
  <si>
    <t>虹鱒</t>
  </si>
  <si>
    <t>kg</t>
  </si>
  <si>
    <t>芭蕉せんべい</t>
  </si>
  <si>
    <t>雑貨</t>
  </si>
  <si>
    <t>バドミントンラケツト</t>
  </si>
  <si>
    <t>造花</t>
  </si>
  <si>
    <t>グロス</t>
  </si>
  <si>
    <t>桐　紙(平判名刺カード)</t>
  </si>
  <si>
    <t>340,000枚</t>
  </si>
  <si>
    <t>こけし人形</t>
  </si>
  <si>
    <t>ヶ</t>
  </si>
  <si>
    <t>いづめこ人形</t>
  </si>
  <si>
    <t>ヶ</t>
  </si>
  <si>
    <t>風俗人形</t>
  </si>
  <si>
    <t>ヶ</t>
  </si>
  <si>
    <t>御殿まり</t>
  </si>
  <si>
    <t>笹野彫</t>
  </si>
  <si>
    <t>ピンクツシヨン</t>
  </si>
  <si>
    <t>絵ローソク</t>
  </si>
  <si>
    <t>蒲雪沓</t>
  </si>
  <si>
    <t>足</t>
  </si>
  <si>
    <t>こけしホーク</t>
  </si>
  <si>
    <t>カナリヤ</t>
  </si>
  <si>
    <t>羽</t>
  </si>
  <si>
    <t>チユウリツプ球根</t>
  </si>
  <si>
    <t>球</t>
  </si>
  <si>
    <t>巻煙草入</t>
  </si>
  <si>
    <t>煙草</t>
  </si>
  <si>
    <t>kg</t>
  </si>
  <si>
    <t>ＳＰ胡椒入れ</t>
  </si>
  <si>
    <t>握手</t>
  </si>
  <si>
    <t>資料. 県商工課</t>
  </si>
  <si>
    <t>１９． 品目別輸出出荷実績</t>
  </si>
  <si>
    <t>昭和36年3月末現在</t>
  </si>
  <si>
    <t>金融機関別</t>
  </si>
  <si>
    <t>県内店舗数</t>
  </si>
  <si>
    <t>県外
支店</t>
  </si>
  <si>
    <t>本店</t>
  </si>
  <si>
    <t>支店</t>
  </si>
  <si>
    <t>出張所</t>
  </si>
  <si>
    <t>労働金庫</t>
  </si>
  <si>
    <t>日本銀行山形事務所</t>
  </si>
  <si>
    <t>農業協同組合連合会</t>
  </si>
  <si>
    <t>都市銀行</t>
  </si>
  <si>
    <t>農業協同組合</t>
  </si>
  <si>
    <t>地方銀行</t>
  </si>
  <si>
    <t>国民金融公庫</t>
  </si>
  <si>
    <t>相互銀行</t>
  </si>
  <si>
    <t>農林中央金庫山形事務所</t>
  </si>
  <si>
    <t>信用金庫</t>
  </si>
  <si>
    <t>商工組合中央金庫</t>
  </si>
  <si>
    <t>信用組合</t>
  </si>
  <si>
    <t>生命保険会社</t>
  </si>
  <si>
    <t>　注．相互銀行の県内支店には秋田相互銀行酒田支店（1）を含む。</t>
  </si>
  <si>
    <t>資料．東北財務局山形財務部</t>
  </si>
  <si>
    <t>２０．金融機関店舗数</t>
  </si>
  <si>
    <t>(単位 100万円)</t>
  </si>
  <si>
    <t>業　   種　   別</t>
  </si>
  <si>
    <t>35年3月末</t>
  </si>
  <si>
    <t>35年6月末</t>
  </si>
  <si>
    <t>35年9月末</t>
  </si>
  <si>
    <t>35年12月末</t>
  </si>
  <si>
    <t>36年3月末</t>
  </si>
  <si>
    <t>食料品</t>
  </si>
  <si>
    <t>繊維品</t>
  </si>
  <si>
    <t>木材．木製品</t>
  </si>
  <si>
    <t>パルプ．紙．紙加工品</t>
  </si>
  <si>
    <t>印刷出版</t>
  </si>
  <si>
    <t>化学工業</t>
  </si>
  <si>
    <t>石油精製業</t>
  </si>
  <si>
    <t>ゴム製品</t>
  </si>
  <si>
    <t>皮革及び同製品</t>
  </si>
  <si>
    <t>窯業土石製品</t>
  </si>
  <si>
    <t>鉄鋼業</t>
  </si>
  <si>
    <t>機械</t>
  </si>
  <si>
    <t>電気機械器具</t>
  </si>
  <si>
    <t>輸送用機械器具</t>
  </si>
  <si>
    <t>精密機械器具</t>
  </si>
  <si>
    <t>農業</t>
  </si>
  <si>
    <t>林業</t>
  </si>
  <si>
    <t>漁業．水産．養殖業</t>
  </si>
  <si>
    <t>金属</t>
  </si>
  <si>
    <t>石炭</t>
  </si>
  <si>
    <t>石油．天然ガス</t>
  </si>
  <si>
    <t>卸売.小売業</t>
  </si>
  <si>
    <t>卸売</t>
  </si>
  <si>
    <t>小売</t>
  </si>
  <si>
    <t>金融．保険業</t>
  </si>
  <si>
    <t>不動産業</t>
  </si>
  <si>
    <t>運輸通信業</t>
  </si>
  <si>
    <t>鉄道業</t>
  </si>
  <si>
    <t>水運業</t>
  </si>
  <si>
    <t>電気.ガス.水道業</t>
  </si>
  <si>
    <t>電気</t>
  </si>
  <si>
    <t>ガス</t>
  </si>
  <si>
    <t>水道</t>
  </si>
  <si>
    <t>サービス業</t>
  </si>
  <si>
    <t>遊興娯楽業</t>
  </si>
  <si>
    <t>地方公共団体</t>
  </si>
  <si>
    <t>注．「その他」には個人消費資金および個人納税資金を含む。</t>
  </si>
  <si>
    <t>資料．日銀仙台支店</t>
  </si>
  <si>
    <t>２１．業種別銀行融資状況</t>
  </si>
  <si>
    <t>商店数</t>
  </si>
  <si>
    <t>河北町</t>
  </si>
  <si>
    <t>小国町</t>
  </si>
  <si>
    <t>白鷹町</t>
  </si>
  <si>
    <t>飯豊町</t>
  </si>
  <si>
    <t>昭和35年6月1日現在　　</t>
  </si>
  <si>
    <t>市 町 村 別</t>
  </si>
  <si>
    <t>総　数（甲．乙．丙）</t>
  </si>
  <si>
    <t>甲．</t>
  </si>
  <si>
    <t>法人組織の商店および個人商店で
常用労働者を使用している商店</t>
  </si>
  <si>
    <t>乙．</t>
  </si>
  <si>
    <t>個人商店で常用労働者を使用して
いない商店</t>
  </si>
  <si>
    <t>丙． 　飲 　食 　店</t>
  </si>
  <si>
    <t>従業者数</t>
  </si>
  <si>
    <t>商品販売額(年間)</t>
  </si>
  <si>
    <t>従業者数</t>
  </si>
  <si>
    <t>　</t>
  </si>
  <si>
    <t>市計</t>
  </si>
  <si>
    <t>東根市</t>
  </si>
  <si>
    <t>余目町</t>
  </si>
  <si>
    <t>大山町</t>
  </si>
  <si>
    <t>遊佐町</t>
  </si>
  <si>
    <t>舟形町</t>
  </si>
  <si>
    <t>戸沢村</t>
  </si>
  <si>
    <t>中山町</t>
  </si>
  <si>
    <t>真室川町</t>
  </si>
  <si>
    <t>豊栄村</t>
  </si>
  <si>
    <t>大江町</t>
  </si>
  <si>
    <t>和郷村</t>
  </si>
  <si>
    <t>飯豊町</t>
  </si>
  <si>
    <t>資料．商業統計調査</t>
  </si>
  <si>
    <t xml:space="preserve">２２．市町村別商店・従業者数・商品販売額 </t>
  </si>
  <si>
    <t>区分</t>
  </si>
  <si>
    <t>世帯主収入</t>
  </si>
  <si>
    <t>社会保障給付</t>
  </si>
  <si>
    <t>その他</t>
  </si>
  <si>
    <t>(1)収　　　　入</t>
  </si>
  <si>
    <t>35年　　平均</t>
  </si>
  <si>
    <t>35年　　　1月</t>
  </si>
  <si>
    <t>2　月</t>
  </si>
  <si>
    <t>3　月</t>
  </si>
  <si>
    <t>4　月</t>
  </si>
  <si>
    <t>5　月</t>
  </si>
  <si>
    <t>6　月</t>
  </si>
  <si>
    <t>7　月</t>
  </si>
  <si>
    <t>8　月</t>
  </si>
  <si>
    <t>9　月</t>
  </si>
  <si>
    <t>10　月</t>
  </si>
  <si>
    <t>11　月</t>
  </si>
  <si>
    <t>12　月</t>
  </si>
  <si>
    <t>世帯数</t>
  </si>
  <si>
    <t>世帯員数</t>
  </si>
  <si>
    <t>世帯人員数</t>
  </si>
  <si>
    <t>有業員数</t>
  </si>
  <si>
    <t>有業人員数</t>
  </si>
  <si>
    <t>収入総額</t>
  </si>
  <si>
    <t>実収入総額</t>
  </si>
  <si>
    <t>勤め先からの収入</t>
  </si>
  <si>
    <t>本業</t>
  </si>
  <si>
    <t>定期</t>
  </si>
  <si>
    <t>臨時</t>
  </si>
  <si>
    <t>副業</t>
  </si>
  <si>
    <t>妻の収入</t>
  </si>
  <si>
    <t>その他の世帯員収入</t>
  </si>
  <si>
    <t>事業及び内職収入</t>
  </si>
  <si>
    <t>世帯主収入</t>
  </si>
  <si>
    <t>その他の世帯員収入</t>
  </si>
  <si>
    <t>その他の実収入</t>
  </si>
  <si>
    <t>財産による収入</t>
  </si>
  <si>
    <t>受贈</t>
  </si>
  <si>
    <t>仕送り金</t>
  </si>
  <si>
    <t>自家産</t>
  </si>
  <si>
    <t>その他</t>
  </si>
  <si>
    <t>実収入以外の収入総額</t>
  </si>
  <si>
    <t>貯金引出</t>
  </si>
  <si>
    <t>年金保険無尽取金</t>
  </si>
  <si>
    <t>借入金</t>
  </si>
  <si>
    <t>掛買</t>
  </si>
  <si>
    <t>前月からの繰入金</t>
  </si>
  <si>
    <t>注.　本表は山形市におけるのもである。　資料.山形県家計調査</t>
  </si>
  <si>
    <t>２３．勤労者世帯年平均1カ月間の収入・支出</t>
  </si>
  <si>
    <t>主食</t>
  </si>
  <si>
    <t>(2)支　　　　出</t>
  </si>
  <si>
    <t>　　　　(単位　円）</t>
  </si>
  <si>
    <t>35　年　　 平　均</t>
  </si>
  <si>
    <t>35年　　　1　月</t>
  </si>
  <si>
    <t>世帯数</t>
  </si>
  <si>
    <t>支出総額</t>
  </si>
  <si>
    <t>実支出総額</t>
  </si>
  <si>
    <t>消費支出総額</t>
  </si>
  <si>
    <t>飲食費</t>
  </si>
  <si>
    <t>米類</t>
  </si>
  <si>
    <t>麦類</t>
  </si>
  <si>
    <t>パン類</t>
  </si>
  <si>
    <t>その他</t>
  </si>
  <si>
    <t>副食</t>
  </si>
  <si>
    <t>野菜乾物類</t>
  </si>
  <si>
    <t>魚介類</t>
  </si>
  <si>
    <t>肉乳卵類</t>
  </si>
  <si>
    <t>その他の加工食品</t>
  </si>
  <si>
    <t>調味料</t>
  </si>
  <si>
    <t>菓子果物</t>
  </si>
  <si>
    <t>酒飲料</t>
  </si>
  <si>
    <t>一般外食費</t>
  </si>
  <si>
    <t>学校給食費</t>
  </si>
  <si>
    <t>住居費</t>
  </si>
  <si>
    <t>家賃地代</t>
  </si>
  <si>
    <t>住居設備修繕費</t>
  </si>
  <si>
    <t>家具什器</t>
  </si>
  <si>
    <t>水道料</t>
  </si>
  <si>
    <t>光熱費</t>
  </si>
  <si>
    <t>電気・ガス代</t>
  </si>
  <si>
    <t>その他の光熱費</t>
  </si>
  <si>
    <t>被服費</t>
  </si>
  <si>
    <t>衣料費</t>
  </si>
  <si>
    <t>身の廻り品その他</t>
  </si>
  <si>
    <t>雑費</t>
  </si>
  <si>
    <t>理容衛生費</t>
  </si>
  <si>
    <t>医療費</t>
  </si>
  <si>
    <t>交通通信費</t>
  </si>
  <si>
    <t>学校教育費</t>
  </si>
  <si>
    <t>文房具費</t>
  </si>
  <si>
    <t>教養文化費</t>
  </si>
  <si>
    <t>交際費</t>
  </si>
  <si>
    <t>損害保険料</t>
  </si>
  <si>
    <t>負担費その他</t>
  </si>
  <si>
    <t>非消費支出総額</t>
  </si>
  <si>
    <t>勤労所得税</t>
  </si>
  <si>
    <t>その他の税</t>
  </si>
  <si>
    <t>社会保障費</t>
  </si>
  <si>
    <t>その他の非消費</t>
  </si>
  <si>
    <t>実支出以外の支出総額</t>
  </si>
  <si>
    <t>貯金</t>
  </si>
  <si>
    <t>地域別</t>
  </si>
  <si>
    <t>普通世帯</t>
  </si>
  <si>
    <t>1人準世帯（特  掲）</t>
  </si>
  <si>
    <t>１人</t>
  </si>
  <si>
    <t>11人以上</t>
  </si>
  <si>
    <t>1世帯あたり　　　　　　人　　　　員</t>
  </si>
  <si>
    <t>世帯数</t>
  </si>
  <si>
    <t>世帯人員</t>
  </si>
  <si>
    <t>北海道</t>
  </si>
  <si>
    <t>青森県</t>
  </si>
  <si>
    <t>岩手県</t>
  </si>
  <si>
    <t>宮城県</t>
  </si>
  <si>
    <t>秋田県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</si>
  <si>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</si>
  <si>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</si>
  <si>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</si>
  <si>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</si>
  <si>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</si>
  <si>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</si>
  <si>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</si>
  <si>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</si>
  <si>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</si>
  <si>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</si>
  <si>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</si>
  <si>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</si>
  <si>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</si>
  <si>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</si>
  <si>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</si>
  <si>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</si>
  <si>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</si>
  <si>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</si>
  <si>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</si>
  <si>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</si>
  <si>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</si>
  <si>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</si>
  <si>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</si>
  <si>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</si>
  <si>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</si>
  <si>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</si>
  <si>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</si>
  <si>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</si>
  <si>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</si>
  <si>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</si>
  <si>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</si>
  <si>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</si>
  <si>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</si>
  <si>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</si>
  <si>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</si>
  <si>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</si>
  <si>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</si>
  <si>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</si>
  <si>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</si>
  <si>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</si>
  <si>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注.　昭和35年国勢調査1％抽出結果</t>
  </si>
  <si>
    <t>３.世帯人員（11区分）別普通世帯数・普通世帯人員および平均世帯人員</t>
  </si>
  <si>
    <t>昭和35年6月1日現在</t>
  </si>
  <si>
    <t>総　　　数</t>
  </si>
  <si>
    <t>個　　　人</t>
  </si>
  <si>
    <t>法　　　人</t>
  </si>
  <si>
    <t>団　　　体　</t>
  </si>
  <si>
    <t>公　　　営</t>
  </si>
  <si>
    <t>事業所</t>
  </si>
  <si>
    <t>従業者</t>
  </si>
  <si>
    <t>鶴岡市</t>
  </si>
  <si>
    <t>酒田市</t>
  </si>
  <si>
    <t>新庄市</t>
  </si>
  <si>
    <t>上山市</t>
  </si>
  <si>
    <t>村山市</t>
  </si>
  <si>
    <t>x</t>
  </si>
  <si>
    <t>庄内地域</t>
  </si>
  <si>
    <t>櫛引村</t>
  </si>
  <si>
    <t>羽黒町</t>
  </si>
  <si>
    <t>三川村</t>
  </si>
  <si>
    <t>藤島町</t>
  </si>
  <si>
    <t>立川町</t>
  </si>
  <si>
    <t>余目町</t>
  </si>
  <si>
    <t>温海町</t>
  </si>
  <si>
    <t>大山町</t>
  </si>
  <si>
    <t>松山町</t>
  </si>
  <si>
    <t>x</t>
  </si>
  <si>
    <t>八幡町</t>
  </si>
  <si>
    <t>遊佐町</t>
  </si>
  <si>
    <t>大石田町</t>
  </si>
  <si>
    <t>舟形町</t>
  </si>
  <si>
    <t>x</t>
  </si>
  <si>
    <t>大蔵村</t>
  </si>
  <si>
    <t>戸沢村</t>
  </si>
  <si>
    <t>鮭川村</t>
  </si>
  <si>
    <t>真室川町</t>
  </si>
  <si>
    <t>x</t>
  </si>
  <si>
    <t>金山町</t>
  </si>
  <si>
    <t>最上町</t>
  </si>
  <si>
    <t>豊栄村</t>
  </si>
  <si>
    <t>中山町</t>
  </si>
  <si>
    <t>山辺町</t>
  </si>
  <si>
    <t>大江町</t>
  </si>
  <si>
    <t>朝日町</t>
  </si>
  <si>
    <t>西川町</t>
  </si>
  <si>
    <t>置賜地域</t>
  </si>
  <si>
    <t>高畠町</t>
  </si>
  <si>
    <t>赤湯町</t>
  </si>
  <si>
    <t>宮内町</t>
  </si>
  <si>
    <t>川西町</t>
  </si>
  <si>
    <t>白鷹町</t>
  </si>
  <si>
    <t>飯豊町</t>
  </si>
  <si>
    <t>小国町</t>
  </si>
  <si>
    <t>注.　1.　事業所数1のものについては従業者数をxをもつて表示した。　　　　　</t>
  </si>
  <si>
    <t>　 　2.　イタリツク字体は合計からx分を差し引いた合計数である。</t>
  </si>
  <si>
    <t>資料.　事業所統計調査</t>
  </si>
  <si>
    <t>４．市町村・組織別事業所・従業者数</t>
  </si>
  <si>
    <t>　〃　32年</t>
  </si>
  <si>
    <t>　〃　33年</t>
  </si>
  <si>
    <t>　〃　34年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</si>
  <si>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</si>
  <si>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</si>
  <si>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</si>
  <si>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</si>
  <si>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</si>
  <si>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</si>
  <si>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</si>
  <si>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</si>
  <si>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</si>
  <si>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建設業</t>
  </si>
  <si>
    <t>製造業</t>
  </si>
  <si>
    <t>　　　　臨時日雇労働者の1人1日平均現金給与額</t>
  </si>
  <si>
    <t>（単位　円）</t>
  </si>
  <si>
    <t>産　　業　　別</t>
  </si>
  <si>
    <t>現　金　給　与　総　額</t>
  </si>
  <si>
    <t>きまつて支給する給与</t>
  </si>
  <si>
    <t>特別に支払われた給与</t>
  </si>
  <si>
    <t>臨時および　　　　　　日雇労働者　　　　　　の1人1日平　　　　　　均現金給与　　　　　　総額</t>
  </si>
  <si>
    <t>総　数</t>
  </si>
  <si>
    <t>男子</t>
  </si>
  <si>
    <t>女子</t>
  </si>
  <si>
    <t>昭　和31年</t>
  </si>
  <si>
    <t xml:space="preserve">      　</t>
  </si>
  <si>
    <t>35年平均</t>
  </si>
  <si>
    <t xml:space="preserve">             10　　月</t>
  </si>
  <si>
    <t xml:space="preserve">             11　　月</t>
  </si>
  <si>
    <t xml:space="preserve">             12　　月</t>
  </si>
  <si>
    <t>全常用労働者</t>
  </si>
  <si>
    <t>Ｄ</t>
  </si>
  <si>
    <t>鉱業</t>
  </si>
  <si>
    <t>Ｅ</t>
  </si>
  <si>
    <t>Ｆ</t>
  </si>
  <si>
    <t>食料品製造業</t>
  </si>
  <si>
    <t>繊維工業</t>
  </si>
  <si>
    <t>木材.木製品製造業</t>
  </si>
  <si>
    <t>家具.装備品製造業</t>
  </si>
  <si>
    <t>出版.印刷.同関連産業</t>
  </si>
  <si>
    <t>機械製造業</t>
  </si>
  <si>
    <t>電気機械器具製造業</t>
  </si>
  <si>
    <t>Ｇ</t>
  </si>
  <si>
    <t>卸売業小売業</t>
  </si>
  <si>
    <t>Ｈ</t>
  </si>
  <si>
    <t>金融保険業</t>
  </si>
  <si>
    <t>Ｊ</t>
  </si>
  <si>
    <t>運輸通信業</t>
  </si>
  <si>
    <t>Ｋ</t>
  </si>
  <si>
    <t>電気ガス水道業</t>
  </si>
  <si>
    <t>Ｌ</t>
  </si>
  <si>
    <t>修理業</t>
  </si>
  <si>
    <t>〃</t>
  </si>
  <si>
    <t>医療保健業</t>
  </si>
  <si>
    <t>生産労働者</t>
  </si>
  <si>
    <t>Ｄ</t>
  </si>
  <si>
    <t>建設業</t>
  </si>
  <si>
    <t>Ｆ</t>
  </si>
  <si>
    <t>製造業</t>
  </si>
  <si>
    <t>輸送用機械器具製造業</t>
  </si>
  <si>
    <t>管理事務技術労働者</t>
  </si>
  <si>
    <t>Ｄ</t>
  </si>
  <si>
    <t>注　1. 毎月勤労統計調査全常用労働者、生産労働者、管理、事務技術労働者は昭和35年（1～12月）平均である。</t>
  </si>
  <si>
    <t>　　2. 総数および製造業の結果は、パルプ紙および紙加工品製造業、化学工業、窯業,土石製品製造業、鉄鋼業、非鉄金</t>
  </si>
  <si>
    <t>　</t>
  </si>
  <si>
    <t>属製造業、輸送用機械器具製造業、その他の製造業はいずれも調査事業所数僅少のため公表除外を含めて算定した。</t>
  </si>
  <si>
    <t>　　3. 総数の中にはサービス業は含まない。</t>
  </si>
  <si>
    <t>　　4. 生産労働者欄の建設業は常用作業者についての数である。</t>
  </si>
  <si>
    <t>　　5. 生産労働者、管理事務及び技術労働者の卸売及び小売業、金融及び保険業、運輸通信業及びその他の公益事業、</t>
  </si>
  <si>
    <t>　 医療、保険業の結果については、労働者の種類別に調査を実施していないので計数は得られない。</t>
  </si>
  <si>
    <t xml:space="preserve"> 6. 昭和36年1月の抽出替のため本計数は修正値である。</t>
  </si>
  <si>
    <t>５．産業別常用労働者の1人平均月間現金給与額</t>
  </si>
  <si>
    <t>例外
規定</t>
  </si>
  <si>
    <t>市町村別</t>
  </si>
  <si>
    <t>総農
家数</t>
  </si>
  <si>
    <t>広狭別</t>
  </si>
  <si>
    <t>3反
未満</t>
  </si>
  <si>
    <t>3反
～5反</t>
  </si>
  <si>
    <t>5反
～7反</t>
  </si>
  <si>
    <t>7反
～1町</t>
  </si>
  <si>
    <t>1町
～1.2町</t>
  </si>
  <si>
    <t>1.2町
～1.5町</t>
  </si>
  <si>
    <t>1.5町
～2町</t>
  </si>
  <si>
    <t>2町
～2.5町</t>
  </si>
  <si>
    <t>2.5町
～3町</t>
  </si>
  <si>
    <t>3町
～5町</t>
  </si>
  <si>
    <t>5町
以上</t>
  </si>
  <si>
    <t>戸</t>
  </si>
  <si>
    <t>昭和34.2.1</t>
  </si>
  <si>
    <t xml:space="preserve"> 〃 35.2.1</t>
  </si>
  <si>
    <t xml:space="preserve"> 〃 36.2.1</t>
  </si>
  <si>
    <t>鶴岡市</t>
  </si>
  <si>
    <t>朝日村</t>
  </si>
  <si>
    <t>櫛引村</t>
  </si>
  <si>
    <t>羽黒町</t>
  </si>
  <si>
    <t>温海町</t>
  </si>
  <si>
    <t>大山町</t>
  </si>
  <si>
    <t>松山町</t>
  </si>
  <si>
    <t>平田村</t>
  </si>
  <si>
    <t>八幡町</t>
  </si>
  <si>
    <t>大石田町</t>
  </si>
  <si>
    <t>金山町</t>
  </si>
  <si>
    <t>中山町</t>
  </si>
  <si>
    <t>山辺町</t>
  </si>
  <si>
    <t>朝日町</t>
  </si>
  <si>
    <t>米沢市</t>
  </si>
  <si>
    <t>小国町</t>
  </si>
  <si>
    <t>資料．昭和34.36年は県農林水産業基本調査、昭和35年は1960年世界農林業センサス</t>
  </si>
  <si>
    <t>６．経営耕地面積広狭別農家数</t>
  </si>
  <si>
    <t>市町村別</t>
  </si>
  <si>
    <t>総農家数</t>
  </si>
  <si>
    <t>専業農家</t>
  </si>
  <si>
    <t>兼業農家</t>
  </si>
  <si>
    <t>新設農家</t>
  </si>
  <si>
    <t>離農家</t>
  </si>
  <si>
    <t>農業主</t>
  </si>
  <si>
    <t>兼業主</t>
  </si>
  <si>
    <t>戸</t>
  </si>
  <si>
    <t>昭和34．2．1</t>
  </si>
  <si>
    <t>…</t>
  </si>
  <si>
    <t>　〃35．2．1</t>
  </si>
  <si>
    <t>　〃36．2．1</t>
  </si>
  <si>
    <t>資料．昭和34.36年は県農林水産業基本調査、昭和35年は1960年世界農林業センサス</t>
  </si>
  <si>
    <t>７．専業兼業別農家数・新設・離農家数</t>
  </si>
  <si>
    <t>総耕地
面　積</t>
  </si>
  <si>
    <t>田</t>
  </si>
  <si>
    <t>樹園地</t>
  </si>
  <si>
    <t>畑</t>
  </si>
  <si>
    <t>総面積</t>
  </si>
  <si>
    <t>うち二毛田</t>
  </si>
  <si>
    <t>総面積(C)</t>
  </si>
  <si>
    <t>果樹園</t>
  </si>
  <si>
    <t>茶園</t>
  </si>
  <si>
    <t>桑園</t>
  </si>
  <si>
    <t>その他</t>
  </si>
  <si>
    <t>町反畝歩</t>
  </si>
  <si>
    <t>面積(実数)</t>
  </si>
  <si>
    <t>構成比(％)</t>
  </si>
  <si>
    <t>庄内</t>
  </si>
  <si>
    <t>最上</t>
  </si>
  <si>
    <t>村山</t>
  </si>
  <si>
    <t>置賜</t>
  </si>
  <si>
    <t>資料.　1960年世界農林業センサス</t>
  </si>
  <si>
    <t>８．地域別経営耕地面積</t>
  </si>
  <si>
    <t>市町村別</t>
  </si>
  <si>
    <t>作付面積</t>
  </si>
  <si>
    <t>推定実収高</t>
  </si>
  <si>
    <t>反収(作付面積)</t>
  </si>
  <si>
    <t>水稲</t>
  </si>
  <si>
    <t>陸稲</t>
  </si>
  <si>
    <t>計</t>
  </si>
  <si>
    <t>陸稲</t>
  </si>
  <si>
    <t>反</t>
  </si>
  <si>
    <t>t</t>
  </si>
  <si>
    <t>kg</t>
  </si>
  <si>
    <t>昭和33年</t>
  </si>
  <si>
    <t>　〃34年</t>
  </si>
  <si>
    <t>　〃35年</t>
  </si>
  <si>
    <t>資料.　農林省山形統計調査事務所</t>
  </si>
  <si>
    <t>９．昭和35年産米推定実収高</t>
  </si>
  <si>
    <t>広狭別</t>
  </si>
  <si>
    <t>県計</t>
  </si>
  <si>
    <t>実数</t>
  </si>
  <si>
    <t>比率</t>
  </si>
  <si>
    <t>％</t>
  </si>
  <si>
    <t>1反</t>
  </si>
  <si>
    <t>～</t>
  </si>
  <si>
    <t>3反</t>
  </si>
  <si>
    <t>5反</t>
  </si>
  <si>
    <t>1町</t>
  </si>
  <si>
    <t>～</t>
  </si>
  <si>
    <t>3町</t>
  </si>
  <si>
    <t>3町</t>
  </si>
  <si>
    <t>5町</t>
  </si>
  <si>
    <t>10町</t>
  </si>
  <si>
    <t>20町</t>
  </si>
  <si>
    <t>30町</t>
  </si>
  <si>
    <t>50町</t>
  </si>
  <si>
    <t>100町</t>
  </si>
  <si>
    <t>200町</t>
  </si>
  <si>
    <t>500町</t>
  </si>
  <si>
    <t>以 　上</t>
  </si>
  <si>
    <t>資料．1960年世界農林業センサス</t>
  </si>
  <si>
    <t>１０．保有山林面積広狭別林家数</t>
  </si>
  <si>
    <t>総数</t>
  </si>
  <si>
    <t>鶴岡市</t>
  </si>
  <si>
    <t>温海町</t>
  </si>
  <si>
    <t>新庄市</t>
  </si>
  <si>
    <t>尾花沢市</t>
  </si>
  <si>
    <t>大石田町</t>
  </si>
  <si>
    <t>舟形町</t>
  </si>
  <si>
    <t>大蔵村</t>
  </si>
  <si>
    <t>戸沢村</t>
  </si>
  <si>
    <t>鮭川村</t>
  </si>
  <si>
    <t>真室川町</t>
  </si>
  <si>
    <t>金山町</t>
  </si>
  <si>
    <t>最上町</t>
  </si>
  <si>
    <t>山形市</t>
  </si>
  <si>
    <t>寒河江市</t>
  </si>
  <si>
    <t>上山市</t>
  </si>
  <si>
    <t>村山市</t>
  </si>
  <si>
    <t>天童市</t>
  </si>
  <si>
    <t>東根市</t>
  </si>
  <si>
    <t>山辺町</t>
  </si>
  <si>
    <t>大江町</t>
  </si>
  <si>
    <t>朝日町</t>
  </si>
  <si>
    <t>米沢市</t>
  </si>
  <si>
    <t>高畠町</t>
  </si>
  <si>
    <t>(単位　町）   昭和35年8月1日現在</t>
  </si>
  <si>
    <t>林野の利用地種別面積</t>
  </si>
  <si>
    <t>経営形態別面積</t>
  </si>
  <si>
    <t>森林</t>
  </si>
  <si>
    <t>　森林でな
　い 原 野</t>
  </si>
  <si>
    <t>国営</t>
  </si>
  <si>
    <t>公営</t>
  </si>
  <si>
    <t>私営</t>
  </si>
  <si>
    <t>樹林地</t>
  </si>
  <si>
    <t>竹林</t>
  </si>
  <si>
    <t>特殊
樹林</t>
  </si>
  <si>
    <t>人工林の
伐採跡地</t>
  </si>
  <si>
    <t>未立木地</t>
  </si>
  <si>
    <t>針葉樹</t>
  </si>
  <si>
    <t>広葉樹</t>
  </si>
  <si>
    <t>豊栄村</t>
  </si>
  <si>
    <t>河北町</t>
  </si>
  <si>
    <t>置賜地域</t>
  </si>
  <si>
    <t>小国町</t>
  </si>
  <si>
    <t>資料　農林省山形統計調査事務所</t>
  </si>
  <si>
    <t>１１.林野面積</t>
  </si>
  <si>
    <t>1月</t>
  </si>
  <si>
    <t>(単位　kg)</t>
  </si>
  <si>
    <t>魚種別</t>
  </si>
  <si>
    <t>昭和34年</t>
  </si>
  <si>
    <t>昭和35年</t>
  </si>
  <si>
    <t>2月</t>
  </si>
  <si>
    <t>3月</t>
  </si>
  <si>
    <t>4月</t>
  </si>
  <si>
    <t>5月</t>
  </si>
  <si>
    <t>6月</t>
  </si>
  <si>
    <t>7月</t>
  </si>
  <si>
    <t>8月</t>
  </si>
  <si>
    <t>9月</t>
  </si>
  <si>
    <t>10月</t>
  </si>
  <si>
    <t>11月</t>
  </si>
  <si>
    <t>12月</t>
  </si>
  <si>
    <t>魚類</t>
  </si>
  <si>
    <t>まいわし</t>
  </si>
  <si>
    <t>うるめかたくち</t>
  </si>
  <si>
    <t>かつお</t>
  </si>
  <si>
    <t>まぐろ</t>
  </si>
  <si>
    <t>さば</t>
  </si>
  <si>
    <t>ぶり</t>
  </si>
  <si>
    <t>まだら</t>
  </si>
  <si>
    <t>すけそうだら</t>
  </si>
  <si>
    <t>さめ</t>
  </si>
  <si>
    <t>たい</t>
  </si>
  <si>
    <t>かれい．ひらめ</t>
  </si>
  <si>
    <t>ほつけ</t>
  </si>
  <si>
    <t>あじ</t>
  </si>
  <si>
    <t>はたはた</t>
  </si>
  <si>
    <t>さけ</t>
  </si>
  <si>
    <t>ます</t>
  </si>
  <si>
    <t>かながしら．ほうぼう</t>
  </si>
  <si>
    <t>とびうお</t>
  </si>
  <si>
    <t>その他</t>
  </si>
  <si>
    <t>貝類</t>
  </si>
  <si>
    <t>二枚貝</t>
  </si>
  <si>
    <t>あわび</t>
  </si>
  <si>
    <t>さざえ</t>
  </si>
  <si>
    <t>その他の水産動物</t>
  </si>
  <si>
    <t>するめいか</t>
  </si>
  <si>
    <t>その他のいか</t>
  </si>
  <si>
    <t>たこ</t>
  </si>
  <si>
    <t>えび</t>
  </si>
  <si>
    <t>かに</t>
  </si>
  <si>
    <t>藻類</t>
  </si>
  <si>
    <t>わかめ</t>
  </si>
  <si>
    <t>あらめ</t>
  </si>
  <si>
    <t>いわのり</t>
  </si>
  <si>
    <t>えぎす</t>
  </si>
  <si>
    <t>　資料　県水産課</t>
  </si>
  <si>
    <t>　　　</t>
  </si>
  <si>
    <t>　　</t>
  </si>
  <si>
    <t>１２．海面漁業魚種別漁獲高</t>
  </si>
  <si>
    <t>昭和35年12月31日現在</t>
  </si>
  <si>
    <t>市　町　村　別</t>
  </si>
  <si>
    <t>事　　業　　所　　数</t>
  </si>
  <si>
    <t>従　業　者　数</t>
  </si>
  <si>
    <t>原材料使用額等</t>
  </si>
  <si>
    <t>製造品出荷額等</t>
  </si>
  <si>
    <t>3人以下</t>
  </si>
  <si>
    <t>4人以上</t>
  </si>
  <si>
    <t>人</t>
  </si>
  <si>
    <t>千円</t>
  </si>
  <si>
    <t>羽黒町</t>
  </si>
  <si>
    <t>三川村</t>
  </si>
  <si>
    <t>平田村</t>
  </si>
  <si>
    <t>八幡町</t>
  </si>
  <si>
    <t>大石田町</t>
  </si>
  <si>
    <t>豊栄村</t>
  </si>
  <si>
    <t>宮内町</t>
  </si>
  <si>
    <t>和郷村</t>
  </si>
  <si>
    <t>資料.工業統計調査</t>
  </si>
  <si>
    <t>１３．市町村別事業所数・従業者数・原材料使用額・製造品出荷額等（全事業所）</t>
  </si>
  <si>
    <t>事業所数</t>
  </si>
  <si>
    <t>有形固定資産</t>
  </si>
  <si>
    <t>個人</t>
  </si>
  <si>
    <t>委託</t>
  </si>
  <si>
    <t>加工賃収入額</t>
  </si>
  <si>
    <t>修理料収入額</t>
  </si>
  <si>
    <t>女</t>
  </si>
  <si>
    <t>生産費</t>
  </si>
  <si>
    <t>中古のもの</t>
  </si>
  <si>
    <t>ＫＷ時</t>
  </si>
  <si>
    <t>…</t>
  </si>
  <si>
    <t>　〃　31年</t>
  </si>
  <si>
    <t>　〃35年</t>
  </si>
  <si>
    <t>食料品製造業</t>
  </si>
  <si>
    <t>繊維工業</t>
  </si>
  <si>
    <t>衣服その他の繊維製造業</t>
  </si>
  <si>
    <t>家具.装備品製造業</t>
  </si>
  <si>
    <t>パルプ.紙.紙加工品製造業</t>
  </si>
  <si>
    <t>出版印刷同関連産業</t>
  </si>
  <si>
    <t>化学工業</t>
  </si>
  <si>
    <t>石油製品.石炭製品製造業</t>
  </si>
  <si>
    <t>ゴム製品製造業</t>
  </si>
  <si>
    <t>鉄鋼業</t>
  </si>
  <si>
    <t>非鉄金属製造業</t>
  </si>
  <si>
    <t>金属製品製造業</t>
  </si>
  <si>
    <t>電気機械器具製造業</t>
  </si>
  <si>
    <t>輸送用機械器具製造業</t>
  </si>
  <si>
    <t>その他の製造業</t>
  </si>
  <si>
    <t>山　形　県</t>
  </si>
  <si>
    <t>－従業者4人以上の事業所－</t>
  </si>
  <si>
    <t>産業中分類別</t>
  </si>
  <si>
    <t>公称資本
金額又は
出資金額</t>
  </si>
  <si>
    <t>経営組織</t>
  </si>
  <si>
    <t>従業者数</t>
  </si>
  <si>
    <t>一ヵ年の常
用労働者数</t>
  </si>
  <si>
    <t>10　現  金  給  与  総　額</t>
  </si>
  <si>
    <t>11　原材料．燃料．電力の使用額および委託生産費</t>
  </si>
  <si>
    <t>10と11の
合　　計</t>
  </si>
  <si>
    <t>製造品出荷額等</t>
  </si>
  <si>
    <t xml:space="preserve">内　　国
消費税額　        </t>
  </si>
  <si>
    <t>在庫額</t>
  </si>
  <si>
    <t>有形固形資産</t>
  </si>
  <si>
    <t>建設仮勘定</t>
  </si>
  <si>
    <t>転売品</t>
  </si>
  <si>
    <t>株式
会社</t>
  </si>
  <si>
    <t>合資
会社</t>
  </si>
  <si>
    <t>合名
会社</t>
  </si>
  <si>
    <t>有限
会社</t>
  </si>
  <si>
    <t>組合</t>
  </si>
  <si>
    <t>その他</t>
  </si>
  <si>
    <t>常用労働者数</t>
  </si>
  <si>
    <t>個人業主および家族従業者数</t>
  </si>
  <si>
    <t>合計</t>
  </si>
  <si>
    <t>職　員</t>
  </si>
  <si>
    <t>労　務　者</t>
  </si>
  <si>
    <t>その他の給与</t>
  </si>
  <si>
    <t>計</t>
  </si>
  <si>
    <t>原材料
使用額</t>
  </si>
  <si>
    <t>燃料使用額</t>
  </si>
  <si>
    <t>電力使用額</t>
  </si>
  <si>
    <t>製造品
出荷額</t>
  </si>
  <si>
    <t>くずおよ
び廃物の
出荷額</t>
  </si>
  <si>
    <t>製造品</t>
  </si>
  <si>
    <t>原材料および燃料</t>
  </si>
  <si>
    <t>半製品および仕掛品</t>
  </si>
  <si>
    <t>年初現在高</t>
  </si>
  <si>
    <t>取得額</t>
  </si>
  <si>
    <t>除却額</t>
  </si>
  <si>
    <t>減価償却額を申
告した事業所数</t>
  </si>
  <si>
    <t>減価償却額</t>
  </si>
  <si>
    <t>増</t>
  </si>
  <si>
    <t>減</t>
  </si>
  <si>
    <t>販売額</t>
  </si>
  <si>
    <t>仕入額</t>
  </si>
  <si>
    <t>男</t>
  </si>
  <si>
    <t>男</t>
  </si>
  <si>
    <t>ＫＷＨ</t>
  </si>
  <si>
    <t>価額</t>
  </si>
  <si>
    <t>新規のもの</t>
  </si>
  <si>
    <t>年初</t>
  </si>
  <si>
    <t>年末</t>
  </si>
  <si>
    <t>建物構築物</t>
  </si>
  <si>
    <t>機械装置</t>
  </si>
  <si>
    <t>船舶車輛耐用1
年以上の工具等</t>
  </si>
  <si>
    <t>土地</t>
  </si>
  <si>
    <t>昭和30年</t>
  </si>
  <si>
    <t>木材.木製品製造業</t>
  </si>
  <si>
    <t>皮革.同製品製造業</t>
  </si>
  <si>
    <t>窯業.土石製品製造業</t>
  </si>
  <si>
    <t>機械製造業</t>
  </si>
  <si>
    <t>精密機械製造業</t>
  </si>
  <si>
    <t>※</t>
  </si>
  <si>
    <t>注　1　中分類28を39に合算した。　2　中分類 38武器製造業は該当がないので削除した。</t>
  </si>
  <si>
    <t>資料.　工業統計調査</t>
  </si>
  <si>
    <t>１４． 産業別事業所・従業者数・現金給与総額・原材料・燃料・電力使用料・製造品出荷額・有形固定資産等</t>
  </si>
  <si>
    <t>市郡別商店・従業者数・年間商品販売額等</t>
  </si>
  <si>
    <t>市郡別商店・従業者数・売場面積・年間商品販売額等</t>
  </si>
  <si>
    <t>商店・従業者数・信用販売方法</t>
  </si>
  <si>
    <t>市郡別飲食店数</t>
  </si>
  <si>
    <t>(1)法人組織の商店および個人商店で常用労働者を使用している商店</t>
  </si>
  <si>
    <t>(2)個人商店で常用労働者を使用していない商店</t>
  </si>
  <si>
    <t>(6)県内生産所得と県民分配所得</t>
  </si>
  <si>
    <t>勤労者世帯年平均1ヵ月間の収入・支出</t>
  </si>
  <si>
    <t>全世帯年平均1ヵ月間の消費支出</t>
  </si>
  <si>
    <t>実収入階級別勤労者世帯年平均１ヵ月間の収入</t>
  </si>
  <si>
    <t>実収入階級別勤労者世帯年平均１ヵ月間の支出</t>
  </si>
  <si>
    <t>現金収入5分位階級別勤労者世帯年平均１ヵ月間の収入</t>
  </si>
  <si>
    <t>現金収入5分位階級別勤労者世帯年平均１ヵ月間の支出</t>
  </si>
  <si>
    <t>年次別県一般会計才入・才出決算</t>
  </si>
  <si>
    <t>年次別県特別会計才入・才出決算</t>
  </si>
  <si>
    <t>昭和35年度県特別会計会計別才入才出決算</t>
  </si>
  <si>
    <t>税務署別国税徴収額</t>
  </si>
  <si>
    <t>(1)等級別</t>
  </si>
  <si>
    <t xml:space="preserve"> (ｲ)年令・学歴別</t>
  </si>
  <si>
    <t>罪種別受刑者数</t>
  </si>
  <si>
    <t>罪種・年令別検挙人員</t>
  </si>
  <si>
    <t>学年別小学校児童数</t>
  </si>
  <si>
    <t>中学校・高等学校の県内・県外産業別就職状況</t>
  </si>
  <si>
    <t>高等学校卒業者の課程・産業別就職状況</t>
  </si>
  <si>
    <t>生徒・児童・幼児の疾病異常受検者数・該当者数および率</t>
  </si>
  <si>
    <t>へき地学校生徒・児童の疾病異常受検者・該当者数および率</t>
  </si>
  <si>
    <t>市町村別宗教法人数</t>
  </si>
  <si>
    <t>公民館</t>
  </si>
  <si>
    <t>婦人学級・青年学級・成人教育講座</t>
  </si>
  <si>
    <t>少年・青年・婦人団体・ＰＴＡ</t>
  </si>
  <si>
    <t>文化・芸能・社会・体育団体</t>
  </si>
  <si>
    <t>テレビ・ラジオ契約数・普及率</t>
  </si>
  <si>
    <t>(2)実施機関別保護世帯の状況</t>
  </si>
  <si>
    <t>(4)月別生活保護費支出状況</t>
  </si>
  <si>
    <t>(5)実施機関・扶助別保護費支出状況</t>
  </si>
  <si>
    <t>(1)地域別募金成績</t>
  </si>
  <si>
    <t>(3)地域別配分金</t>
  </si>
  <si>
    <t>(2)業務の種類別</t>
  </si>
  <si>
    <t>薬局・医薬品製造・販売業者数</t>
  </si>
  <si>
    <t>昭和35年度医薬品生産額</t>
  </si>
  <si>
    <t>麻薬取扱者・中毒者数</t>
  </si>
  <si>
    <t>伝染病</t>
  </si>
  <si>
    <t>(1)法定</t>
  </si>
  <si>
    <t>(2)届出</t>
  </si>
  <si>
    <t>(1)種類別保険者数・保険税徴収状況</t>
  </si>
  <si>
    <t>(3)厚生年金保険給付状況</t>
  </si>
  <si>
    <t>(4)厚生年金保険年金受給者</t>
  </si>
  <si>
    <t>温泉地・源泉・利用施設</t>
  </si>
  <si>
    <t>(2)その他の穀類</t>
  </si>
  <si>
    <t>(4)建物火災覚知別件数・損害面積</t>
  </si>
  <si>
    <t>(1)原因別</t>
  </si>
  <si>
    <t>(3)損害を与えたもの・受けたもの</t>
  </si>
  <si>
    <t>(3)業種・原因別発生状況</t>
  </si>
  <si>
    <t>金融機関別一般預金残高</t>
  </si>
  <si>
    <t>業種別銀行融資状況</t>
  </si>
  <si>
    <t>租税負担額</t>
  </si>
  <si>
    <t>県民所得</t>
  </si>
  <si>
    <t>公務員</t>
  </si>
  <si>
    <t>警察</t>
  </si>
  <si>
    <t>登記</t>
  </si>
  <si>
    <t>強制執行事件</t>
  </si>
  <si>
    <t>民事調停事件</t>
  </si>
  <si>
    <t>少年保護事件</t>
  </si>
  <si>
    <t>成人</t>
  </si>
  <si>
    <t>罪種別犯罪発生・検挙件数</t>
  </si>
  <si>
    <t>(2)一般職国家公務員在職者数</t>
  </si>
  <si>
    <t>(1)山形地方裁判所</t>
  </si>
  <si>
    <t>(2)山形家庭裁判所</t>
  </si>
  <si>
    <t>(3)山形地方検察庁</t>
  </si>
  <si>
    <t>(4)山形刑務所</t>
  </si>
  <si>
    <t>(5)山形地方法務局</t>
  </si>
  <si>
    <t>(1)警察職員</t>
  </si>
  <si>
    <t>(1)受理・既済・未済件数</t>
  </si>
  <si>
    <t>医師・歯科医師</t>
  </si>
  <si>
    <t>医療関係施設</t>
  </si>
  <si>
    <t>保健婦・看護婦・助産婦等</t>
  </si>
  <si>
    <t>(1)免許取得の資格別</t>
  </si>
  <si>
    <t>職業紹介状況</t>
  </si>
  <si>
    <t>労働者災害補償保険</t>
  </si>
  <si>
    <t>社会福祉施設</t>
  </si>
  <si>
    <t>市町村別小学校</t>
  </si>
  <si>
    <t>市町村別中学校</t>
  </si>
  <si>
    <t>各種学校</t>
  </si>
  <si>
    <t>中学校卒業者の進学・就職状況</t>
  </si>
  <si>
    <t>高等学校卒業者の進学・就職状況</t>
  </si>
  <si>
    <t>博物館</t>
  </si>
  <si>
    <t>(2)課程別生徒数</t>
  </si>
  <si>
    <t>凡例</t>
  </si>
  <si>
    <t>目次</t>
  </si>
  <si>
    <t>県の位置</t>
  </si>
  <si>
    <t>失業保険</t>
  </si>
  <si>
    <t>交通事故</t>
  </si>
  <si>
    <t>１</t>
  </si>
  <si>
    <t>２</t>
  </si>
  <si>
    <t>平均湿度</t>
  </si>
  <si>
    <t>降水日数</t>
  </si>
  <si>
    <t>平均風速</t>
  </si>
  <si>
    <t>暴風日数</t>
  </si>
  <si>
    <t>道路延長</t>
  </si>
  <si>
    <t>橋梁</t>
  </si>
  <si>
    <t>港湾</t>
  </si>
  <si>
    <t>銀行主要勘定</t>
  </si>
  <si>
    <t>信用農業協同組合連合会主要勘定</t>
  </si>
  <si>
    <t>金融機関別貯蓄状況</t>
  </si>
  <si>
    <t>地方債</t>
  </si>
  <si>
    <t>司法関係職員</t>
  </si>
  <si>
    <t>民事事件</t>
  </si>
  <si>
    <t>刑事事件</t>
  </si>
  <si>
    <t>家庭事件</t>
  </si>
  <si>
    <t>高等学校</t>
  </si>
  <si>
    <t>図書館</t>
  </si>
  <si>
    <t>本書は、県内の各般にわたる統計資料を集録し、県勢の実態を明らかにするため編集したものである。</t>
  </si>
  <si>
    <t>５</t>
  </si>
  <si>
    <t>市町村の合併状況</t>
  </si>
  <si>
    <t>気象観測地点一覧</t>
  </si>
  <si>
    <t>最高・最低気温の月平均</t>
  </si>
  <si>
    <t>月降水総量</t>
  </si>
  <si>
    <t>第２章　人口</t>
  </si>
  <si>
    <t>山形県の人口推移</t>
  </si>
  <si>
    <t>第３章　事業所</t>
  </si>
  <si>
    <t>養蚕</t>
  </si>
  <si>
    <t>農地開拓</t>
  </si>
  <si>
    <t>森林伐採面積</t>
  </si>
  <si>
    <t>(1)素材生産量</t>
  </si>
  <si>
    <t>(3)林野副産物生産量</t>
  </si>
  <si>
    <t>造林面積</t>
  </si>
  <si>
    <t>水産加工品生産高</t>
  </si>
  <si>
    <t>(1)種類別</t>
  </si>
  <si>
    <t>(2)巾員別</t>
  </si>
  <si>
    <t>(3)路面別</t>
  </si>
  <si>
    <t>建築主・構造別着工建築物</t>
  </si>
  <si>
    <t>(1)建築主別</t>
  </si>
  <si>
    <t>(2)構造別</t>
  </si>
  <si>
    <t>第９章　電気・ガス・水道</t>
  </si>
  <si>
    <t>発電所</t>
  </si>
  <si>
    <t>電力消費指数</t>
  </si>
  <si>
    <t>ガス設備</t>
  </si>
  <si>
    <t>ガス生産・消費量</t>
  </si>
  <si>
    <t>自動車台数</t>
  </si>
  <si>
    <t>通信施設</t>
  </si>
  <si>
    <t>国内電報通数</t>
  </si>
  <si>
    <t>公衆電話数</t>
  </si>
  <si>
    <t>開通電話数</t>
  </si>
  <si>
    <t>(1)酒田港</t>
  </si>
  <si>
    <t>(1)年次別</t>
  </si>
  <si>
    <t>(2)市町村別</t>
  </si>
  <si>
    <t>品目別輸出出荷実績</t>
  </si>
  <si>
    <t>年次別輸出出荷実績</t>
  </si>
  <si>
    <t>相互銀行主要勘定</t>
  </si>
  <si>
    <t>信用金庫主要勘定</t>
  </si>
  <si>
    <t>商工組合中央金庫主要勘定</t>
  </si>
  <si>
    <t>中小企業金融公庫貸付状況</t>
  </si>
  <si>
    <t>農業協同組合主要勘定</t>
  </si>
  <si>
    <t>農林中央金庫主要勘定</t>
  </si>
  <si>
    <t>国民金融公庫貸付状況</t>
  </si>
  <si>
    <t>市町村別面積・密度</t>
  </si>
  <si>
    <t>月最大降水量</t>
  </si>
  <si>
    <t>市町村・規模別事業所・従業者数</t>
  </si>
  <si>
    <t>都道府県・組織別事業所・従業者数</t>
  </si>
  <si>
    <t>適用法規・規模別労働組合・組合員数</t>
  </si>
  <si>
    <t>産業・適用法規別労働組合・組合員数</t>
  </si>
  <si>
    <t>(2)日雇失業保険給付状況</t>
  </si>
  <si>
    <t>(2)規模別企業整備・雇用状況</t>
  </si>
  <si>
    <t>(4)理由別企業整備状況</t>
  </si>
  <si>
    <t>第４章　労働</t>
  </si>
  <si>
    <t>第５章　農業</t>
  </si>
  <si>
    <t>農地改革</t>
  </si>
  <si>
    <t>(1)開拓農用地面積</t>
  </si>
  <si>
    <t>(3)開墾工事</t>
  </si>
  <si>
    <t>(4)開拓営農実績</t>
  </si>
  <si>
    <t xml:space="preserve"> (ｲ)農作物収穫面積</t>
  </si>
  <si>
    <t xml:space="preserve"> (ﾛ)家畜</t>
  </si>
  <si>
    <t>第６章　林業</t>
  </si>
  <si>
    <t>林産物生産量</t>
  </si>
  <si>
    <t>(2)木炭生産量</t>
  </si>
  <si>
    <t>製材量</t>
  </si>
  <si>
    <t>(1)素材消費量</t>
  </si>
  <si>
    <t>第７章　水産業</t>
  </si>
  <si>
    <t>第８章　鉱・工業</t>
  </si>
  <si>
    <t>第１０章　建築・住宅</t>
  </si>
  <si>
    <t>用途別着工建築物</t>
  </si>
  <si>
    <t>着工住宅工事別</t>
  </si>
  <si>
    <t>市部着工住宅（新設）種類別</t>
  </si>
  <si>
    <t>第１１章　運輸・通信</t>
  </si>
  <si>
    <t>自動車運輸施設</t>
  </si>
  <si>
    <t>貨物自動車輸送実績</t>
  </si>
  <si>
    <t>酒田港施設</t>
  </si>
  <si>
    <t>電話機数</t>
  </si>
  <si>
    <t>手形交換高・不渡手形</t>
  </si>
  <si>
    <t>会社</t>
  </si>
  <si>
    <t>生産地別輸出出荷実績</t>
  </si>
  <si>
    <t>仕向国別輸出出荷実績</t>
  </si>
  <si>
    <t>(1)主要経済指標</t>
  </si>
  <si>
    <t>(3)県民分配所得</t>
  </si>
  <si>
    <t>(4)県民個人所得</t>
  </si>
  <si>
    <t>(5)県民個人支出</t>
  </si>
  <si>
    <t>(1)収入</t>
  </si>
  <si>
    <t>(2)支出</t>
  </si>
  <si>
    <t>申告所得納税人員等</t>
  </si>
  <si>
    <t xml:space="preserve"> (ﾛ)給与特例法適用職員・検察官</t>
  </si>
  <si>
    <t>(2)警察区画</t>
  </si>
  <si>
    <t>(2)家事審判</t>
  </si>
  <si>
    <t>(3)家事調停</t>
  </si>
  <si>
    <t>選挙有権者数</t>
  </si>
  <si>
    <t>(1)山形地方裁判所・同支部</t>
  </si>
  <si>
    <t>幼稚園</t>
  </si>
  <si>
    <t>(2)課程別本科生徒数</t>
  </si>
  <si>
    <t>盲・ろう学校</t>
  </si>
  <si>
    <t>高等学校の入学状況</t>
  </si>
  <si>
    <t>大学</t>
  </si>
  <si>
    <t>私立学校の経費・財源</t>
  </si>
  <si>
    <t>用途別校地坪数</t>
  </si>
  <si>
    <t>用途別本来の校舎坪数</t>
  </si>
  <si>
    <t>教員の結核被患者数</t>
  </si>
  <si>
    <t>(2)定時制</t>
  </si>
  <si>
    <t>生活保護</t>
  </si>
  <si>
    <t>身体障害者</t>
  </si>
  <si>
    <t>共同募金</t>
  </si>
  <si>
    <t>主要死因別死亡者数</t>
  </si>
  <si>
    <t>健康保険</t>
  </si>
  <si>
    <t>国民健康保険</t>
  </si>
  <si>
    <t>厚生年金保険</t>
  </si>
  <si>
    <t>船員保険</t>
  </si>
  <si>
    <t>(1)年次別保護状況</t>
  </si>
  <si>
    <t>(1)適用事業所・保険料徴収状況</t>
  </si>
  <si>
    <t>(2)健康保険財政</t>
  </si>
  <si>
    <t>(3)保険給付状況</t>
  </si>
  <si>
    <t>(4)医療給付状況</t>
  </si>
  <si>
    <t>(5)日雇労働者健康保険給付状況</t>
  </si>
  <si>
    <t>(6)日雇労働者健康保険</t>
  </si>
  <si>
    <t>(7)日雇労働者健康保険医療給付状況</t>
  </si>
  <si>
    <t>(2)保険給付状況</t>
  </si>
  <si>
    <t>(1)適用状況・保険料徴収状況</t>
  </si>
  <si>
    <t>火災被害</t>
  </si>
  <si>
    <t>労働者災害</t>
  </si>
  <si>
    <t>(1)水稲</t>
  </si>
  <si>
    <t>(1)消防勢力</t>
  </si>
  <si>
    <t>(2)月別火災発生件数・損害見積額</t>
  </si>
  <si>
    <t>(3)建物火災出火原因（発火源）別件数</t>
  </si>
  <si>
    <t>(5)時間別出火件数</t>
  </si>
  <si>
    <t>(2)年令別死傷者数</t>
  </si>
  <si>
    <t>市町村数・面積</t>
  </si>
  <si>
    <t>民有地面積</t>
  </si>
  <si>
    <t>風速最大</t>
  </si>
  <si>
    <t>地方別月別降水総量・最深積雪</t>
  </si>
  <si>
    <t>本書は、当課所管の各種調査資料を主とし、これに庁内各部室課および他官公庁、団体、会社等から取集した資料もあわせ掲載した。</t>
  </si>
  <si>
    <t>山形県総務部統計課</t>
  </si>
  <si>
    <t>３</t>
  </si>
  <si>
    <t>４</t>
  </si>
  <si>
    <t>市町村・組織別事業所・従業者数</t>
  </si>
  <si>
    <t>市町村・産業大分類別事業所・従業者数</t>
  </si>
  <si>
    <t>組織・産業中分類別事業所・従業者数</t>
  </si>
  <si>
    <t>規模・産業中分類別事業所・従業者数</t>
  </si>
  <si>
    <t>産業・規模別労働組合・組合員数</t>
  </si>
  <si>
    <t>労働争議</t>
  </si>
  <si>
    <t>(1)一般求職・求人・就職</t>
  </si>
  <si>
    <t>(2)一般産業別求人・就職状況</t>
  </si>
  <si>
    <t>(1)一般失業保険適用・給付状況</t>
  </si>
  <si>
    <t>企業整備・雇用状況</t>
  </si>
  <si>
    <t>(1)安定所別企業整備・雇用状況</t>
  </si>
  <si>
    <t>(3)産業別企業整備状況</t>
  </si>
  <si>
    <t>雇用・賃金指数</t>
  </si>
  <si>
    <t>産業別常用労働者の１人平均月間現金給与額・臨時日雇労働者の１人１日平均現金給与額</t>
  </si>
  <si>
    <t>(1)保険関係成立・消滅・収支</t>
  </si>
  <si>
    <t>(2)費目・月別保険給付</t>
  </si>
  <si>
    <t>(2)産業別争議発生件数・参加人員</t>
  </si>
  <si>
    <t>(3)日雇求職・求人・就職</t>
  </si>
  <si>
    <t>経営耕地面積広狭別農家数</t>
  </si>
  <si>
    <t>(2)入植戸数・人口・建物</t>
  </si>
  <si>
    <t xml:space="preserve"> (ﾊ)農機具台数</t>
  </si>
  <si>
    <t>(1)農地等買収・売渡実績</t>
  </si>
  <si>
    <t>(2)未墾地買収・売渡実績</t>
  </si>
  <si>
    <t>米穀需給実績</t>
  </si>
  <si>
    <t>と畜頭数</t>
  </si>
  <si>
    <t>山形県農林水産業生産指数</t>
  </si>
  <si>
    <t>森林蓄積量</t>
  </si>
  <si>
    <t>(2)手持材による製材品生産量</t>
  </si>
  <si>
    <t>海面漁業種類別漁獲高</t>
  </si>
  <si>
    <t>鉱区数・面積</t>
  </si>
  <si>
    <t>主要鉱物・石炭・亜炭生産高</t>
  </si>
  <si>
    <t>石油製品消費者向販売実績</t>
  </si>
  <si>
    <t>電灯・電力需用実績</t>
  </si>
  <si>
    <t>産業別電力需用状況（50ＫＷ以上）</t>
  </si>
  <si>
    <t>東北各県別電力使用比較</t>
  </si>
  <si>
    <t>除却・災害建築物</t>
  </si>
  <si>
    <t>国鉄線路営業粁・駅数</t>
  </si>
  <si>
    <t>酒田港入港船舶実績</t>
  </si>
  <si>
    <t>酒田港海上貨物輸移出入実績</t>
  </si>
  <si>
    <t>(1)輸移出</t>
  </si>
  <si>
    <t>(2)輸移入</t>
  </si>
  <si>
    <t>郵便施設・業務</t>
  </si>
  <si>
    <t>第１２章　貿易</t>
  </si>
  <si>
    <t>第１３章　金融・会社</t>
  </si>
  <si>
    <t>(1)業種別会社</t>
  </si>
  <si>
    <t>(2)資本金階級別会社</t>
  </si>
  <si>
    <t>第１４章　商業</t>
  </si>
  <si>
    <t>市町村別商店・従業者数・商品販売額</t>
  </si>
  <si>
    <t>第１５章　県民所得・物価・家計</t>
  </si>
  <si>
    <t>(2)県内生産所得</t>
  </si>
  <si>
    <t>主要品目別小売価格</t>
  </si>
  <si>
    <t>第１６章　財政・公務員</t>
  </si>
  <si>
    <t>県税・市町村税</t>
  </si>
  <si>
    <t xml:space="preserve"> (ｲ)給与法適用職員</t>
  </si>
  <si>
    <t>第１７章　公安・選挙</t>
  </si>
  <si>
    <t>(2)簡易裁判所</t>
  </si>
  <si>
    <t>(2)行為別新受内訳</t>
  </si>
  <si>
    <t>特別法令違反検挙件数</t>
  </si>
  <si>
    <t>学年別中学校児童数（公立）</t>
  </si>
  <si>
    <t>(1)学校・教員・生徒数</t>
  </si>
  <si>
    <t>(1)通常</t>
  </si>
  <si>
    <t>児童・生徒の身長・体重・胸囲・座高の平均</t>
  </si>
  <si>
    <t>第１９章　厚生</t>
  </si>
  <si>
    <t>公益質屋</t>
  </si>
  <si>
    <t>(2)厚生年金保険財政</t>
  </si>
  <si>
    <t>(2)施設団体・配分金</t>
  </si>
  <si>
    <t>第２０章　災害・事故</t>
  </si>
  <si>
    <t>主要農作物被害</t>
  </si>
  <si>
    <t>蚕桑被害</t>
  </si>
  <si>
    <t>(1)産業別発生状況</t>
  </si>
  <si>
    <t>(2)業種別労働者死傷災害比較</t>
  </si>
  <si>
    <t>昭和３５年　山形県統計年鑑</t>
  </si>
  <si>
    <t>本書中の符号「－」は、該当事実のないもの、「…」は事実不詳、または調査を欠くもの、「０」は単位に満たないものの表示である。</t>
  </si>
  <si>
    <t>昭和３７年３月</t>
  </si>
  <si>
    <t>第１章　土地・気候</t>
  </si>
  <si>
    <t>日照日数</t>
  </si>
  <si>
    <t>地方別月平均気温（最高低平均）</t>
  </si>
  <si>
    <t>昭和35年国勢調査以後１ヵ年間の自然・社会別増減人口</t>
  </si>
  <si>
    <t>世帯人員（11区分）別普通世帯数・普通世帯人員及び平均世帯人員</t>
  </si>
  <si>
    <t>産業（大分類別）従業上の地位・男女別15才以上就業者数（山形県）</t>
  </si>
  <si>
    <t>１年前の常住地（50区分）男女別1才以上人口</t>
  </si>
  <si>
    <t>経済構成（12区分）別普通世帯数・親族人員</t>
  </si>
  <si>
    <t>年令階級（5才）別男女別人口</t>
  </si>
  <si>
    <t>市町村・資本金階級別事業所・資本金額</t>
  </si>
  <si>
    <t>市町村別資本金階級別の有形固定資産をもつ事業所数・有形固定資産額</t>
  </si>
  <si>
    <t>(1)年次・行為要求別争議発生件数・参加人員</t>
  </si>
  <si>
    <t>(4)昭和35年度における職業訓練生の状況</t>
  </si>
  <si>
    <t>専兼業間の移動</t>
  </si>
  <si>
    <t>経営耕地面積の増減した農家数・面積</t>
  </si>
  <si>
    <t>(1)増加した農家数及び面積</t>
  </si>
  <si>
    <t>(2)減少した農家数・面積及び変らない農家数</t>
  </si>
  <si>
    <t>(1)乳用牛・役肉用牛</t>
  </si>
  <si>
    <t>(2)馬・豚・めん羊・山羊・にわとり</t>
  </si>
  <si>
    <t>主要農産物種類別収穫農家数・面積・販売農家数</t>
  </si>
  <si>
    <t>地域別経営耕地面積</t>
  </si>
  <si>
    <t>主要農産物収穫面積広狭別農家数</t>
  </si>
  <si>
    <t>農家類型区分別経営耕地面積・広狭別農家数</t>
  </si>
  <si>
    <t>主要農産物販売額構成区分別農家数</t>
  </si>
  <si>
    <t>繭販売農家数</t>
  </si>
  <si>
    <t>‐農産物販売額2万円～10万円の農家‐</t>
  </si>
  <si>
    <t>(3)経営耕地面積広狭別農家数</t>
  </si>
  <si>
    <t>(1)飼育蚕期別農家数</t>
  </si>
  <si>
    <t>(2)専業兼業別農家数</t>
  </si>
  <si>
    <t>(4)農業従事者数別農家数</t>
  </si>
  <si>
    <t>(5)販売金額順位別農家数</t>
  </si>
  <si>
    <t>(6)桑園面積と収繭量</t>
  </si>
  <si>
    <t>‐農産物販売額10万円～30万円の農家数‐</t>
  </si>
  <si>
    <t>(1)飼養蚕期別農家数</t>
  </si>
  <si>
    <t>‐農産物販売額30万円～50万円の農家数‐</t>
  </si>
  <si>
    <t>‐農産物販売額50万円以上の農家数‐</t>
  </si>
  <si>
    <t>昭和35年産米推定実収高</t>
  </si>
  <si>
    <t>昭和35年産米売渡状況</t>
  </si>
  <si>
    <t>昭和35年産米県外搬出状況</t>
  </si>
  <si>
    <t>牛乳生産量・消費量</t>
  </si>
  <si>
    <t>保有山林面積広狭別林家数</t>
  </si>
  <si>
    <t>林家以外の保有山林事業体数</t>
  </si>
  <si>
    <t>林野面積</t>
  </si>
  <si>
    <t>海面漁業魚種別漁獲量</t>
  </si>
  <si>
    <t>山形県鉱・工業生産指数</t>
  </si>
  <si>
    <t>市町村別事業所数・従業者数・原材料使用額・製造品出荷額等（全事業所）</t>
  </si>
  <si>
    <t>産業別事業所・従業者数・現金給与総額・原材料・燃料・電力使用料・製造品出荷額・有形固定資産等（県計）</t>
  </si>
  <si>
    <t>産業・市・地域別事業所数・・現金給与総額・原材料使用額・製造品出荷額・有形固定資産等(従業者4人以上の事業所）</t>
  </si>
  <si>
    <t>規模別事業所・従業者数・原材料使用額・製造品出荷額等</t>
  </si>
  <si>
    <t>産業・地域別事業所・従業者数・・製造品出荷額等（従業者３人以下の事業所）</t>
  </si>
  <si>
    <t>年次・産業別事業所・従業者数・製造品出荷額等（従業者３人以下の事業所）</t>
  </si>
  <si>
    <t>市町村別事業所・従業者数・製造品出荷額等</t>
  </si>
  <si>
    <t>細分類業種別事業所・従業者数・製造品出荷額等</t>
  </si>
  <si>
    <t>昭和35年度電力需給実績</t>
  </si>
  <si>
    <t>市町村別水道普及状況</t>
  </si>
  <si>
    <t>着工住宅新設利用関係別</t>
  </si>
  <si>
    <t>着工住宅新設種類別</t>
  </si>
  <si>
    <t>利用関係・種類別着工新設住宅東北六県比較</t>
  </si>
  <si>
    <t>(1)国県道総括</t>
  </si>
  <si>
    <t>(2)市町村道路総括</t>
  </si>
  <si>
    <t>(3)一級国道13号線指定区間</t>
  </si>
  <si>
    <t>国鉄各線・駅別1日平均運輸実績</t>
  </si>
  <si>
    <t>取扱収入の駅順位</t>
  </si>
  <si>
    <t>年次別営業用旅客自動車輸送実績</t>
  </si>
  <si>
    <t>(2)鼠ヶ関・加茂・由良港入港船舶・主要貨物移出入実績</t>
  </si>
  <si>
    <t>地域・集中局別電話需用率</t>
  </si>
  <si>
    <t>金融機関店舗数</t>
  </si>
  <si>
    <t>郵便貯金・振替貯金</t>
  </si>
  <si>
    <t>簡易保険</t>
  </si>
  <si>
    <t>本書に掲載した資料の出所は、各表下段欄外に注記明示した。
注記のないものは当課所管にかかるものである。</t>
  </si>
  <si>
    <t>本書の内容は、原則として昭和35年、または昭和35年度の事実を掲載したが、当該年の資料が欠如のものは、最も近い年の資料を掲載し、また、その主要なものについては過去数ヵ年の事実をも掲載した。</t>
  </si>
  <si>
    <t>風向最多方向</t>
  </si>
  <si>
    <t>市町村別人口動態</t>
  </si>
  <si>
    <t>専業兼業別農家数・新設・離農家</t>
  </si>
  <si>
    <t>家畜飼養農家数・頭羽数</t>
  </si>
  <si>
    <t>(3)経営耕地面積別農家数</t>
  </si>
  <si>
    <t>(3)素材入荷・在荷量および製材品出荷・在荷量</t>
  </si>
  <si>
    <t>漁業協同組合別漁獲高</t>
  </si>
  <si>
    <t>町村別事業所・従業者数・現金給与総額・原材料使用額・製造品出荷額・有形固定資産等（従業者4人以上の事業所）</t>
  </si>
  <si>
    <t>産業・市別事業所・従業者数・・製造品出荷額等（従業者３人以下の事業所）</t>
  </si>
  <si>
    <t>昭和35年度県一般会計才入・才出決算</t>
  </si>
  <si>
    <t>第１８節　教育・文化・宗教</t>
  </si>
  <si>
    <t>(1)学校・教員・生徒数</t>
  </si>
  <si>
    <t>生徒・児童・幼児の疾病異常該当数者および率</t>
  </si>
  <si>
    <t>(3)実施機関別保護実人員の状況</t>
  </si>
  <si>
    <t>(3)従業場所のよび業務の種類</t>
  </si>
  <si>
    <t>（統計年鑑より抜粋）</t>
  </si>
  <si>
    <t>市町村別</t>
  </si>
  <si>
    <t>36.10.1現在</t>
  </si>
  <si>
    <t>自然増</t>
  </si>
  <si>
    <t>社会増</t>
  </si>
  <si>
    <t>35年10月1日　　　　　　　　人口との比較</t>
  </si>
  <si>
    <t>昭和35年国勢調査人口</t>
  </si>
  <si>
    <t>推計人口</t>
  </si>
  <si>
    <t>増減数</t>
  </si>
  <si>
    <t>増減率</t>
  </si>
  <si>
    <t>総数　　　　　　（確定）</t>
  </si>
  <si>
    <t>男　　　　　　（概数）</t>
  </si>
  <si>
    <t>女　　　　　　（概数）</t>
  </si>
  <si>
    <t>総数</t>
  </si>
  <si>
    <t xml:space="preserve">庄内地域 </t>
  </si>
  <si>
    <t>鶴岡市</t>
  </si>
  <si>
    <t>酒田市</t>
  </si>
  <si>
    <t>朝日村</t>
  </si>
  <si>
    <t>櫛引村</t>
  </si>
  <si>
    <t>羽黒町</t>
  </si>
  <si>
    <t>三川村</t>
  </si>
  <si>
    <t>藤島町</t>
  </si>
  <si>
    <t>立川町</t>
  </si>
  <si>
    <t>余目町</t>
  </si>
  <si>
    <t>温海町</t>
  </si>
  <si>
    <t>大山町</t>
  </si>
  <si>
    <t>松山町</t>
  </si>
  <si>
    <t>平田村</t>
  </si>
  <si>
    <t>八幡町</t>
  </si>
  <si>
    <t>遊佐町</t>
  </si>
  <si>
    <t>最上地域</t>
  </si>
  <si>
    <t>新庄市</t>
  </si>
  <si>
    <t>△0.0</t>
  </si>
  <si>
    <t>尾花沢市</t>
  </si>
  <si>
    <t>大石田町</t>
  </si>
  <si>
    <t>△0.0</t>
  </si>
  <si>
    <t>舟形町</t>
  </si>
  <si>
    <t>大蔵村</t>
  </si>
  <si>
    <t>戸沢村</t>
  </si>
  <si>
    <t>鮭川村</t>
  </si>
  <si>
    <t>真室川町</t>
  </si>
  <si>
    <t>金山町</t>
  </si>
  <si>
    <t>最上町</t>
  </si>
  <si>
    <t>村山地域</t>
  </si>
  <si>
    <t>山形市</t>
  </si>
  <si>
    <t>寒河江市</t>
  </si>
  <si>
    <t>上山市</t>
  </si>
  <si>
    <t>村山市</t>
  </si>
  <si>
    <t>天童市</t>
  </si>
  <si>
    <t>東根市</t>
  </si>
  <si>
    <t>豊栄村</t>
  </si>
  <si>
    <t>中山町</t>
  </si>
  <si>
    <t>山辺町</t>
  </si>
  <si>
    <t>大江町</t>
  </si>
  <si>
    <t>朝日町</t>
  </si>
  <si>
    <t>西川町</t>
  </si>
  <si>
    <t>河北町</t>
  </si>
  <si>
    <t>置賜地域</t>
  </si>
  <si>
    <t>米沢市</t>
  </si>
  <si>
    <t>長井市</t>
  </si>
  <si>
    <t>高畠町</t>
  </si>
  <si>
    <t>赤湯町</t>
  </si>
  <si>
    <t>宮内町</t>
  </si>
  <si>
    <t>和郷村</t>
  </si>
  <si>
    <t>川西町</t>
  </si>
  <si>
    <t>白鷹町</t>
  </si>
  <si>
    <t>飯豊町</t>
  </si>
  <si>
    <t>小国町</t>
  </si>
  <si>
    <r>
      <t xml:space="preserve"> 注  1． </t>
    </r>
    <r>
      <rPr>
        <sz val="9"/>
        <rFont val="ＭＳ 明朝"/>
        <family val="1"/>
      </rPr>
      <t>△</t>
    </r>
    <r>
      <rPr>
        <sz val="10"/>
        <rFont val="ＭＳ 明朝"/>
        <family val="1"/>
      </rPr>
      <t xml:space="preserve"> 印は減.36.10.1現在人口は推計であるから自然、社会増減数を差引しても35年国調人口にはならない。</t>
    </r>
  </si>
  <si>
    <t xml:space="preserve">     2． 昭和35年国勢調査人口の男.女数は概数のため総数と合致しない。</t>
  </si>
  <si>
    <t>１.昭和35年国勢調査以後1ヵ年間の自然・社会別増減人口</t>
  </si>
  <si>
    <t>年令</t>
  </si>
  <si>
    <t>人口</t>
  </si>
  <si>
    <t>年令別割合</t>
  </si>
  <si>
    <t>男　　</t>
  </si>
  <si>
    <t>女</t>
  </si>
  <si>
    <t>全国</t>
  </si>
  <si>
    <t>山形県</t>
  </si>
  <si>
    <t>0～4</t>
  </si>
  <si>
    <t>5～9</t>
  </si>
  <si>
    <t>10～14</t>
  </si>
  <si>
    <t>15～19</t>
  </si>
  <si>
    <t>20～24</t>
  </si>
  <si>
    <t>25～29</t>
  </si>
  <si>
    <t>30～34</t>
  </si>
  <si>
    <t>35～39</t>
  </si>
  <si>
    <t>40～44</t>
  </si>
  <si>
    <t>45～49</t>
  </si>
  <si>
    <t>50～54</t>
  </si>
  <si>
    <t>55～59</t>
  </si>
  <si>
    <t>60～64</t>
  </si>
  <si>
    <t>65～69</t>
  </si>
  <si>
    <t>70～74</t>
  </si>
  <si>
    <t>75～79</t>
  </si>
  <si>
    <t>80～84</t>
  </si>
  <si>
    <t>85才以上</t>
  </si>
  <si>
    <t>注.　1.昭和35年国勢調査1％抽出結果　　　　2.男女別は概数のため計は総数と一致しない。</t>
  </si>
  <si>
    <t>抽出集計の方法および推計結果の精度</t>
  </si>
  <si>
    <r>
      <t>1.　抽出の方法</t>
    </r>
    <r>
      <rPr>
        <sz val="10"/>
        <rFont val="ＭＳ 明朝"/>
        <family val="1"/>
      </rPr>
      <t>　1％抽出集計は、原則として世帯を抽出単位として行われた。すなわち、市区町村ごとに調査区番号順、世</t>
    </r>
  </si>
  <si>
    <t>　帯番号順に配列し、100番目ごとの世帯を抽出し、その調査票を集計した。ただし、20人以上の準世帯および自衛隊地域、矯</t>
  </si>
  <si>
    <t>　正施設については、調査記入された個人を抽出単位とし、その100番目ごとの個人について集計が行われた。</t>
  </si>
  <si>
    <r>
      <t>2.　推計方法</t>
    </r>
    <r>
      <rPr>
        <sz val="10"/>
        <rFont val="ＭＳ 明朝"/>
        <family val="1"/>
      </rPr>
      <t>　抽出された標本の集計結果を100倍する方法をとった。</t>
    </r>
  </si>
  <si>
    <r>
      <t>3.　推計結果の精度</t>
    </r>
    <r>
      <rPr>
        <sz val="10"/>
        <rFont val="ＭＳ 明朝"/>
        <family val="1"/>
      </rPr>
      <t>　各統計表に掲げた結果数字は、以上のような手続きによる推計数字であるから、全調査表の全数集計につ</t>
    </r>
  </si>
  <si>
    <t>　て得られる結果数字と必ずしも一致せず、標本誤差を含んでいる。この標本誤差の大きさはつぎのとおりである。</t>
  </si>
  <si>
    <t>推計数字の大きさに対する標本誤差</t>
  </si>
  <si>
    <t>推計数字　　　　　　の大きさ</t>
  </si>
  <si>
    <t>標　　本　　　　　　誤差率</t>
  </si>
  <si>
    <t>２.年令階級（5才）別男女別人口</t>
  </si>
  <si>
    <t>２人</t>
  </si>
  <si>
    <t>３人</t>
  </si>
  <si>
    <t>４人</t>
  </si>
  <si>
    <t>５人</t>
  </si>
  <si>
    <t>６人</t>
  </si>
  <si>
    <t>７人</t>
  </si>
  <si>
    <t>８人</t>
  </si>
  <si>
    <t>９人</t>
  </si>
  <si>
    <t>１０人</t>
  </si>
  <si>
    <t>年金保険無尽掛金</t>
  </si>
  <si>
    <t>借金返済</t>
  </si>
  <si>
    <t>掛買払</t>
  </si>
  <si>
    <t>翌月への繰越金</t>
  </si>
  <si>
    <t>現物総額</t>
  </si>
  <si>
    <t>２４．勤労者世帯年平均1カ月間の収入・支出</t>
  </si>
  <si>
    <t>種別</t>
  </si>
  <si>
    <t>昭和33年度</t>
  </si>
  <si>
    <t>昭和34年度</t>
  </si>
  <si>
    <t>昭和35年度</t>
  </si>
  <si>
    <t>構 成 比</t>
  </si>
  <si>
    <t>円</t>
  </si>
  <si>
    <t>県税</t>
  </si>
  <si>
    <t>地方譲与税</t>
  </si>
  <si>
    <t>地方交付税</t>
  </si>
  <si>
    <t>公営企業及び財産収入</t>
  </si>
  <si>
    <t>分担金及び負担金</t>
  </si>
  <si>
    <t>使用料及び手数料</t>
  </si>
  <si>
    <t>国庫支出金</t>
  </si>
  <si>
    <t>寄附金</t>
  </si>
  <si>
    <t>繰入金</t>
  </si>
  <si>
    <t>雑収入</t>
  </si>
  <si>
    <t>県債</t>
  </si>
  <si>
    <t>繰越金</t>
  </si>
  <si>
    <t>合　　計</t>
  </si>
  <si>
    <t>議会費</t>
  </si>
  <si>
    <t>県庁費</t>
  </si>
  <si>
    <t>警察消防費</t>
  </si>
  <si>
    <t>土木費</t>
  </si>
  <si>
    <t>教育費</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</si>
</sst>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quot;△ &quot;#,##0"/>
    <numFmt numFmtId="180" formatCode="#,##0_);\(#,##0\)"/>
    <numFmt numFmtId="181" formatCode="_ * #,##0_ ;_ * \-#,##0_ ;_ * &quot;…&quot;_ ;_ @_ "/>
    <numFmt numFmtId="182" formatCode="_ * #,##0.0_ ;_ * \-#,##0.0_ ;_ * &quot;-&quot;_ ;_ @_ "/>
    <numFmt numFmtId="183" formatCode="_ * #,##0.00_ ;_ * \-#,##0.00_ ;_ * &quot;-&quot;_ ;_ @_ "/>
    <numFmt numFmtId="184" formatCode="0;&quot;△ &quot;0"/>
    <numFmt numFmtId="185" formatCode="0.0;&quot;△ &quot;0.0"/>
    <numFmt numFmtId="186" formatCode="#,##0.0;&quot;△ &quot;#,##0.0"/>
    <numFmt numFmtId="187" formatCode="#,##0.00;&quot;△ &quot;#,##0.00"/>
    <numFmt numFmtId="188" formatCode="0.00000"/>
    <numFmt numFmtId="189" formatCode="0.0000"/>
    <numFmt numFmtId="190" formatCode="0.000"/>
    <numFmt numFmtId="191" formatCode="0.000_ "/>
    <numFmt numFmtId="192" formatCode="0.00_ "/>
    <numFmt numFmtId="193" formatCode="0.0"/>
    <numFmt numFmtId="194" formatCode="\-"/>
    <numFmt numFmtId="195" formatCode="_ * #,##0.0000_ ;_ * \-#,##0.0000_ ;_ * &quot;-&quot;_ ;_ @_ "/>
    <numFmt numFmtId="196" formatCode="_ * #,##0.0_ ;_ * \-#,##0.0_ ;_ * &quot;-&quot;?_ ;_ @_ "/>
    <numFmt numFmtId="197" formatCode="#,##0.0_);[Red]\(#,##0.0\)"/>
    <numFmt numFmtId="198" formatCode="\(#,##0\)"/>
    <numFmt numFmtId="199" formatCode="0\ "/>
    <numFmt numFmtId="200" formatCode="0.0_);[Red]\(0.0\)"/>
    <numFmt numFmtId="201" formatCode="General\ "/>
    <numFmt numFmtId="202" formatCode="\(#,##0.0\)"/>
    <numFmt numFmtId="203" formatCode="#,##0.0"/>
  </numFmts>
  <fonts count="29">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sz val="12"/>
      <name val="ＭＳ 明朝"/>
      <family val="1"/>
    </font>
    <font>
      <sz val="9"/>
      <name val="ＭＳ 明朝"/>
      <family val="1"/>
    </font>
    <font>
      <b/>
      <sz val="9"/>
      <name val="ＭＳ 明朝"/>
      <family val="1"/>
    </font>
    <font>
      <b/>
      <sz val="9"/>
      <name val="ＭＳ Ｐゴシック"/>
      <family val="3"/>
    </font>
    <font>
      <b/>
      <sz val="12"/>
      <name val="ＭＳ 明朝"/>
      <family val="1"/>
    </font>
    <font>
      <sz val="12"/>
      <name val="ＭＳ Ｐゴシック"/>
      <family val="3"/>
    </font>
    <font>
      <b/>
      <sz val="10"/>
      <name val="ＭＳ 明朝"/>
      <family val="1"/>
    </font>
    <font>
      <i/>
      <sz val="10"/>
      <name val="ＭＳ 明朝"/>
      <family val="1"/>
    </font>
    <font>
      <sz val="11"/>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vertAlign val="subscript"/>
      <sz val="8"/>
      <name val="ＭＳ 明朝"/>
      <family val="1"/>
    </font>
    <font>
      <sz val="11"/>
      <name val="ＭＳ ゴシック"/>
      <family val="3"/>
    </font>
    <font>
      <b/>
      <sz val="10"/>
      <name val="ＭＳ ゴシック"/>
      <family val="3"/>
    </font>
    <font>
      <sz val="9"/>
      <color indexed="9"/>
      <name val="ＭＳ 明朝"/>
      <family val="1"/>
    </font>
    <font>
      <vertAlign val="superscript"/>
      <sz val="9"/>
      <name val="ＭＳ 明朝"/>
      <family val="1"/>
    </font>
    <font>
      <vertAlign val="subscript"/>
      <sz val="9"/>
      <name val="ＭＳ 明朝"/>
      <family val="1"/>
    </font>
    <font>
      <sz val="10"/>
      <color indexed="9"/>
      <name val="ＭＳ 明朝"/>
      <family val="1"/>
    </font>
    <font>
      <vertAlign val="subscript"/>
      <sz val="10"/>
      <name val="ＭＳ 明朝"/>
      <family val="1"/>
    </font>
    <font>
      <b/>
      <sz val="9"/>
      <color indexed="9"/>
      <name val="ＭＳ 明朝"/>
      <family val="1"/>
    </font>
    <font>
      <b/>
      <vertAlign val="subscript"/>
      <sz val="9"/>
      <name val="ＭＳ 明朝"/>
      <family val="1"/>
    </font>
  </fonts>
  <fills count="3">
    <fill>
      <patternFill/>
    </fill>
    <fill>
      <patternFill patternType="gray125"/>
    </fill>
    <fill>
      <patternFill patternType="solid">
        <fgColor indexed="22"/>
        <bgColor indexed="64"/>
      </patternFill>
    </fill>
  </fills>
  <borders count="44">
    <border>
      <left/>
      <right/>
      <top/>
      <bottom/>
      <diagonal/>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double"/>
      <bottom style="thin"/>
    </border>
    <border>
      <left>
        <color indexed="63"/>
      </left>
      <right style="thin"/>
      <top style="thin"/>
      <bottom style="thin"/>
    </border>
    <border>
      <left>
        <color indexed="63"/>
      </left>
      <right>
        <color indexed="63"/>
      </right>
      <top style="double"/>
      <bottom style="thin"/>
    </border>
    <border>
      <left style="thin"/>
      <right>
        <color indexed="63"/>
      </right>
      <top>
        <color indexed="63"/>
      </top>
      <bottom style="double"/>
    </border>
    <border>
      <left>
        <color indexed="63"/>
      </left>
      <right style="thin"/>
      <top>
        <color indexed="63"/>
      </top>
      <bottom style="double"/>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style="thin"/>
    </border>
    <border>
      <left>
        <color indexed="63"/>
      </left>
      <right style="double"/>
      <top style="double"/>
      <bottom style="thin"/>
    </border>
    <border>
      <left style="double"/>
      <right>
        <color indexed="63"/>
      </right>
      <top style="double"/>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double"/>
      <right>
        <color indexed="63"/>
      </right>
      <top style="thin"/>
      <bottom style="thin"/>
    </border>
    <border>
      <left style="thin"/>
      <right style="double"/>
      <top style="thin"/>
      <bottom>
        <color indexed="63"/>
      </bottom>
    </border>
  </borders>
  <cellStyleXfs count="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49" fontId="7"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7" fillId="0" borderId="1">
      <alignment/>
      <protection/>
    </xf>
    <xf numFmtId="49" fontId="7"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16" fillId="0" borderId="0" applyNumberFormat="0" applyFill="0" applyBorder="0" applyAlignment="0" applyProtection="0"/>
  </cellStyleXfs>
  <cellXfs count="1876">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6" applyNumberFormat="1" applyFont="1" applyFill="1" applyAlignment="1">
      <alignment vertical="center"/>
      <protection/>
    </xf>
    <xf numFmtId="49" fontId="1" fillId="0" borderId="0" xfId="56" applyNumberFormat="1" applyFont="1" applyFill="1" applyAlignment="1">
      <alignment/>
      <protection/>
    </xf>
    <xf numFmtId="0" fontId="1" fillId="0" borderId="0" xfId="56" applyFont="1" applyFill="1" applyAlignment="1">
      <alignment vertical="center"/>
      <protection/>
    </xf>
    <xf numFmtId="0" fontId="1" fillId="0" borderId="0" xfId="56" applyFont="1" applyFill="1" applyAlignment="1">
      <alignment vertical="center" wrapText="1"/>
      <protection/>
    </xf>
    <xf numFmtId="0" fontId="1" fillId="0" borderId="0" xfId="0" applyFont="1" applyFill="1" applyAlignment="1" quotePrefix="1">
      <alignment vertical="center"/>
    </xf>
    <xf numFmtId="0" fontId="1" fillId="0" borderId="0" xfId="0" applyFont="1" applyFill="1" applyAlignment="1">
      <alignment vertical="top"/>
    </xf>
    <xf numFmtId="0" fontId="1" fillId="2" borderId="0" xfId="0" applyFont="1" applyFill="1" applyAlignment="1">
      <alignment vertical="center"/>
    </xf>
    <xf numFmtId="49" fontId="1" fillId="2" borderId="0" xfId="56" applyNumberFormat="1" applyFont="1" applyFill="1" applyAlignment="1">
      <alignment vertical="center"/>
      <protection/>
    </xf>
    <xf numFmtId="0" fontId="1" fillId="2" borderId="0" xfId="56" applyFont="1" applyFill="1" applyAlignment="1">
      <alignment vertical="center"/>
      <protection/>
    </xf>
    <xf numFmtId="0" fontId="1" fillId="2" borderId="0" xfId="0" applyFont="1" applyFill="1" applyAlignment="1">
      <alignment vertical="top"/>
    </xf>
    <xf numFmtId="0" fontId="1" fillId="2" borderId="0" xfId="56" applyFont="1" applyFill="1" applyAlignment="1">
      <alignment vertical="center" wrapText="1"/>
      <protection/>
    </xf>
    <xf numFmtId="0" fontId="1" fillId="0" borderId="0" xfId="25" applyFont="1" applyFill="1" applyAlignment="1">
      <alignment vertical="center"/>
      <protection/>
    </xf>
    <xf numFmtId="0" fontId="5" fillId="0" borderId="0" xfId="25" applyFont="1" applyFill="1" applyAlignment="1">
      <alignment vertical="center"/>
      <protection/>
    </xf>
    <xf numFmtId="181" fontId="1" fillId="0" borderId="0" xfId="25" applyNumberFormat="1"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Border="1" applyAlignment="1">
      <alignment horizontal="centerContinuous" vertical="center"/>
      <protection/>
    </xf>
    <xf numFmtId="181" fontId="1" fillId="0" borderId="0" xfId="25" applyNumberFormat="1" applyFont="1" applyFill="1" applyBorder="1" applyAlignment="1">
      <alignment horizontal="centerContinuous" vertical="center"/>
      <protection/>
    </xf>
    <xf numFmtId="0" fontId="1" fillId="0" borderId="2" xfId="25" applyFont="1" applyFill="1" applyBorder="1" applyAlignment="1">
      <alignment horizontal="distributed" vertical="center"/>
      <protection/>
    </xf>
    <xf numFmtId="0" fontId="1" fillId="0" borderId="3" xfId="25" applyFont="1" applyFill="1" applyBorder="1" applyAlignment="1">
      <alignment horizontal="distributed" vertical="center"/>
      <protection/>
    </xf>
    <xf numFmtId="0" fontId="1" fillId="0" borderId="4" xfId="25" applyFont="1" applyFill="1" applyBorder="1" applyAlignment="1">
      <alignment horizontal="distributed" vertical="center"/>
      <protection/>
    </xf>
    <xf numFmtId="0" fontId="1" fillId="0" borderId="3" xfId="25" applyFont="1" applyFill="1" applyBorder="1" applyAlignment="1">
      <alignment horizontal="center" vertical="center" wrapText="1"/>
      <protection/>
    </xf>
    <xf numFmtId="0" fontId="1" fillId="0" borderId="4" xfId="25" applyFont="1" applyFill="1" applyBorder="1" applyAlignment="1">
      <alignment horizontal="center" vertical="center" wrapText="1"/>
      <protection/>
    </xf>
    <xf numFmtId="0" fontId="6" fillId="0" borderId="0" xfId="25" applyFont="1" applyFill="1" applyAlignment="1">
      <alignment vertical="center"/>
      <protection/>
    </xf>
    <xf numFmtId="0" fontId="6" fillId="0" borderId="1" xfId="25" applyNumberFormat="1" applyFont="1" applyFill="1" applyBorder="1" applyAlignment="1">
      <alignment horizontal="distributed" vertical="center"/>
      <protection/>
    </xf>
    <xf numFmtId="0" fontId="6" fillId="0" borderId="0" xfId="25" applyNumberFormat="1" applyFont="1" applyFill="1" applyBorder="1" applyAlignment="1">
      <alignment horizontal="distributed" vertical="center"/>
      <protection/>
    </xf>
    <xf numFmtId="0" fontId="6" fillId="0" borderId="5" xfId="25" applyNumberFormat="1" applyFont="1" applyFill="1" applyBorder="1" applyAlignment="1">
      <alignment horizontal="distributed" vertical="center"/>
      <protection/>
    </xf>
    <xf numFmtId="0" fontId="6" fillId="0" borderId="0" xfId="25" applyFont="1" applyFill="1" applyBorder="1" applyAlignment="1">
      <alignment horizontal="center" vertical="center"/>
      <protection/>
    </xf>
    <xf numFmtId="0" fontId="6" fillId="0" borderId="0" xfId="25" applyFont="1" applyFill="1" applyBorder="1" applyAlignment="1">
      <alignment horizontal="right" vertical="center"/>
      <protection/>
    </xf>
    <xf numFmtId="181" fontId="1" fillId="0" borderId="0" xfId="18" applyNumberFormat="1" applyFont="1" applyFill="1" applyBorder="1" applyAlignment="1">
      <alignment horizontal="distributed" vertical="center"/>
    </xf>
    <xf numFmtId="0" fontId="6" fillId="0" borderId="6" xfId="25" applyFont="1" applyFill="1" applyBorder="1" applyAlignment="1">
      <alignment horizontal="right" vertical="center"/>
      <protection/>
    </xf>
    <xf numFmtId="41" fontId="7" fillId="0" borderId="0" xfId="25" applyNumberFormat="1" applyFont="1" applyFill="1" applyAlignment="1">
      <alignment vertical="center"/>
      <protection/>
    </xf>
    <xf numFmtId="0" fontId="7" fillId="0" borderId="1" xfId="18" applyNumberFormat="1" applyFont="1" applyFill="1" applyBorder="1" applyAlignment="1">
      <alignment horizontal="distributed" vertical="center"/>
    </xf>
    <xf numFmtId="0" fontId="8" fillId="0" borderId="5" xfId="25" applyFont="1" applyFill="1" applyBorder="1" applyAlignment="1">
      <alignment horizontal="distributed" vertical="center"/>
      <protection/>
    </xf>
    <xf numFmtId="41" fontId="7" fillId="0" borderId="0" xfId="18" applyNumberFormat="1" applyFont="1" applyFill="1" applyBorder="1" applyAlignment="1">
      <alignment horizontal="right" vertical="center"/>
    </xf>
    <xf numFmtId="179" fontId="7" fillId="0" borderId="0" xfId="18" applyNumberFormat="1" applyFont="1" applyFill="1" applyBorder="1" applyAlignment="1">
      <alignment horizontal="right" vertical="center"/>
    </xf>
    <xf numFmtId="186" fontId="7" fillId="0" borderId="0" xfId="18" applyNumberFormat="1" applyFont="1" applyFill="1" applyBorder="1" applyAlignment="1">
      <alignment horizontal="right" vertical="center"/>
    </xf>
    <xf numFmtId="41" fontId="7" fillId="0" borderId="5" xfId="18" applyNumberFormat="1" applyFont="1" applyFill="1" applyBorder="1" applyAlignment="1">
      <alignment horizontal="right" vertical="center"/>
    </xf>
    <xf numFmtId="0" fontId="1" fillId="0" borderId="1" xfId="25" applyFont="1" applyFill="1" applyBorder="1" applyAlignment="1">
      <alignment vertical="center"/>
      <protection/>
    </xf>
    <xf numFmtId="38" fontId="1" fillId="0" borderId="0" xfId="18" applyFont="1" applyFill="1" applyBorder="1" applyAlignment="1">
      <alignment vertical="center"/>
    </xf>
    <xf numFmtId="38" fontId="1" fillId="0" borderId="5" xfId="18" applyFont="1" applyFill="1" applyBorder="1" applyAlignment="1">
      <alignment vertical="center"/>
    </xf>
    <xf numFmtId="41" fontId="1" fillId="0" borderId="0" xfId="18" applyNumberFormat="1" applyFont="1" applyFill="1" applyBorder="1" applyAlignment="1">
      <alignment horizontal="right" vertical="center"/>
    </xf>
    <xf numFmtId="179" fontId="1" fillId="0" borderId="0" xfId="18" applyNumberFormat="1" applyFont="1" applyFill="1" applyBorder="1" applyAlignment="1">
      <alignment horizontal="right" vertical="center"/>
    </xf>
    <xf numFmtId="41" fontId="1" fillId="0" borderId="5" xfId="18" applyNumberFormat="1" applyFont="1" applyFill="1" applyBorder="1" applyAlignment="1">
      <alignment horizontal="right" vertical="center"/>
    </xf>
    <xf numFmtId="0" fontId="7" fillId="0" borderId="0" xfId="25" applyFont="1" applyFill="1" applyAlignment="1">
      <alignment vertical="center"/>
      <protection/>
    </xf>
    <xf numFmtId="38" fontId="7" fillId="0" borderId="1" xfId="18" applyFont="1" applyFill="1" applyBorder="1" applyAlignment="1">
      <alignment horizontal="distributed" vertical="center"/>
    </xf>
    <xf numFmtId="41" fontId="7" fillId="0" borderId="0" xfId="18" applyNumberFormat="1" applyFont="1" applyFill="1" applyBorder="1" applyAlignment="1">
      <alignment vertical="center"/>
    </xf>
    <xf numFmtId="179" fontId="7" fillId="0" borderId="0" xfId="18" applyNumberFormat="1" applyFont="1" applyFill="1" applyBorder="1" applyAlignment="1">
      <alignment vertical="center"/>
    </xf>
    <xf numFmtId="186" fontId="7" fillId="0" borderId="0" xfId="25" applyNumberFormat="1" applyFont="1" applyFill="1" applyBorder="1" applyAlignment="1">
      <alignment horizontal="right" vertical="center"/>
      <protection/>
    </xf>
    <xf numFmtId="41" fontId="7" fillId="0" borderId="5" xfId="18" applyNumberFormat="1" applyFont="1" applyFill="1" applyBorder="1" applyAlignment="1">
      <alignment vertical="center"/>
    </xf>
    <xf numFmtId="38" fontId="1" fillId="0" borderId="0" xfId="18" applyFont="1" applyFill="1" applyBorder="1" applyAlignment="1">
      <alignment horizontal="distributed" vertical="center"/>
    </xf>
    <xf numFmtId="38" fontId="1" fillId="0" borderId="5" xfId="18" applyFont="1" applyFill="1" applyBorder="1" applyAlignment="1">
      <alignment horizontal="distributed" vertical="center"/>
    </xf>
    <xf numFmtId="41" fontId="1" fillId="0" borderId="0" xfId="18" applyNumberFormat="1" applyFont="1" applyFill="1" applyBorder="1" applyAlignment="1">
      <alignment vertical="center"/>
    </xf>
    <xf numFmtId="179" fontId="1" fillId="0" borderId="0" xfId="18" applyNumberFormat="1" applyFont="1" applyFill="1" applyBorder="1" applyAlignment="1">
      <alignment vertical="center"/>
    </xf>
    <xf numFmtId="186" fontId="1" fillId="0" borderId="0" xfId="25" applyNumberFormat="1" applyFont="1" applyFill="1" applyBorder="1" applyAlignment="1">
      <alignment horizontal="right" vertical="center"/>
      <protection/>
    </xf>
    <xf numFmtId="41" fontId="1" fillId="0" borderId="5" xfId="18" applyNumberFormat="1" applyFont="1" applyFill="1" applyBorder="1" applyAlignment="1">
      <alignment vertical="center"/>
    </xf>
    <xf numFmtId="41" fontId="1" fillId="0" borderId="0" xfId="25" applyNumberFormat="1" applyFont="1" applyFill="1" applyBorder="1" applyAlignment="1">
      <alignment horizontal="right" vertical="center"/>
      <protection/>
    </xf>
    <xf numFmtId="0" fontId="1" fillId="0" borderId="0" xfId="18" applyNumberFormat="1" applyFont="1" applyFill="1" applyBorder="1" applyAlignment="1">
      <alignment horizontal="distributed" vertical="center"/>
    </xf>
    <xf numFmtId="0" fontId="1" fillId="0" borderId="5" xfId="18" applyNumberFormat="1" applyFont="1" applyFill="1" applyBorder="1" applyAlignment="1">
      <alignment horizontal="distributed" vertical="center"/>
    </xf>
    <xf numFmtId="0" fontId="1" fillId="0" borderId="1" xfId="18" applyNumberFormat="1" applyFont="1" applyFill="1" applyBorder="1" applyAlignment="1">
      <alignment horizontal="distributed" vertical="center"/>
    </xf>
    <xf numFmtId="0" fontId="1" fillId="0" borderId="0" xfId="25" applyFont="1" applyFill="1" applyBorder="1" applyAlignment="1">
      <alignment horizontal="distributed" vertical="center"/>
      <protection/>
    </xf>
    <xf numFmtId="0" fontId="1" fillId="0" borderId="5" xfId="25" applyFont="1" applyFill="1" applyBorder="1" applyAlignment="1">
      <alignment horizontal="distributed" vertical="center"/>
      <protection/>
    </xf>
    <xf numFmtId="186" fontId="1" fillId="0" borderId="0" xfId="18" applyNumberFormat="1" applyFont="1" applyFill="1" applyBorder="1" applyAlignment="1">
      <alignment vertical="center"/>
    </xf>
    <xf numFmtId="38" fontId="7" fillId="0" borderId="5" xfId="18" applyFont="1" applyFill="1" applyBorder="1" applyAlignment="1">
      <alignment horizontal="distributed" vertical="center"/>
    </xf>
    <xf numFmtId="186" fontId="7" fillId="0" borderId="0" xfId="18" applyNumberFormat="1" applyFont="1" applyFill="1" applyBorder="1" applyAlignment="1">
      <alignment vertical="center"/>
    </xf>
    <xf numFmtId="187" fontId="1" fillId="0" borderId="0" xfId="18" applyNumberFormat="1" applyFont="1" applyFill="1" applyBorder="1" applyAlignment="1">
      <alignment horizontal="right" vertical="center"/>
    </xf>
    <xf numFmtId="0" fontId="7" fillId="0" borderId="5" xfId="25" applyFont="1" applyFill="1" applyBorder="1" applyAlignment="1">
      <alignment horizontal="distributed" vertical="center"/>
      <protection/>
    </xf>
    <xf numFmtId="38" fontId="1" fillId="0" borderId="3" xfId="18" applyFont="1" applyFill="1" applyBorder="1" applyAlignment="1">
      <alignment horizontal="distributed" vertical="center"/>
    </xf>
    <xf numFmtId="41" fontId="1" fillId="0" borderId="3" xfId="18" applyNumberFormat="1" applyFont="1" applyFill="1" applyBorder="1" applyAlignment="1">
      <alignment vertical="center"/>
    </xf>
    <xf numFmtId="0" fontId="1" fillId="0" borderId="7" xfId="25" applyFont="1" applyFill="1" applyBorder="1" applyAlignment="1">
      <alignment vertical="center"/>
      <protection/>
    </xf>
    <xf numFmtId="0" fontId="1" fillId="0" borderId="7" xfId="18" applyNumberFormat="1" applyFont="1" applyFill="1" applyBorder="1" applyAlignment="1">
      <alignment horizontal="left" vertical="center"/>
    </xf>
    <xf numFmtId="41" fontId="1" fillId="0" borderId="7" xfId="18" applyNumberFormat="1" applyFont="1" applyFill="1" applyBorder="1" applyAlignment="1">
      <alignment vertical="center"/>
    </xf>
    <xf numFmtId="0" fontId="1" fillId="0" borderId="0" xfId="18" applyNumberFormat="1" applyFont="1" applyFill="1" applyAlignment="1">
      <alignment horizontal="left" vertical="center"/>
    </xf>
    <xf numFmtId="0" fontId="1" fillId="0" borderId="0" xfId="26" applyFont="1" applyFill="1">
      <alignment/>
      <protection/>
    </xf>
    <xf numFmtId="0" fontId="5" fillId="0" borderId="0" xfId="26" applyFont="1" applyFill="1">
      <alignment/>
      <protection/>
    </xf>
    <xf numFmtId="38" fontId="7" fillId="0" borderId="0" xfId="18" applyFont="1" applyFill="1" applyBorder="1" applyAlignment="1">
      <alignment horizontal="distributed" vertical="center"/>
    </xf>
    <xf numFmtId="0" fontId="1" fillId="0" borderId="8" xfId="26" applyFont="1" applyFill="1" applyBorder="1" applyAlignment="1">
      <alignment horizontal="distributed" vertical="center"/>
      <protection/>
    </xf>
    <xf numFmtId="0" fontId="1" fillId="0" borderId="9" xfId="26" applyFont="1" applyFill="1" applyBorder="1" applyAlignment="1">
      <alignment horizontal="distributed" vertical="center"/>
      <protection/>
    </xf>
    <xf numFmtId="0" fontId="1" fillId="0" borderId="10" xfId="26" applyFont="1" applyFill="1" applyBorder="1" applyAlignment="1">
      <alignment horizontal="distributed" vertical="center"/>
      <protection/>
    </xf>
    <xf numFmtId="0" fontId="1" fillId="0" borderId="11" xfId="26" applyFont="1" applyFill="1" applyBorder="1" applyAlignment="1">
      <alignment horizontal="distributed" vertical="center"/>
      <protection/>
    </xf>
    <xf numFmtId="0" fontId="7" fillId="0" borderId="0" xfId="26" applyFont="1" applyFill="1">
      <alignment/>
      <protection/>
    </xf>
    <xf numFmtId="0" fontId="7" fillId="0" borderId="11" xfId="26" applyFont="1" applyFill="1" applyBorder="1" applyAlignment="1">
      <alignment horizontal="distributed" vertical="center"/>
      <protection/>
    </xf>
    <xf numFmtId="177" fontId="7" fillId="0" borderId="0" xfId="26" applyNumberFormat="1" applyFont="1" applyFill="1" applyBorder="1">
      <alignment/>
      <protection/>
    </xf>
    <xf numFmtId="178" fontId="7" fillId="0" borderId="0" xfId="26" applyNumberFormat="1" applyFont="1" applyFill="1" applyBorder="1">
      <alignment/>
      <protection/>
    </xf>
    <xf numFmtId="178" fontId="7" fillId="0" borderId="12" xfId="26" applyNumberFormat="1" applyFont="1" applyFill="1" applyBorder="1">
      <alignment/>
      <protection/>
    </xf>
    <xf numFmtId="177" fontId="7" fillId="0" borderId="13" xfId="26" applyNumberFormat="1" applyFont="1" applyFill="1" applyBorder="1">
      <alignment/>
      <protection/>
    </xf>
    <xf numFmtId="178" fontId="7" fillId="0" borderId="5" xfId="26" applyNumberFormat="1" applyFont="1" applyFill="1" applyBorder="1">
      <alignment/>
      <protection/>
    </xf>
    <xf numFmtId="177" fontId="1" fillId="0" borderId="0" xfId="26" applyNumberFormat="1" applyFont="1" applyFill="1" applyBorder="1">
      <alignment/>
      <protection/>
    </xf>
    <xf numFmtId="178" fontId="1" fillId="0" borderId="0" xfId="26" applyNumberFormat="1" applyFont="1" applyFill="1" applyBorder="1">
      <alignment/>
      <protection/>
    </xf>
    <xf numFmtId="178" fontId="1" fillId="0" borderId="12" xfId="26" applyNumberFormat="1" applyFont="1" applyFill="1" applyBorder="1">
      <alignment/>
      <protection/>
    </xf>
    <xf numFmtId="177" fontId="1" fillId="0" borderId="13" xfId="26" applyNumberFormat="1" applyFont="1" applyFill="1" applyBorder="1">
      <alignment/>
      <protection/>
    </xf>
    <xf numFmtId="178" fontId="1" fillId="0" borderId="5" xfId="26" applyNumberFormat="1" applyFont="1" applyFill="1" applyBorder="1">
      <alignment/>
      <protection/>
    </xf>
    <xf numFmtId="0" fontId="1" fillId="0" borderId="4" xfId="26" applyFont="1" applyFill="1" applyBorder="1">
      <alignment/>
      <protection/>
    </xf>
    <xf numFmtId="177" fontId="1" fillId="0" borderId="14" xfId="26" applyNumberFormat="1" applyFont="1" applyFill="1" applyBorder="1">
      <alignment/>
      <protection/>
    </xf>
    <xf numFmtId="178" fontId="1" fillId="0" borderId="14" xfId="26" applyNumberFormat="1" applyFont="1" applyFill="1" applyBorder="1">
      <alignment/>
      <protection/>
    </xf>
    <xf numFmtId="178" fontId="1" fillId="0" borderId="15" xfId="26" applyNumberFormat="1" applyFont="1" applyFill="1" applyBorder="1">
      <alignment/>
      <protection/>
    </xf>
    <xf numFmtId="193" fontId="1" fillId="0" borderId="14" xfId="26" applyNumberFormat="1" applyFont="1" applyFill="1" applyBorder="1">
      <alignment/>
      <protection/>
    </xf>
    <xf numFmtId="193" fontId="1" fillId="0" borderId="3" xfId="26" applyNumberFormat="1" applyFont="1" applyFill="1" applyBorder="1">
      <alignment/>
      <protection/>
    </xf>
    <xf numFmtId="0" fontId="1" fillId="0" borderId="16" xfId="26" applyFont="1" applyFill="1" applyBorder="1" applyAlignment="1">
      <alignment horizontal="distributed" vertical="center" wrapText="1"/>
      <protection/>
    </xf>
    <xf numFmtId="0" fontId="1" fillId="0" borderId="17" xfId="26" applyFont="1" applyFill="1" applyBorder="1" applyAlignment="1">
      <alignment horizontal="distributed" vertical="center" wrapText="1"/>
      <protection/>
    </xf>
    <xf numFmtId="0" fontId="1" fillId="0" borderId="18" xfId="26" applyFont="1" applyFill="1" applyBorder="1" applyAlignment="1">
      <alignment horizontal="distributed" vertical="center" wrapText="1"/>
      <protection/>
    </xf>
    <xf numFmtId="38" fontId="1" fillId="0" borderId="11" xfId="18" applyFont="1" applyFill="1" applyBorder="1" applyAlignment="1">
      <alignment/>
    </xf>
    <xf numFmtId="0" fontId="1" fillId="0" borderId="19" xfId="26" applyFont="1" applyFill="1" applyBorder="1">
      <alignment/>
      <protection/>
    </xf>
    <xf numFmtId="38" fontId="1" fillId="0" borderId="5" xfId="18" applyFont="1" applyFill="1" applyBorder="1" applyAlignment="1">
      <alignment/>
    </xf>
    <xf numFmtId="0" fontId="1" fillId="0" borderId="11" xfId="26" applyFont="1" applyFill="1" applyBorder="1">
      <alignment/>
      <protection/>
    </xf>
    <xf numFmtId="189" fontId="1" fillId="0" borderId="19" xfId="26" applyNumberFormat="1" applyFont="1" applyFill="1" applyBorder="1">
      <alignment/>
      <protection/>
    </xf>
    <xf numFmtId="190" fontId="1" fillId="0" borderId="19" xfId="26" applyNumberFormat="1" applyFont="1" applyFill="1" applyBorder="1">
      <alignment/>
      <protection/>
    </xf>
    <xf numFmtId="192" fontId="1" fillId="0" borderId="11" xfId="26" applyNumberFormat="1" applyFont="1" applyFill="1" applyBorder="1">
      <alignment/>
      <protection/>
    </xf>
    <xf numFmtId="191" fontId="1" fillId="0" borderId="19" xfId="26" applyNumberFormat="1" applyFont="1" applyFill="1" applyBorder="1">
      <alignment/>
      <protection/>
    </xf>
    <xf numFmtId="192" fontId="1" fillId="0" borderId="19" xfId="26" applyNumberFormat="1" applyFont="1" applyFill="1" applyBorder="1">
      <alignment/>
      <protection/>
    </xf>
    <xf numFmtId="38" fontId="1" fillId="0" borderId="4" xfId="18" applyFont="1" applyFill="1" applyBorder="1" applyAlignment="1">
      <alignment/>
    </xf>
    <xf numFmtId="0" fontId="1" fillId="0" borderId="20" xfId="26" applyFont="1" applyFill="1" applyBorder="1">
      <alignment/>
      <protection/>
    </xf>
    <xf numFmtId="38" fontId="1" fillId="0" borderId="3" xfId="18" applyFont="1" applyFill="1" applyBorder="1" applyAlignment="1">
      <alignment/>
    </xf>
    <xf numFmtId="0" fontId="1" fillId="0" borderId="0" xfId="27" applyFont="1" applyFill="1" applyAlignment="1">
      <alignment vertical="center"/>
      <protection/>
    </xf>
    <xf numFmtId="0" fontId="5" fillId="0" borderId="0" xfId="27" applyFont="1" applyFill="1" applyAlignment="1">
      <alignment vertical="center"/>
      <protection/>
    </xf>
    <xf numFmtId="0" fontId="1" fillId="0" borderId="0" xfId="27" applyFont="1" applyFill="1" applyBorder="1" applyAlignment="1">
      <alignment vertical="center"/>
      <protection/>
    </xf>
    <xf numFmtId="0" fontId="1" fillId="0" borderId="0" xfId="27" applyFont="1" applyFill="1" applyBorder="1" applyAlignment="1">
      <alignment horizontal="centerContinuous" vertical="center"/>
      <protection/>
    </xf>
    <xf numFmtId="0" fontId="1" fillId="0" borderId="0" xfId="27" applyFont="1" applyFill="1" applyAlignment="1">
      <alignment horizontal="distributed" vertical="center"/>
      <protection/>
    </xf>
    <xf numFmtId="0" fontId="1" fillId="0" borderId="0" xfId="27" applyFont="1" applyFill="1" applyBorder="1" applyAlignment="1">
      <alignment horizontal="distributed" vertical="center"/>
      <protection/>
    </xf>
    <xf numFmtId="0" fontId="1" fillId="0" borderId="8" xfId="27" applyFont="1" applyFill="1" applyBorder="1" applyAlignment="1">
      <alignment horizontal="distributed" vertical="center"/>
      <protection/>
    </xf>
    <xf numFmtId="0" fontId="1" fillId="0" borderId="11" xfId="27" applyNumberFormat="1" applyFont="1" applyFill="1" applyBorder="1" applyAlignment="1">
      <alignment horizontal="distributed" vertical="center"/>
      <protection/>
    </xf>
    <xf numFmtId="0" fontId="1" fillId="0" borderId="1" xfId="27" applyFont="1" applyFill="1" applyBorder="1" applyAlignment="1">
      <alignment horizontal="center" vertical="center"/>
      <protection/>
    </xf>
    <xf numFmtId="0" fontId="1" fillId="0" borderId="0" xfId="27" applyFont="1" applyFill="1" applyBorder="1" applyAlignment="1">
      <alignment horizontal="right" vertical="center"/>
      <protection/>
    </xf>
    <xf numFmtId="0" fontId="1" fillId="0" borderId="0" xfId="27" applyFont="1" applyFill="1" applyBorder="1" applyAlignment="1">
      <alignment horizontal="center" vertical="center"/>
      <protection/>
    </xf>
    <xf numFmtId="0" fontId="1" fillId="0" borderId="5" xfId="27" applyFont="1" applyFill="1" applyBorder="1" applyAlignment="1">
      <alignment horizontal="center" vertical="center"/>
      <protection/>
    </xf>
    <xf numFmtId="41" fontId="7" fillId="0" borderId="0" xfId="27" applyNumberFormat="1" applyFont="1" applyFill="1" applyAlignment="1">
      <alignment vertical="center"/>
      <protection/>
    </xf>
    <xf numFmtId="0" fontId="7" fillId="0" borderId="11" xfId="18" applyNumberFormat="1" applyFont="1" applyFill="1" applyBorder="1" applyAlignment="1">
      <alignment horizontal="distributed" vertical="center"/>
    </xf>
    <xf numFmtId="41" fontId="7" fillId="0" borderId="1" xfId="18" applyNumberFormat="1" applyFont="1" applyFill="1" applyBorder="1" applyAlignment="1">
      <alignment horizontal="right" vertical="center"/>
    </xf>
    <xf numFmtId="183" fontId="7" fillId="0" borderId="0" xfId="18" applyNumberFormat="1" applyFont="1" applyFill="1" applyBorder="1" applyAlignment="1">
      <alignment horizontal="right" vertical="center"/>
    </xf>
    <xf numFmtId="0" fontId="1" fillId="0" borderId="11" xfId="27" applyFont="1" applyFill="1" applyBorder="1" applyAlignment="1">
      <alignment vertical="center"/>
      <protection/>
    </xf>
    <xf numFmtId="38" fontId="1" fillId="0" borderId="1" xfId="18" applyFont="1" applyFill="1" applyBorder="1" applyAlignment="1">
      <alignment horizontal="right" vertical="center"/>
    </xf>
    <xf numFmtId="38" fontId="1" fillId="0" borderId="0" xfId="18" applyFont="1" applyFill="1" applyBorder="1" applyAlignment="1">
      <alignment horizontal="right" vertical="center"/>
    </xf>
    <xf numFmtId="38" fontId="1" fillId="0" borderId="5" xfId="18" applyFont="1" applyFill="1" applyBorder="1" applyAlignment="1">
      <alignment horizontal="right" vertical="center"/>
    </xf>
    <xf numFmtId="41" fontId="1" fillId="0" borderId="0" xfId="27" applyNumberFormat="1" applyFont="1" applyFill="1" applyAlignment="1">
      <alignment vertical="center"/>
      <protection/>
    </xf>
    <xf numFmtId="0" fontId="1" fillId="0" borderId="11" xfId="18" applyNumberFormat="1" applyFont="1" applyFill="1" applyBorder="1" applyAlignment="1">
      <alignment horizontal="distributed" vertical="center"/>
    </xf>
    <xf numFmtId="41" fontId="1" fillId="0" borderId="1" xfId="18" applyNumberFormat="1" applyFont="1" applyFill="1" applyBorder="1" applyAlignment="1">
      <alignment horizontal="right" vertical="center"/>
    </xf>
    <xf numFmtId="177" fontId="1" fillId="0" borderId="1" xfId="18" applyNumberFormat="1" applyFont="1" applyFill="1" applyBorder="1" applyAlignment="1">
      <alignment horizontal="right" vertical="center"/>
    </xf>
    <xf numFmtId="177" fontId="1" fillId="0" borderId="0" xfId="18" applyNumberFormat="1" applyFont="1" applyFill="1" applyBorder="1" applyAlignment="1">
      <alignment horizontal="right" vertical="center"/>
    </xf>
    <xf numFmtId="183" fontId="1" fillId="0" borderId="0" xfId="18" applyNumberFormat="1" applyFont="1" applyFill="1" applyBorder="1" applyAlignment="1">
      <alignment horizontal="right" vertical="center"/>
    </xf>
    <xf numFmtId="38" fontId="1" fillId="0" borderId="11" xfId="18" applyFont="1" applyFill="1" applyBorder="1" applyAlignment="1">
      <alignment horizontal="distributed" vertical="center"/>
    </xf>
    <xf numFmtId="177" fontId="1" fillId="0" borderId="1" xfId="18" applyNumberFormat="1" applyFont="1" applyFill="1" applyBorder="1" applyAlignment="1">
      <alignment vertical="center"/>
    </xf>
    <xf numFmtId="177" fontId="1" fillId="0" borderId="0" xfId="18" applyNumberFormat="1" applyFont="1" applyFill="1" applyBorder="1" applyAlignment="1">
      <alignment vertical="center"/>
    </xf>
    <xf numFmtId="183" fontId="1" fillId="0" borderId="0" xfId="18" applyNumberFormat="1" applyFont="1" applyFill="1" applyBorder="1" applyAlignment="1">
      <alignment vertical="center"/>
    </xf>
    <xf numFmtId="41" fontId="1" fillId="0" borderId="1" xfId="18" applyNumberFormat="1" applyFont="1" applyFill="1" applyBorder="1" applyAlignment="1">
      <alignment vertical="center"/>
    </xf>
    <xf numFmtId="0" fontId="1" fillId="0" borderId="11" xfId="27" applyFont="1" applyFill="1" applyBorder="1" applyAlignment="1">
      <alignment horizontal="distributed" vertical="center"/>
      <protection/>
    </xf>
    <xf numFmtId="38" fontId="1" fillId="0" borderId="4" xfId="18" applyFont="1" applyFill="1" applyBorder="1" applyAlignment="1">
      <alignment horizontal="distributed" vertical="center"/>
    </xf>
    <xf numFmtId="0" fontId="1" fillId="0" borderId="14" xfId="27" applyFont="1" applyFill="1" applyBorder="1" applyAlignment="1">
      <alignment vertical="center"/>
      <protection/>
    </xf>
    <xf numFmtId="0" fontId="1" fillId="0" borderId="3" xfId="27" applyFont="1" applyFill="1" applyBorder="1" applyAlignment="1">
      <alignment vertical="center"/>
      <protection/>
    </xf>
    <xf numFmtId="38" fontId="1" fillId="0" borderId="0" xfId="18" applyFont="1" applyFill="1" applyAlignment="1">
      <alignment vertical="center"/>
    </xf>
    <xf numFmtId="38" fontId="5" fillId="0" borderId="0" xfId="18" applyFont="1" applyFill="1" applyAlignment="1">
      <alignment vertical="center"/>
    </xf>
    <xf numFmtId="185" fontId="1" fillId="0" borderId="0" xfId="18" applyNumberFormat="1" applyFont="1" applyFill="1" applyAlignment="1">
      <alignment vertical="center"/>
    </xf>
    <xf numFmtId="0" fontId="1" fillId="0" borderId="0" xfId="28" applyFont="1" applyFill="1">
      <alignment/>
      <protection/>
    </xf>
    <xf numFmtId="38" fontId="1" fillId="0" borderId="21" xfId="18" applyFont="1" applyFill="1" applyBorder="1" applyAlignment="1">
      <alignment vertical="center"/>
    </xf>
    <xf numFmtId="38" fontId="1" fillId="0" borderId="8" xfId="18" applyFont="1" applyFill="1" applyBorder="1" applyAlignment="1">
      <alignment horizontal="distributed" vertical="center" wrapText="1"/>
    </xf>
    <xf numFmtId="38" fontId="1" fillId="0" borderId="22" xfId="18" applyFont="1" applyFill="1" applyBorder="1" applyAlignment="1">
      <alignment horizontal="center" vertical="center" wrapText="1"/>
    </xf>
    <xf numFmtId="38" fontId="1" fillId="0" borderId="8" xfId="18" applyFont="1" applyFill="1" applyBorder="1" applyAlignment="1">
      <alignment horizontal="center" vertical="center" wrapText="1"/>
    </xf>
    <xf numFmtId="38" fontId="1" fillId="0" borderId="1" xfId="18" applyFont="1" applyFill="1" applyBorder="1" applyAlignment="1">
      <alignment horizontal="distributed" vertical="center"/>
    </xf>
    <xf numFmtId="176" fontId="1" fillId="0" borderId="23" xfId="18" applyNumberFormat="1" applyFont="1" applyFill="1" applyBorder="1" applyAlignment="1">
      <alignment horizontal="right" vertical="center"/>
    </xf>
    <xf numFmtId="176" fontId="1" fillId="0" borderId="7" xfId="18" applyNumberFormat="1" applyFont="1" applyFill="1" applyBorder="1" applyAlignment="1">
      <alignment horizontal="right" vertical="center"/>
    </xf>
    <xf numFmtId="176" fontId="1" fillId="0" borderId="6" xfId="18" applyNumberFormat="1" applyFont="1" applyFill="1" applyBorder="1" applyAlignment="1">
      <alignment horizontal="right" vertical="center"/>
    </xf>
    <xf numFmtId="38" fontId="7" fillId="0" borderId="0" xfId="18" applyFont="1" applyFill="1" applyAlignment="1">
      <alignment vertical="center"/>
    </xf>
    <xf numFmtId="176" fontId="7" fillId="0" borderId="1" xfId="18" applyNumberFormat="1" applyFont="1" applyFill="1" applyBorder="1" applyAlignment="1">
      <alignment horizontal="right" vertical="center"/>
    </xf>
    <xf numFmtId="176" fontId="7" fillId="0" borderId="0" xfId="18" applyNumberFormat="1" applyFont="1" applyFill="1" applyBorder="1" applyAlignment="1">
      <alignment horizontal="right" vertical="center"/>
    </xf>
    <xf numFmtId="176" fontId="7" fillId="0" borderId="5" xfId="18" applyNumberFormat="1" applyFont="1" applyFill="1" applyBorder="1" applyAlignment="1">
      <alignment horizontal="right" vertical="center"/>
    </xf>
    <xf numFmtId="176" fontId="6" fillId="0" borderId="0" xfId="18" applyNumberFormat="1" applyFont="1" applyFill="1" applyBorder="1" applyAlignment="1">
      <alignment horizontal="right" vertical="center"/>
    </xf>
    <xf numFmtId="38" fontId="11" fillId="0" borderId="0" xfId="18" applyFont="1" applyFill="1" applyAlignment="1">
      <alignment vertical="center"/>
    </xf>
    <xf numFmtId="176" fontId="1" fillId="0" borderId="1" xfId="18" applyNumberFormat="1" applyFont="1" applyFill="1" applyBorder="1" applyAlignment="1">
      <alignment horizontal="right" vertical="center"/>
    </xf>
    <xf numFmtId="176" fontId="7" fillId="0" borderId="0" xfId="18" applyNumberFormat="1" applyFont="1" applyFill="1" applyBorder="1" applyAlignment="1">
      <alignment horizontal="right" vertical="center" wrapText="1"/>
    </xf>
    <xf numFmtId="176" fontId="7" fillId="0" borderId="5" xfId="18" applyNumberFormat="1" applyFont="1" applyFill="1" applyBorder="1" applyAlignment="1">
      <alignment horizontal="right" vertical="center" wrapText="1"/>
    </xf>
    <xf numFmtId="38" fontId="11" fillId="0" borderId="0" xfId="18" applyFont="1" applyFill="1" applyBorder="1" applyAlignment="1">
      <alignment vertical="center"/>
    </xf>
    <xf numFmtId="176" fontId="1" fillId="0" borderId="0" xfId="18" applyNumberFormat="1" applyFont="1" applyFill="1" applyBorder="1" applyAlignment="1">
      <alignment horizontal="right" vertical="center"/>
    </xf>
    <xf numFmtId="176" fontId="1" fillId="0" borderId="5" xfId="18" applyNumberFormat="1" applyFont="1" applyFill="1" applyBorder="1" applyAlignment="1">
      <alignment horizontal="right" vertical="center"/>
    </xf>
    <xf numFmtId="38" fontId="1" fillId="0" borderId="1" xfId="18" applyFont="1" applyFill="1" applyBorder="1" applyAlignment="1">
      <alignment vertical="center"/>
    </xf>
    <xf numFmtId="176" fontId="12" fillId="0" borderId="0" xfId="18" applyNumberFormat="1" applyFont="1" applyFill="1" applyBorder="1" applyAlignment="1">
      <alignment horizontal="right" vertical="center"/>
    </xf>
    <xf numFmtId="38" fontId="1" fillId="0" borderId="24" xfId="18" applyFont="1" applyFill="1" applyBorder="1" applyAlignment="1">
      <alignment vertical="center"/>
    </xf>
    <xf numFmtId="176" fontId="1" fillId="0" borderId="24" xfId="18" applyNumberFormat="1" applyFont="1" applyFill="1" applyBorder="1" applyAlignment="1">
      <alignment horizontal="right" vertical="center"/>
    </xf>
    <xf numFmtId="176" fontId="12" fillId="0" borderId="14" xfId="18" applyNumberFormat="1" applyFont="1" applyFill="1" applyBorder="1" applyAlignment="1">
      <alignment horizontal="right" vertical="center"/>
    </xf>
    <xf numFmtId="176" fontId="1" fillId="0" borderId="14" xfId="18" applyNumberFormat="1" applyFont="1" applyFill="1" applyBorder="1" applyAlignment="1">
      <alignment horizontal="right" vertical="center"/>
    </xf>
    <xf numFmtId="41" fontId="1" fillId="0" borderId="14" xfId="18" applyNumberFormat="1" applyFont="1" applyFill="1" applyBorder="1" applyAlignment="1">
      <alignment horizontal="right" vertical="center"/>
    </xf>
    <xf numFmtId="176" fontId="1" fillId="0" borderId="3" xfId="18" applyNumberFormat="1" applyFont="1" applyFill="1" applyBorder="1" applyAlignment="1">
      <alignment horizontal="right" vertical="center"/>
    </xf>
    <xf numFmtId="38" fontId="1" fillId="0" borderId="0" xfId="18" applyFont="1" applyFill="1" applyAlignment="1">
      <alignment/>
    </xf>
    <xf numFmtId="38" fontId="5" fillId="0" borderId="0" xfId="18" applyFont="1" applyFill="1" applyAlignment="1">
      <alignment/>
    </xf>
    <xf numFmtId="180" fontId="1" fillId="0" borderId="0" xfId="18" applyNumberFormat="1" applyFont="1" applyFill="1" applyBorder="1" applyAlignment="1">
      <alignment/>
    </xf>
    <xf numFmtId="38" fontId="1" fillId="0" borderId="0" xfId="18" applyFont="1" applyFill="1" applyBorder="1" applyAlignment="1">
      <alignment/>
    </xf>
    <xf numFmtId="38" fontId="1" fillId="0" borderId="0" xfId="18" applyFont="1" applyFill="1" applyBorder="1" applyAlignment="1">
      <alignment horizontal="right"/>
    </xf>
    <xf numFmtId="38" fontId="1" fillId="0" borderId="1" xfId="18" applyFont="1" applyFill="1" applyBorder="1" applyAlignment="1">
      <alignment horizontal="center" vertical="center"/>
    </xf>
    <xf numFmtId="38" fontId="1" fillId="0" borderId="0" xfId="18" applyFont="1" applyFill="1" applyBorder="1" applyAlignment="1">
      <alignment horizontal="center" vertical="center"/>
    </xf>
    <xf numFmtId="38" fontId="1" fillId="0" borderId="25" xfId="18" applyFont="1" applyFill="1" applyBorder="1" applyAlignment="1">
      <alignment horizontal="center" vertical="center"/>
    </xf>
    <xf numFmtId="38" fontId="1" fillId="0" borderId="23" xfId="18" applyFont="1" applyFill="1" applyBorder="1" applyAlignment="1">
      <alignment horizontal="center" vertical="center"/>
    </xf>
    <xf numFmtId="38" fontId="1" fillId="0" borderId="6" xfId="18" applyFont="1" applyFill="1" applyBorder="1" applyAlignment="1">
      <alignment horizontal="center" vertical="center"/>
    </xf>
    <xf numFmtId="0" fontId="13" fillId="0" borderId="25" xfId="29" applyFont="1" applyFill="1" applyBorder="1" applyAlignment="1">
      <alignment horizontal="center" vertical="center"/>
      <protection/>
    </xf>
    <xf numFmtId="0" fontId="13" fillId="0" borderId="0" xfId="29" applyFont="1" applyFill="1" applyBorder="1" applyAlignment="1">
      <alignment horizontal="center" vertical="center"/>
      <protection/>
    </xf>
    <xf numFmtId="38" fontId="1" fillId="0" borderId="11"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24" xfId="18" applyFont="1" applyFill="1" applyBorder="1" applyAlignment="1">
      <alignment horizontal="center" vertical="center"/>
    </xf>
    <xf numFmtId="38" fontId="1" fillId="0" borderId="3" xfId="18" applyFont="1" applyFill="1" applyBorder="1" applyAlignment="1">
      <alignment horizontal="center" vertical="center"/>
    </xf>
    <xf numFmtId="38" fontId="14" fillId="0" borderId="0" xfId="18" applyFont="1" applyFill="1" applyBorder="1" applyAlignment="1">
      <alignment horizontal="right" vertical="center"/>
    </xf>
    <xf numFmtId="38" fontId="14" fillId="0" borderId="5" xfId="18" applyFont="1" applyFill="1" applyBorder="1" applyAlignment="1">
      <alignment horizontal="right" vertical="center"/>
    </xf>
    <xf numFmtId="38" fontId="1" fillId="0" borderId="5" xfId="18" applyFont="1" applyFill="1" applyBorder="1" applyAlignment="1" quotePrefix="1">
      <alignment vertical="center"/>
    </xf>
    <xf numFmtId="38" fontId="1" fillId="0" borderId="0" xfId="18" applyFont="1" applyFill="1" applyBorder="1" applyAlignment="1" quotePrefix="1">
      <alignment vertical="center"/>
    </xf>
    <xf numFmtId="38" fontId="7" fillId="0" borderId="1" xfId="18" applyFont="1" applyFill="1" applyBorder="1" applyAlignment="1">
      <alignment horizontal="left" vertical="center"/>
    </xf>
    <xf numFmtId="38" fontId="7" fillId="0" borderId="0" xfId="18" applyFont="1" applyFill="1" applyBorder="1" applyAlignment="1">
      <alignment vertical="center"/>
    </xf>
    <xf numFmtId="38" fontId="7" fillId="0" borderId="5" xfId="18" applyFont="1" applyFill="1" applyBorder="1" applyAlignment="1">
      <alignment vertical="center"/>
    </xf>
    <xf numFmtId="38" fontId="1" fillId="0" borderId="0" xfId="18" applyFont="1" applyFill="1" applyBorder="1" applyAlignment="1">
      <alignment horizontal="left" vertical="center"/>
    </xf>
    <xf numFmtId="38" fontId="1" fillId="0" borderId="5" xfId="18" applyFont="1" applyFill="1" applyBorder="1" applyAlignment="1">
      <alignment horizontal="left" vertical="center"/>
    </xf>
    <xf numFmtId="38" fontId="1" fillId="0" borderId="5" xfId="18" applyFont="1" applyFill="1" applyBorder="1" applyAlignment="1" quotePrefix="1">
      <alignment horizontal="left" vertical="center"/>
    </xf>
    <xf numFmtId="38" fontId="1" fillId="0" borderId="0" xfId="18" applyFont="1" applyFill="1" applyBorder="1" applyAlignment="1" quotePrefix="1">
      <alignment horizontal="left" vertical="center"/>
    </xf>
    <xf numFmtId="38" fontId="1" fillId="0" borderId="1" xfId="18" applyFont="1" applyFill="1" applyBorder="1" applyAlignment="1">
      <alignment horizontal="center" vertical="center" textRotation="255"/>
    </xf>
    <xf numFmtId="38" fontId="6" fillId="0" borderId="0" xfId="18" applyFont="1" applyFill="1" applyBorder="1" applyAlignment="1">
      <alignment horizontal="distributed" vertical="center"/>
    </xf>
    <xf numFmtId="38" fontId="1" fillId="0" borderId="0" xfId="18" applyNumberFormat="1" applyFont="1" applyFill="1" applyBorder="1" applyAlignment="1" quotePrefix="1">
      <alignment horizontal="left" vertical="center"/>
    </xf>
    <xf numFmtId="194" fontId="1" fillId="0" borderId="5" xfId="18" applyNumberFormat="1" applyFont="1" applyFill="1" applyBorder="1" applyAlignment="1">
      <alignment horizontal="right"/>
    </xf>
    <xf numFmtId="38" fontId="6" fillId="0" borderId="0" xfId="18" applyFont="1" applyFill="1" applyBorder="1" applyAlignment="1">
      <alignment horizontal="left" vertical="center"/>
    </xf>
    <xf numFmtId="194" fontId="1" fillId="0" borderId="0" xfId="18" applyNumberFormat="1" applyFont="1" applyFill="1" applyBorder="1" applyAlignment="1">
      <alignment horizontal="right"/>
    </xf>
    <xf numFmtId="38" fontId="1" fillId="0" borderId="1" xfId="18" applyFont="1" applyFill="1" applyBorder="1" applyAlignment="1">
      <alignment horizontal="center" vertical="distributed" textRotation="255"/>
    </xf>
    <xf numFmtId="40" fontId="1" fillId="0" borderId="0" xfId="18" applyNumberFormat="1" applyFont="1" applyFill="1" applyBorder="1" applyAlignment="1">
      <alignment horizontal="left" vertical="center"/>
    </xf>
    <xf numFmtId="38" fontId="1" fillId="0" borderId="1" xfId="18" applyFont="1" applyFill="1" applyBorder="1" applyAlignment="1">
      <alignment vertical="distributed" textRotation="255"/>
    </xf>
    <xf numFmtId="38" fontId="1" fillId="0" borderId="1" xfId="18" applyFont="1" applyFill="1" applyBorder="1" applyAlignment="1">
      <alignment horizontal="center" vertical="center"/>
    </xf>
    <xf numFmtId="38" fontId="1" fillId="0" borderId="5" xfId="18" applyFont="1" applyFill="1" applyBorder="1" applyAlignment="1">
      <alignment horizontal="center" vertical="center"/>
    </xf>
    <xf numFmtId="38" fontId="1" fillId="0" borderId="24" xfId="18" applyFont="1" applyFill="1" applyBorder="1" applyAlignment="1">
      <alignment/>
    </xf>
    <xf numFmtId="38" fontId="1" fillId="0" borderId="14" xfId="18" applyFont="1" applyFill="1" applyBorder="1" applyAlignment="1">
      <alignment/>
    </xf>
    <xf numFmtId="38" fontId="1" fillId="0" borderId="7" xfId="18" applyFont="1" applyFill="1" applyBorder="1" applyAlignment="1">
      <alignment/>
    </xf>
    <xf numFmtId="38" fontId="6" fillId="0" borderId="7" xfId="18" applyFont="1" applyFill="1" applyBorder="1" applyAlignment="1">
      <alignment/>
    </xf>
    <xf numFmtId="38" fontId="6" fillId="0" borderId="0" xfId="18" applyFont="1" applyFill="1" applyBorder="1" applyAlignment="1">
      <alignment/>
    </xf>
    <xf numFmtId="38" fontId="1" fillId="0" borderId="0" xfId="18" applyFont="1" applyFill="1" applyBorder="1" applyAlignment="1">
      <alignment horizontal="left"/>
    </xf>
    <xf numFmtId="0" fontId="1" fillId="0" borderId="0" xfId="30" applyFont="1" applyFill="1">
      <alignment/>
      <protection/>
    </xf>
    <xf numFmtId="49" fontId="5" fillId="0" borderId="0" xfId="30" applyNumberFormat="1" applyFont="1" applyFill="1">
      <alignment/>
      <protection/>
    </xf>
    <xf numFmtId="49" fontId="1" fillId="0" borderId="0" xfId="30" applyNumberFormat="1" applyFont="1" applyFill="1">
      <alignment/>
      <protection/>
    </xf>
    <xf numFmtId="0" fontId="1" fillId="0" borderId="0" xfId="30" applyFont="1" applyFill="1" applyBorder="1">
      <alignment/>
      <protection/>
    </xf>
    <xf numFmtId="0" fontId="1" fillId="0" borderId="0" xfId="30" applyNumberFormat="1" applyFont="1" applyFill="1" applyBorder="1" applyAlignment="1">
      <alignment horizontal="right"/>
      <protection/>
    </xf>
    <xf numFmtId="0" fontId="1" fillId="0" borderId="8" xfId="30" applyFont="1" applyFill="1" applyBorder="1" applyAlignment="1">
      <alignment horizontal="distributed" vertical="center" wrapText="1"/>
      <protection/>
    </xf>
    <xf numFmtId="0" fontId="1" fillId="0" borderId="8" xfId="30" applyFont="1" applyFill="1" applyBorder="1" applyAlignment="1">
      <alignment horizontal="distributed" vertical="center"/>
      <protection/>
    </xf>
    <xf numFmtId="0" fontId="14" fillId="0" borderId="0" xfId="30" applyFont="1" applyFill="1">
      <alignment/>
      <protection/>
    </xf>
    <xf numFmtId="0" fontId="14" fillId="0" borderId="23" xfId="30" applyFont="1" applyFill="1" applyBorder="1">
      <alignment/>
      <protection/>
    </xf>
    <xf numFmtId="49" fontId="14" fillId="0" borderId="7" xfId="30" applyNumberFormat="1" applyFont="1" applyFill="1" applyBorder="1" applyAlignment="1">
      <alignment horizontal="distributed"/>
      <protection/>
    </xf>
    <xf numFmtId="41" fontId="14" fillId="0" borderId="23" xfId="30" applyNumberFormat="1" applyFont="1" applyFill="1" applyBorder="1" applyAlignment="1">
      <alignment horizontal="right" vertical="top"/>
      <protection/>
    </xf>
    <xf numFmtId="41" fontId="14" fillId="0" borderId="7" xfId="30" applyNumberFormat="1" applyFont="1" applyFill="1" applyBorder="1" applyAlignment="1">
      <alignment horizontal="right" vertical="top"/>
      <protection/>
    </xf>
    <xf numFmtId="41" fontId="14" fillId="0" borderId="6" xfId="30" applyNumberFormat="1" applyFont="1" applyFill="1" applyBorder="1" applyAlignment="1">
      <alignment horizontal="right" vertical="top"/>
      <protection/>
    </xf>
    <xf numFmtId="0" fontId="14" fillId="0" borderId="0" xfId="30" applyFont="1" applyFill="1" applyBorder="1" applyAlignment="1">
      <alignment horizontal="right" vertical="center"/>
      <protection/>
    </xf>
    <xf numFmtId="0" fontId="14" fillId="0" borderId="0" xfId="30" applyFont="1" applyFill="1" applyBorder="1">
      <alignment/>
      <protection/>
    </xf>
    <xf numFmtId="41" fontId="1" fillId="0" borderId="1" xfId="30" applyNumberFormat="1" applyFont="1" applyFill="1" applyBorder="1" applyAlignment="1">
      <alignment vertical="center"/>
      <protection/>
    </xf>
    <xf numFmtId="41" fontId="1" fillId="0" borderId="0" xfId="30" applyNumberFormat="1" applyFont="1" applyFill="1" applyBorder="1" applyAlignment="1">
      <alignment vertical="center"/>
      <protection/>
    </xf>
    <xf numFmtId="41" fontId="1" fillId="0" borderId="0" xfId="30" applyNumberFormat="1" applyFont="1" applyFill="1" applyBorder="1" applyAlignment="1">
      <alignment vertical="center" wrapText="1"/>
      <protection/>
    </xf>
    <xf numFmtId="41" fontId="1" fillId="0" borderId="5" xfId="30" applyNumberFormat="1" applyFont="1" applyFill="1" applyBorder="1" applyAlignment="1">
      <alignment vertical="center" wrapText="1"/>
      <protection/>
    </xf>
    <xf numFmtId="41" fontId="1" fillId="0" borderId="0" xfId="30" applyNumberFormat="1" applyFont="1" applyFill="1" applyBorder="1" applyAlignment="1">
      <alignment horizontal="center" vertical="center" wrapText="1"/>
      <protection/>
    </xf>
    <xf numFmtId="41" fontId="7" fillId="0" borderId="1" xfId="30" applyNumberFormat="1" applyFont="1" applyFill="1" applyBorder="1" applyAlignment="1">
      <alignment vertical="center"/>
      <protection/>
    </xf>
    <xf numFmtId="41" fontId="7" fillId="0" borderId="0" xfId="30" applyNumberFormat="1" applyFont="1" applyFill="1" applyBorder="1" applyAlignment="1">
      <alignment vertical="center"/>
      <protection/>
    </xf>
    <xf numFmtId="41" fontId="7" fillId="0" borderId="5" xfId="30" applyNumberFormat="1" applyFont="1" applyFill="1" applyBorder="1" applyAlignment="1">
      <alignment vertical="center"/>
      <protection/>
    </xf>
    <xf numFmtId="41" fontId="7" fillId="0" borderId="0" xfId="30" applyNumberFormat="1" applyFont="1" applyFill="1" applyBorder="1" applyAlignment="1">
      <alignment horizontal="center" vertical="center" wrapText="1"/>
      <protection/>
    </xf>
    <xf numFmtId="0" fontId="1" fillId="0" borderId="1" xfId="30" applyFont="1" applyFill="1" applyBorder="1">
      <alignment/>
      <protection/>
    </xf>
    <xf numFmtId="49" fontId="1" fillId="0" borderId="0" xfId="30" applyNumberFormat="1" applyFont="1" applyFill="1" applyBorder="1" applyAlignment="1">
      <alignment horizontal="center" vertical="center"/>
      <protection/>
    </xf>
    <xf numFmtId="41" fontId="1" fillId="0" borderId="1"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center"/>
      <protection/>
    </xf>
    <xf numFmtId="41" fontId="1" fillId="0" borderId="5" xfId="30" applyNumberFormat="1" applyFont="1" applyFill="1" applyBorder="1" applyAlignment="1">
      <alignment horizontal="center" vertical="center" wrapText="1"/>
      <protection/>
    </xf>
    <xf numFmtId="0" fontId="11" fillId="0" borderId="0" xfId="30" applyFont="1" applyFill="1" applyAlignment="1">
      <alignment vertical="center"/>
      <protection/>
    </xf>
    <xf numFmtId="49" fontId="1" fillId="0" borderId="0" xfId="30" applyNumberFormat="1" applyFont="1" applyFill="1" applyBorder="1" applyAlignment="1">
      <alignment horizontal="right" vertical="center"/>
      <protection/>
    </xf>
    <xf numFmtId="41" fontId="1" fillId="0" borderId="5" xfId="30" applyNumberFormat="1" applyFont="1" applyFill="1" applyBorder="1" applyAlignment="1">
      <alignment vertical="center"/>
      <protection/>
    </xf>
    <xf numFmtId="0" fontId="11" fillId="0" borderId="0" xfId="30" applyFont="1" applyFill="1" applyBorder="1" applyAlignment="1">
      <alignment vertical="center"/>
      <protection/>
    </xf>
    <xf numFmtId="0" fontId="7" fillId="0" borderId="0" xfId="30" applyFont="1" applyFill="1" applyAlignment="1">
      <alignment vertical="center"/>
      <protection/>
    </xf>
    <xf numFmtId="0" fontId="7" fillId="0" borderId="0" xfId="30" applyFont="1" applyFill="1" applyBorder="1" applyAlignment="1">
      <alignment vertical="center"/>
      <protection/>
    </xf>
    <xf numFmtId="0" fontId="1" fillId="0" borderId="1" xfId="30" applyFont="1" applyFill="1" applyBorder="1" applyAlignment="1">
      <alignment vertical="center"/>
      <protection/>
    </xf>
    <xf numFmtId="49" fontId="1" fillId="0" borderId="0" xfId="20" applyFont="1" applyFill="1" applyBorder="1">
      <alignment horizontal="distributed" vertical="center"/>
      <protection/>
    </xf>
    <xf numFmtId="41" fontId="1" fillId="0" borderId="1" xfId="21" applyNumberFormat="1" applyFont="1" applyFill="1" applyBorder="1" applyAlignment="1">
      <alignment vertical="center"/>
      <protection/>
    </xf>
    <xf numFmtId="41" fontId="1" fillId="0" borderId="0" xfId="21" applyNumberFormat="1" applyFont="1" applyFill="1" applyBorder="1" applyAlignment="1">
      <alignment vertical="center"/>
      <protection/>
    </xf>
    <xf numFmtId="41" fontId="1" fillId="0" borderId="5" xfId="21" applyNumberFormat="1" applyFont="1" applyFill="1" applyBorder="1" applyAlignment="1">
      <alignment vertical="center"/>
      <protection/>
    </xf>
    <xf numFmtId="41" fontId="1" fillId="0" borderId="0" xfId="30" applyNumberFormat="1" applyFont="1" applyFill="1" applyBorder="1">
      <alignment/>
      <protection/>
    </xf>
    <xf numFmtId="0" fontId="11" fillId="0" borderId="1" xfId="30" applyFont="1" applyFill="1" applyBorder="1" applyAlignment="1">
      <alignment vertical="center"/>
      <protection/>
    </xf>
    <xf numFmtId="41" fontId="1" fillId="0" borderId="0" xfId="30" applyNumberFormat="1" applyFont="1" applyFill="1" applyBorder="1" applyAlignment="1">
      <alignment/>
      <protection/>
    </xf>
    <xf numFmtId="41" fontId="1" fillId="0" borderId="5" xfId="30" applyNumberFormat="1" applyFont="1" applyFill="1" applyBorder="1" applyAlignment="1">
      <alignment/>
      <protection/>
    </xf>
    <xf numFmtId="41" fontId="1" fillId="0" borderId="0" xfId="21" applyFont="1" applyFill="1" applyBorder="1">
      <alignment/>
      <protection/>
    </xf>
    <xf numFmtId="41" fontId="1" fillId="0" borderId="0" xfId="21" applyFont="1" applyFill="1" applyBorder="1" applyAlignment="1">
      <alignment vertical="center"/>
      <protection/>
    </xf>
    <xf numFmtId="41" fontId="1" fillId="0" borderId="5" xfId="21" applyFont="1" applyFill="1" applyBorder="1" applyAlignment="1">
      <alignment vertical="center"/>
      <protection/>
    </xf>
    <xf numFmtId="41" fontId="7" fillId="0" borderId="1" xfId="30" applyNumberFormat="1" applyFont="1" applyFill="1" applyBorder="1" applyAlignment="1">
      <alignment horizontal="center" vertical="center"/>
      <protection/>
    </xf>
    <xf numFmtId="41" fontId="7" fillId="0" borderId="0" xfId="30" applyNumberFormat="1" applyFont="1" applyFill="1" applyBorder="1" applyAlignment="1">
      <alignment horizontal="center" vertical="center"/>
      <protection/>
    </xf>
    <xf numFmtId="41" fontId="7" fillId="0" borderId="5" xfId="30" applyNumberFormat="1" applyFont="1" applyFill="1" applyBorder="1" applyAlignment="1">
      <alignment horizontal="center" vertical="center"/>
      <protection/>
    </xf>
    <xf numFmtId="0" fontId="1" fillId="0" borderId="0" xfId="30" applyFont="1" applyFill="1" applyAlignment="1">
      <alignment vertical="center"/>
      <protection/>
    </xf>
    <xf numFmtId="0" fontId="1" fillId="0" borderId="0" xfId="30" applyFont="1" applyFill="1" applyBorder="1" applyAlignment="1">
      <alignment vertical="center"/>
      <protection/>
    </xf>
    <xf numFmtId="41" fontId="1" fillId="0" borderId="5" xfId="30" applyNumberFormat="1" applyFont="1" applyFill="1" applyBorder="1">
      <alignment/>
      <protection/>
    </xf>
    <xf numFmtId="41" fontId="7" fillId="0" borderId="0" xfId="30" applyNumberFormat="1" applyFont="1" applyFill="1" applyBorder="1">
      <alignment/>
      <protection/>
    </xf>
    <xf numFmtId="0" fontId="7" fillId="0" borderId="0" xfId="30" applyFont="1" applyFill="1">
      <alignment/>
      <protection/>
    </xf>
    <xf numFmtId="0" fontId="7" fillId="0" borderId="0" xfId="30" applyFont="1" applyFill="1" applyBorder="1">
      <alignment/>
      <protection/>
    </xf>
    <xf numFmtId="0" fontId="1" fillId="0" borderId="24" xfId="30" applyFont="1" applyFill="1" applyBorder="1">
      <alignment/>
      <protection/>
    </xf>
    <xf numFmtId="49" fontId="1" fillId="0" borderId="14" xfId="20" applyFont="1" applyFill="1" applyBorder="1">
      <alignment horizontal="distributed" vertical="center"/>
      <protection/>
    </xf>
    <xf numFmtId="41" fontId="1" fillId="0" borderId="24" xfId="21" applyNumberFormat="1" applyFont="1" applyFill="1" applyBorder="1" applyAlignment="1">
      <alignment vertical="center"/>
      <protection/>
    </xf>
    <xf numFmtId="49" fontId="1" fillId="0" borderId="0" xfId="30" applyNumberFormat="1" applyFont="1" applyFill="1" applyAlignment="1">
      <alignment horizontal="left" vertical="top"/>
      <protection/>
    </xf>
    <xf numFmtId="41" fontId="1" fillId="0" borderId="7" xfId="30" applyNumberFormat="1" applyFont="1" applyFill="1" applyBorder="1" applyAlignment="1">
      <alignment horizontal="center" vertical="center"/>
      <protection/>
    </xf>
    <xf numFmtId="41" fontId="1" fillId="0" borderId="7" xfId="30" applyNumberFormat="1" applyFont="1" applyFill="1" applyBorder="1" applyAlignment="1">
      <alignment vertical="center"/>
      <protection/>
    </xf>
    <xf numFmtId="41" fontId="1" fillId="0" borderId="7" xfId="30" applyNumberFormat="1" applyFont="1" applyFill="1" applyBorder="1" applyAlignment="1">
      <alignment horizontal="center" vertical="center" wrapText="1"/>
      <protection/>
    </xf>
    <xf numFmtId="41" fontId="1" fillId="0" borderId="7" xfId="30" applyNumberFormat="1" applyFont="1" applyFill="1" applyBorder="1">
      <alignment/>
      <protection/>
    </xf>
    <xf numFmtId="49" fontId="1" fillId="0" borderId="0" xfId="30" applyNumberFormat="1" applyFont="1" applyFill="1" applyBorder="1">
      <alignment/>
      <protection/>
    </xf>
    <xf numFmtId="49" fontId="1" fillId="0" borderId="0" xfId="30" applyNumberFormat="1" applyFont="1" applyFill="1" applyBorder="1" applyAlignment="1">
      <alignment horizontal="left" vertical="top" wrapText="1"/>
      <protection/>
    </xf>
    <xf numFmtId="49" fontId="1" fillId="0" borderId="0" xfId="30" applyNumberFormat="1" applyFont="1" applyFill="1" applyBorder="1" applyAlignment="1">
      <alignment wrapText="1"/>
      <protection/>
    </xf>
    <xf numFmtId="0" fontId="1" fillId="0" borderId="0" xfId="30" applyFont="1" applyFill="1" applyBorder="1" applyAlignment="1">
      <alignment/>
      <protection/>
    </xf>
    <xf numFmtId="0" fontId="1" fillId="0" borderId="0" xfId="31" applyFont="1" applyFill="1">
      <alignment/>
      <protection/>
    </xf>
    <xf numFmtId="49" fontId="5" fillId="0" borderId="0" xfId="31" applyNumberFormat="1" applyFont="1" applyFill="1">
      <alignment/>
      <protection/>
    </xf>
    <xf numFmtId="49" fontId="1" fillId="0" borderId="0" xfId="31" applyNumberFormat="1" applyFont="1" applyFill="1">
      <alignment/>
      <protection/>
    </xf>
    <xf numFmtId="0" fontId="1" fillId="0" borderId="0" xfId="31" applyFont="1" applyFill="1" applyBorder="1">
      <alignment/>
      <protection/>
    </xf>
    <xf numFmtId="0" fontId="1" fillId="0" borderId="0" xfId="31" applyFont="1" applyFill="1" applyBorder="1" applyAlignment="1">
      <alignment horizontal="right"/>
      <protection/>
    </xf>
    <xf numFmtId="0" fontId="1" fillId="0" borderId="0" xfId="31" applyNumberFormat="1" applyFont="1" applyFill="1" applyBorder="1" applyAlignment="1">
      <alignment horizontal="right"/>
      <protection/>
    </xf>
    <xf numFmtId="0" fontId="1" fillId="0" borderId="0" xfId="31" applyFont="1" applyFill="1" applyAlignment="1">
      <alignment horizontal="distributed" vertical="center"/>
      <protection/>
    </xf>
    <xf numFmtId="0" fontId="1" fillId="0" borderId="0" xfId="31" applyFont="1" applyFill="1" applyBorder="1" applyAlignment="1">
      <alignment horizontal="distributed" vertical="center"/>
      <protection/>
    </xf>
    <xf numFmtId="0" fontId="1" fillId="0" borderId="3" xfId="31" applyFont="1" applyFill="1" applyBorder="1" applyAlignment="1">
      <alignment horizontal="distributed" vertical="center"/>
      <protection/>
    </xf>
    <xf numFmtId="0" fontId="1" fillId="0" borderId="4" xfId="31" applyFont="1" applyFill="1" applyBorder="1" applyAlignment="1">
      <alignment horizontal="distributed" vertical="center" wrapText="1"/>
      <protection/>
    </xf>
    <xf numFmtId="0" fontId="1" fillId="0" borderId="24" xfId="31" applyFont="1" applyFill="1" applyBorder="1" applyAlignment="1">
      <alignment horizontal="distributed" vertical="center" wrapText="1"/>
      <protection/>
    </xf>
    <xf numFmtId="0" fontId="1" fillId="0" borderId="0" xfId="31" applyFont="1" applyFill="1" applyBorder="1" applyAlignment="1">
      <alignment horizontal="distributed" vertical="center" wrapText="1"/>
      <protection/>
    </xf>
    <xf numFmtId="0" fontId="14" fillId="0" borderId="0" xfId="31" applyFont="1" applyFill="1">
      <alignment/>
      <protection/>
    </xf>
    <xf numFmtId="0" fontId="14" fillId="0" borderId="1" xfId="31" applyFont="1" applyFill="1" applyBorder="1">
      <alignment/>
      <protection/>
    </xf>
    <xf numFmtId="49" fontId="14" fillId="0" borderId="0" xfId="31" applyNumberFormat="1" applyFont="1" applyFill="1" applyBorder="1" applyAlignment="1">
      <alignment horizontal="distributed"/>
      <protection/>
    </xf>
    <xf numFmtId="41" fontId="14" fillId="0" borderId="23" xfId="31" applyNumberFormat="1" applyFont="1" applyFill="1" applyBorder="1" applyAlignment="1">
      <alignment horizontal="right" vertical="top"/>
      <protection/>
    </xf>
    <xf numFmtId="41" fontId="14" fillId="0" borderId="7" xfId="31" applyNumberFormat="1" applyFont="1" applyFill="1" applyBorder="1" applyAlignment="1">
      <alignment horizontal="right" vertical="top"/>
      <protection/>
    </xf>
    <xf numFmtId="41" fontId="14" fillId="0" borderId="6" xfId="31" applyNumberFormat="1" applyFont="1" applyFill="1" applyBorder="1" applyAlignment="1">
      <alignment horizontal="right" vertical="top"/>
      <protection/>
    </xf>
    <xf numFmtId="0" fontId="14" fillId="0" borderId="0" xfId="31" applyFont="1" applyFill="1" applyBorder="1" applyAlignment="1">
      <alignment horizontal="right" vertical="center"/>
      <protection/>
    </xf>
    <xf numFmtId="0" fontId="14" fillId="0" borderId="0" xfId="31" applyFont="1" applyFill="1" applyBorder="1">
      <alignment/>
      <protection/>
    </xf>
    <xf numFmtId="41" fontId="1" fillId="0" borderId="1" xfId="31" applyNumberFormat="1" applyFont="1" applyFill="1" applyBorder="1" applyAlignment="1">
      <alignment horizontal="center" vertical="center"/>
      <protection/>
    </xf>
    <xf numFmtId="41" fontId="1" fillId="0" borderId="0" xfId="31" applyNumberFormat="1" applyFont="1" applyFill="1" applyBorder="1" applyAlignment="1">
      <alignment horizontal="center" vertical="center"/>
      <protection/>
    </xf>
    <xf numFmtId="41" fontId="1" fillId="0" borderId="0" xfId="31" applyNumberFormat="1" applyFont="1" applyFill="1" applyBorder="1" applyAlignment="1">
      <alignment horizontal="right" vertical="center"/>
      <protection/>
    </xf>
    <xf numFmtId="41" fontId="1" fillId="0" borderId="5" xfId="31" applyNumberFormat="1" applyFont="1" applyFill="1" applyBorder="1" applyAlignment="1">
      <alignment horizontal="right" vertical="center"/>
      <protection/>
    </xf>
    <xf numFmtId="0" fontId="6" fillId="0" borderId="0" xfId="31" applyFont="1" applyFill="1">
      <alignment/>
      <protection/>
    </xf>
    <xf numFmtId="41" fontId="7" fillId="0" borderId="1" xfId="31" applyNumberFormat="1" applyFont="1" applyFill="1" applyBorder="1" applyAlignment="1">
      <alignment horizontal="center" vertical="center"/>
      <protection/>
    </xf>
    <xf numFmtId="41" fontId="7" fillId="0" borderId="0" xfId="31" applyNumberFormat="1" applyFont="1" applyFill="1" applyBorder="1" applyAlignment="1">
      <alignment horizontal="center" vertical="center"/>
      <protection/>
    </xf>
    <xf numFmtId="41" fontId="7" fillId="0" borderId="5" xfId="31" applyNumberFormat="1" applyFont="1" applyFill="1" applyBorder="1" applyAlignment="1">
      <alignment horizontal="center" vertical="center"/>
      <protection/>
    </xf>
    <xf numFmtId="41" fontId="7" fillId="0" borderId="0" xfId="31" applyNumberFormat="1" applyFont="1" applyFill="1" applyBorder="1" applyAlignment="1">
      <alignment horizontal="center" vertical="center" wrapText="1"/>
      <protection/>
    </xf>
    <xf numFmtId="0" fontId="6" fillId="0" borderId="0" xfId="31" applyFont="1" applyFill="1" applyBorder="1">
      <alignment/>
      <protection/>
    </xf>
    <xf numFmtId="0" fontId="1" fillId="0" borderId="1" xfId="31" applyFont="1" applyFill="1" applyBorder="1">
      <alignment/>
      <protection/>
    </xf>
    <xf numFmtId="49" fontId="1" fillId="0" borderId="0" xfId="31" applyNumberFormat="1" applyFont="1" applyFill="1" applyBorder="1" applyAlignment="1">
      <alignment horizontal="right" vertical="center"/>
      <protection/>
    </xf>
    <xf numFmtId="41" fontId="1" fillId="0" borderId="5" xfId="31" applyNumberFormat="1" applyFont="1" applyFill="1" applyBorder="1" applyAlignment="1">
      <alignment horizontal="center" vertical="center"/>
      <protection/>
    </xf>
    <xf numFmtId="41" fontId="1" fillId="0" borderId="0" xfId="31" applyNumberFormat="1" applyFont="1" applyFill="1" applyBorder="1" applyAlignment="1">
      <alignment horizontal="center" vertical="center" wrapText="1"/>
      <protection/>
    </xf>
    <xf numFmtId="41" fontId="7" fillId="0" borderId="1" xfId="21" applyFont="1" applyFill="1" applyBorder="1" applyAlignment="1">
      <alignment vertical="center"/>
      <protection/>
    </xf>
    <xf numFmtId="41" fontId="7" fillId="0" borderId="0" xfId="21" applyFont="1" applyFill="1" applyBorder="1" applyAlignment="1">
      <alignment vertical="center"/>
      <protection/>
    </xf>
    <xf numFmtId="41" fontId="7" fillId="0" borderId="5" xfId="21" applyFont="1" applyFill="1" applyBorder="1" applyAlignment="1">
      <alignment vertical="center"/>
      <protection/>
    </xf>
    <xf numFmtId="41" fontId="7" fillId="0" borderId="0" xfId="21" applyFont="1" applyFill="1" applyBorder="1">
      <alignment/>
      <protection/>
    </xf>
    <xf numFmtId="0" fontId="11" fillId="0" borderId="0" xfId="31" applyFont="1" applyFill="1" applyAlignment="1">
      <alignment vertical="center"/>
      <protection/>
    </xf>
    <xf numFmtId="0" fontId="11" fillId="0" borderId="1" xfId="31" applyFont="1" applyFill="1" applyBorder="1" applyAlignment="1">
      <alignment vertical="center"/>
      <protection/>
    </xf>
    <xf numFmtId="41" fontId="1" fillId="0" borderId="0" xfId="31" applyNumberFormat="1" applyFont="1" applyFill="1" applyBorder="1" applyAlignment="1">
      <alignment vertical="center"/>
      <protection/>
    </xf>
    <xf numFmtId="41" fontId="1" fillId="0" borderId="5" xfId="31" applyNumberFormat="1" applyFont="1" applyFill="1" applyBorder="1" applyAlignment="1">
      <alignment vertical="center"/>
      <protection/>
    </xf>
    <xf numFmtId="0" fontId="11" fillId="0" borderId="0" xfId="31" applyFont="1" applyFill="1" applyBorder="1" applyAlignment="1">
      <alignment vertical="center"/>
      <protection/>
    </xf>
    <xf numFmtId="41" fontId="1" fillId="0" borderId="1" xfId="31" applyNumberFormat="1" applyFont="1" applyFill="1" applyBorder="1" applyAlignment="1">
      <alignment vertical="center"/>
      <protection/>
    </xf>
    <xf numFmtId="0" fontId="7" fillId="0" borderId="0" xfId="31" applyFont="1" applyFill="1" applyAlignment="1">
      <alignment vertical="center"/>
      <protection/>
    </xf>
    <xf numFmtId="41" fontId="7" fillId="0" borderId="1" xfId="21" applyNumberFormat="1" applyFont="1" applyFill="1" applyBorder="1" applyAlignment="1">
      <alignment vertical="center"/>
      <protection/>
    </xf>
    <xf numFmtId="41" fontId="7" fillId="0" borderId="0" xfId="21" applyNumberFormat="1" applyFont="1" applyFill="1" applyBorder="1" applyAlignment="1">
      <alignment vertical="center"/>
      <protection/>
    </xf>
    <xf numFmtId="41" fontId="7" fillId="0" borderId="5" xfId="21" applyNumberFormat="1" applyFont="1" applyFill="1" applyBorder="1" applyAlignment="1">
      <alignment vertical="center"/>
      <protection/>
    </xf>
    <xf numFmtId="0" fontId="7" fillId="0" borderId="0" xfId="31" applyFont="1" applyFill="1" applyBorder="1" applyAlignment="1">
      <alignment vertical="center"/>
      <protection/>
    </xf>
    <xf numFmtId="41" fontId="1" fillId="0" borderId="0" xfId="31" applyNumberFormat="1" applyFont="1" applyFill="1" applyBorder="1">
      <alignment/>
      <protection/>
    </xf>
    <xf numFmtId="41" fontId="7" fillId="0" borderId="0" xfId="31" applyNumberFormat="1" applyFont="1" applyFill="1" applyBorder="1">
      <alignment/>
      <protection/>
    </xf>
    <xf numFmtId="0" fontId="1" fillId="0" borderId="24" xfId="31" applyFont="1" applyFill="1" applyBorder="1">
      <alignment/>
      <protection/>
    </xf>
    <xf numFmtId="41" fontId="1" fillId="0" borderId="24" xfId="31" applyNumberFormat="1" applyFont="1" applyFill="1" applyBorder="1" applyAlignment="1">
      <alignment horizontal="center" vertical="center"/>
      <protection/>
    </xf>
    <xf numFmtId="41" fontId="1" fillId="0" borderId="14" xfId="31" applyNumberFormat="1" applyFont="1" applyFill="1" applyBorder="1" applyAlignment="1">
      <alignment horizontal="center" vertical="center"/>
      <protection/>
    </xf>
    <xf numFmtId="41" fontId="1" fillId="0" borderId="14" xfId="31" applyNumberFormat="1" applyFont="1" applyFill="1" applyBorder="1" applyAlignment="1">
      <alignment vertical="center"/>
      <protection/>
    </xf>
    <xf numFmtId="41" fontId="1" fillId="0" borderId="14" xfId="31" applyNumberFormat="1" applyFont="1" applyFill="1" applyBorder="1" applyAlignment="1">
      <alignment horizontal="center" vertical="center" wrapText="1"/>
      <protection/>
    </xf>
    <xf numFmtId="41" fontId="1" fillId="0" borderId="3" xfId="31" applyNumberFormat="1" applyFont="1" applyFill="1" applyBorder="1" applyAlignment="1">
      <alignment vertical="center"/>
      <protection/>
    </xf>
    <xf numFmtId="49" fontId="1" fillId="0" borderId="0" xfId="31" applyNumberFormat="1" applyFont="1" applyFill="1" applyAlignment="1">
      <alignment horizontal="left" vertical="top"/>
      <protection/>
    </xf>
    <xf numFmtId="49" fontId="1" fillId="0" borderId="0" xfId="31" applyNumberFormat="1" applyFont="1" applyFill="1" applyBorder="1" applyAlignment="1">
      <alignment horizontal="left" vertical="top" wrapText="1"/>
      <protection/>
    </xf>
    <xf numFmtId="49" fontId="1" fillId="0" borderId="0" xfId="31" applyNumberFormat="1" applyFont="1" applyFill="1" applyBorder="1" applyAlignment="1">
      <alignment wrapText="1"/>
      <protection/>
    </xf>
    <xf numFmtId="49" fontId="1" fillId="0" borderId="0" xfId="31" applyNumberFormat="1" applyFont="1" applyFill="1" applyBorder="1">
      <alignment/>
      <protection/>
    </xf>
    <xf numFmtId="0" fontId="1" fillId="0" borderId="0" xfId="31" applyFont="1" applyFill="1" applyBorder="1" applyAlignment="1">
      <alignment/>
      <protection/>
    </xf>
    <xf numFmtId="0" fontId="1" fillId="0" borderId="0" xfId="32" applyFont="1" applyFill="1">
      <alignment/>
      <protection/>
    </xf>
    <xf numFmtId="49" fontId="5" fillId="0" borderId="0" xfId="32" applyNumberFormat="1" applyFont="1" applyFill="1" applyAlignment="1">
      <alignment/>
      <protection/>
    </xf>
    <xf numFmtId="49" fontId="1" fillId="0" borderId="0" xfId="32" applyNumberFormat="1" applyFont="1" applyFill="1" applyAlignment="1">
      <alignment/>
      <protection/>
    </xf>
    <xf numFmtId="49" fontId="5" fillId="0" borderId="0" xfId="32" applyNumberFormat="1" applyFont="1" applyFill="1">
      <alignment/>
      <protection/>
    </xf>
    <xf numFmtId="0" fontId="1" fillId="0" borderId="0" xfId="32" applyFont="1" applyFill="1" applyBorder="1">
      <alignment/>
      <protection/>
    </xf>
    <xf numFmtId="49" fontId="1" fillId="0" borderId="0" xfId="32" applyNumberFormat="1" applyFont="1" applyFill="1">
      <alignment/>
      <protection/>
    </xf>
    <xf numFmtId="0" fontId="1" fillId="0" borderId="0" xfId="32" applyNumberFormat="1" applyFont="1" applyFill="1" applyBorder="1" applyAlignment="1">
      <alignment horizontal="right"/>
      <protection/>
    </xf>
    <xf numFmtId="0" fontId="1" fillId="0" borderId="0" xfId="32" applyFont="1" applyFill="1" applyAlignment="1">
      <alignment horizontal="distributed" vertical="center"/>
      <protection/>
    </xf>
    <xf numFmtId="0" fontId="1" fillId="0" borderId="0" xfId="32" applyFont="1" applyFill="1" applyBorder="1" applyAlignment="1">
      <alignment horizontal="distributed" vertical="center"/>
      <protection/>
    </xf>
    <xf numFmtId="0" fontId="1" fillId="0" borderId="8" xfId="32" applyFont="1" applyFill="1" applyBorder="1" applyAlignment="1">
      <alignment horizontal="distributed" vertical="center"/>
      <protection/>
    </xf>
    <xf numFmtId="0" fontId="14" fillId="0" borderId="0" xfId="32" applyFont="1" applyFill="1">
      <alignment/>
      <protection/>
    </xf>
    <xf numFmtId="0" fontId="1" fillId="0" borderId="1" xfId="32" applyFont="1" applyFill="1" applyBorder="1" applyAlignment="1">
      <alignment/>
      <protection/>
    </xf>
    <xf numFmtId="49" fontId="1" fillId="0" borderId="0" xfId="32" applyNumberFormat="1" applyFont="1" applyFill="1" applyBorder="1" applyAlignment="1">
      <alignment horizontal="distributed"/>
      <protection/>
    </xf>
    <xf numFmtId="49" fontId="14" fillId="0" borderId="23" xfId="32" applyNumberFormat="1" applyFont="1" applyFill="1" applyBorder="1" applyAlignment="1">
      <alignment horizontal="right"/>
      <protection/>
    </xf>
    <xf numFmtId="49" fontId="14" fillId="0" borderId="7" xfId="32" applyNumberFormat="1" applyFont="1" applyFill="1" applyBorder="1" applyAlignment="1">
      <alignment horizontal="right"/>
      <protection/>
    </xf>
    <xf numFmtId="49" fontId="14" fillId="0" borderId="6" xfId="32" applyNumberFormat="1" applyFont="1" applyFill="1" applyBorder="1" applyAlignment="1">
      <alignment horizontal="right"/>
      <protection/>
    </xf>
    <xf numFmtId="0" fontId="14" fillId="0" borderId="0" xfId="32" applyFont="1" applyFill="1" applyBorder="1" applyAlignment="1">
      <alignment horizontal="right" vertical="center"/>
      <protection/>
    </xf>
    <xf numFmtId="0" fontId="14" fillId="0" borderId="0" xfId="32" applyFont="1" applyFill="1" applyBorder="1">
      <alignment/>
      <protection/>
    </xf>
    <xf numFmtId="49" fontId="14" fillId="0" borderId="1" xfId="32" applyNumberFormat="1" applyFont="1" applyFill="1" applyBorder="1" applyAlignment="1">
      <alignment horizontal="right"/>
      <protection/>
    </xf>
    <xf numFmtId="49" fontId="14" fillId="0" borderId="0" xfId="32" applyNumberFormat="1" applyFont="1" applyFill="1" applyBorder="1" applyAlignment="1">
      <alignment horizontal="right"/>
      <protection/>
    </xf>
    <xf numFmtId="49" fontId="14" fillId="0" borderId="5" xfId="32" applyNumberFormat="1" applyFont="1" applyFill="1" applyBorder="1" applyAlignment="1">
      <alignment horizontal="right"/>
      <protection/>
    </xf>
    <xf numFmtId="0" fontId="1" fillId="0" borderId="1" xfId="32" applyFont="1" applyFill="1" applyBorder="1" applyAlignment="1">
      <alignment horizontal="center" vertical="center" textRotation="255"/>
      <protection/>
    </xf>
    <xf numFmtId="0" fontId="1" fillId="0" borderId="5" xfId="32" applyFont="1" applyFill="1" applyBorder="1" applyAlignment="1">
      <alignment horizontal="distributed" vertical="center"/>
      <protection/>
    </xf>
    <xf numFmtId="195" fontId="1" fillId="0" borderId="1" xfId="32" applyNumberFormat="1" applyFont="1" applyFill="1" applyBorder="1" applyAlignment="1">
      <alignment horizontal="center" vertical="center"/>
      <protection/>
    </xf>
    <xf numFmtId="195" fontId="1" fillId="0" borderId="0" xfId="32" applyNumberFormat="1" applyFont="1" applyFill="1" applyBorder="1" applyAlignment="1">
      <alignment horizontal="center" vertical="center"/>
      <protection/>
    </xf>
    <xf numFmtId="195" fontId="1" fillId="0" borderId="5" xfId="32" applyNumberFormat="1" applyFont="1" applyFill="1" applyBorder="1" applyAlignment="1">
      <alignment horizontal="center" vertical="center"/>
      <protection/>
    </xf>
    <xf numFmtId="0" fontId="6" fillId="0" borderId="0" xfId="32" applyFont="1" applyFill="1">
      <alignment/>
      <protection/>
    </xf>
    <xf numFmtId="182" fontId="1" fillId="0" borderId="1" xfId="32" applyNumberFormat="1" applyFont="1" applyFill="1" applyBorder="1" applyAlignment="1">
      <alignment horizontal="center" vertical="center"/>
      <protection/>
    </xf>
    <xf numFmtId="182" fontId="1" fillId="0" borderId="0" xfId="32" applyNumberFormat="1" applyFont="1" applyFill="1" applyBorder="1" applyAlignment="1">
      <alignment horizontal="center" vertical="center"/>
      <protection/>
    </xf>
    <xf numFmtId="41" fontId="1" fillId="0" borderId="0" xfId="32" applyNumberFormat="1" applyFont="1" applyFill="1" applyBorder="1" applyAlignment="1">
      <alignment horizontal="center" vertical="center"/>
      <protection/>
    </xf>
    <xf numFmtId="182" fontId="1" fillId="0" borderId="5" xfId="32" applyNumberFormat="1" applyFont="1" applyFill="1" applyBorder="1" applyAlignment="1">
      <alignment horizontal="center" vertical="center"/>
      <protection/>
    </xf>
    <xf numFmtId="41" fontId="7" fillId="0" borderId="0" xfId="32" applyNumberFormat="1" applyFont="1" applyFill="1" applyBorder="1" applyAlignment="1">
      <alignment horizontal="center" vertical="center" wrapText="1"/>
      <protection/>
    </xf>
    <xf numFmtId="0" fontId="6" fillId="0" borderId="0" xfId="32" applyFont="1" applyFill="1" applyBorder="1">
      <alignment/>
      <protection/>
    </xf>
    <xf numFmtId="41" fontId="1" fillId="0" borderId="1" xfId="32" applyNumberFormat="1" applyFont="1" applyFill="1" applyBorder="1" applyAlignment="1">
      <alignment horizontal="center" vertical="center"/>
      <protection/>
    </xf>
    <xf numFmtId="41" fontId="1" fillId="0" borderId="5" xfId="32" applyNumberFormat="1" applyFont="1" applyFill="1" applyBorder="1" applyAlignment="1">
      <alignment horizontal="center" vertical="center"/>
      <protection/>
    </xf>
    <xf numFmtId="49" fontId="1" fillId="0" borderId="0" xfId="32" applyNumberFormat="1" applyFont="1" applyFill="1" applyBorder="1" applyAlignment="1">
      <alignment horizontal="center" vertical="center"/>
      <protection/>
    </xf>
    <xf numFmtId="49" fontId="1" fillId="0" borderId="1" xfId="32" applyNumberFormat="1" applyFont="1" applyFill="1" applyBorder="1" applyAlignment="1">
      <alignment horizontal="center" vertical="center"/>
      <protection/>
    </xf>
    <xf numFmtId="49" fontId="1" fillId="0" borderId="5" xfId="32" applyNumberFormat="1" applyFont="1" applyFill="1" applyBorder="1" applyAlignment="1">
      <alignment horizontal="center" vertical="center"/>
      <protection/>
    </xf>
    <xf numFmtId="41" fontId="1" fillId="0" borderId="0" xfId="32" applyNumberFormat="1" applyFont="1" applyFill="1" applyBorder="1" applyAlignment="1">
      <alignment horizontal="center" vertical="center" wrapText="1"/>
      <protection/>
    </xf>
    <xf numFmtId="49" fontId="1" fillId="0" borderId="1" xfId="22" applyFont="1" applyFill="1" applyBorder="1" applyAlignment="1">
      <alignment horizontal="distributed" vertical="center"/>
      <protection/>
    </xf>
    <xf numFmtId="49" fontId="1" fillId="0" borderId="5" xfId="22" applyFont="1" applyFill="1" applyBorder="1" applyAlignment="1">
      <alignment horizontal="distributed" vertical="center"/>
      <protection/>
    </xf>
    <xf numFmtId="41" fontId="1" fillId="0" borderId="1" xfId="32" applyNumberFormat="1" applyFont="1" applyFill="1" applyBorder="1" applyAlignment="1">
      <alignment/>
      <protection/>
    </xf>
    <xf numFmtId="195" fontId="1" fillId="0" borderId="0" xfId="32" applyNumberFormat="1" applyFont="1" applyFill="1" applyBorder="1" applyAlignment="1">
      <alignment/>
      <protection/>
    </xf>
    <xf numFmtId="182" fontId="1" fillId="0" borderId="0" xfId="32" applyNumberFormat="1" applyFont="1" applyFill="1" applyBorder="1" applyAlignment="1">
      <alignment/>
      <protection/>
    </xf>
    <xf numFmtId="41" fontId="1" fillId="0" borderId="0" xfId="32" applyNumberFormat="1" applyFont="1" applyFill="1" applyBorder="1" applyAlignment="1">
      <alignment/>
      <protection/>
    </xf>
    <xf numFmtId="41" fontId="1" fillId="0" borderId="5" xfId="32" applyNumberFormat="1" applyFont="1" applyFill="1" applyBorder="1" applyAlignment="1">
      <alignment/>
      <protection/>
    </xf>
    <xf numFmtId="0" fontId="11" fillId="0" borderId="0" xfId="32" applyFont="1" applyFill="1" applyAlignment="1">
      <alignment vertical="center"/>
      <protection/>
    </xf>
    <xf numFmtId="0" fontId="1" fillId="0" borderId="1" xfId="32" applyFont="1" applyFill="1" applyBorder="1" applyAlignment="1">
      <alignment vertical="center"/>
      <protection/>
    </xf>
    <xf numFmtId="41" fontId="1" fillId="0" borderId="0" xfId="32" applyNumberFormat="1" applyFont="1" applyFill="1" applyBorder="1" applyAlignment="1">
      <alignment vertical="center"/>
      <protection/>
    </xf>
    <xf numFmtId="0" fontId="11" fillId="0" borderId="0" xfId="32" applyFont="1" applyFill="1" applyBorder="1" applyAlignment="1">
      <alignment vertical="center"/>
      <protection/>
    </xf>
    <xf numFmtId="0" fontId="1" fillId="0" borderId="24" xfId="32" applyFont="1" applyFill="1" applyBorder="1" applyAlignment="1">
      <alignment/>
      <protection/>
    </xf>
    <xf numFmtId="49" fontId="1" fillId="0" borderId="14" xfId="20" applyFont="1" applyFill="1" applyBorder="1" applyAlignment="1">
      <alignment horizontal="distributed" vertical="center"/>
      <protection/>
    </xf>
    <xf numFmtId="41" fontId="1" fillId="0" borderId="24" xfId="32" applyNumberFormat="1" applyFont="1" applyFill="1" applyBorder="1" applyAlignment="1">
      <alignment horizontal="center" vertical="center"/>
      <protection/>
    </xf>
    <xf numFmtId="41" fontId="1" fillId="0" borderId="14" xfId="32" applyNumberFormat="1" applyFont="1" applyFill="1" applyBorder="1" applyAlignment="1">
      <alignment horizontal="center" vertical="center"/>
      <protection/>
    </xf>
    <xf numFmtId="41" fontId="1" fillId="0" borderId="3" xfId="32" applyNumberFormat="1" applyFont="1" applyFill="1" applyBorder="1" applyAlignment="1">
      <alignment horizontal="center" vertical="center"/>
      <protection/>
    </xf>
    <xf numFmtId="41" fontId="1" fillId="0" borderId="0" xfId="32" applyNumberFormat="1" applyFont="1" applyFill="1" applyBorder="1">
      <alignment/>
      <protection/>
    </xf>
    <xf numFmtId="49" fontId="1" fillId="0" borderId="0" xfId="32" applyNumberFormat="1" applyFont="1" applyFill="1" applyAlignment="1">
      <alignment horizontal="left" vertical="top"/>
      <protection/>
    </xf>
    <xf numFmtId="49" fontId="1" fillId="0" borderId="0" xfId="32" applyNumberFormat="1" applyFont="1" applyFill="1" applyBorder="1" applyAlignment="1">
      <alignment wrapText="1"/>
      <protection/>
    </xf>
    <xf numFmtId="49" fontId="1" fillId="0" borderId="0" xfId="32" applyNumberFormat="1" applyFont="1" applyFill="1" applyBorder="1" applyAlignment="1">
      <alignment/>
      <protection/>
    </xf>
    <xf numFmtId="49" fontId="1" fillId="0" borderId="0" xfId="32" applyNumberFormat="1" applyFont="1" applyFill="1" applyBorder="1">
      <alignment/>
      <protection/>
    </xf>
    <xf numFmtId="0" fontId="1" fillId="0" borderId="0" xfId="33" applyFont="1" applyFill="1">
      <alignment/>
      <protection/>
    </xf>
    <xf numFmtId="49" fontId="5" fillId="0" borderId="0" xfId="33" applyNumberFormat="1" applyFont="1" applyFill="1">
      <alignment/>
      <protection/>
    </xf>
    <xf numFmtId="49" fontId="1" fillId="0" borderId="0" xfId="33" applyNumberFormat="1" applyFont="1" applyFill="1">
      <alignment/>
      <protection/>
    </xf>
    <xf numFmtId="0" fontId="1" fillId="0" borderId="0" xfId="33" applyNumberFormat="1" applyFont="1" applyFill="1" applyBorder="1" applyAlignment="1">
      <alignment horizontal="right"/>
      <protection/>
    </xf>
    <xf numFmtId="0" fontId="1" fillId="0" borderId="0" xfId="33" applyFont="1" applyFill="1" applyBorder="1">
      <alignment/>
      <protection/>
    </xf>
    <xf numFmtId="0" fontId="1" fillId="0" borderId="8" xfId="33" applyFont="1" applyFill="1" applyBorder="1" applyAlignment="1">
      <alignment horizontal="distributed" vertical="center"/>
      <protection/>
    </xf>
    <xf numFmtId="0" fontId="1" fillId="0" borderId="8" xfId="33" applyFont="1" applyFill="1" applyBorder="1" applyAlignment="1">
      <alignment horizontal="distributed" vertical="center" wrapText="1"/>
      <protection/>
    </xf>
    <xf numFmtId="0" fontId="14" fillId="0" borderId="0" xfId="33" applyFont="1" applyFill="1">
      <alignment/>
      <protection/>
    </xf>
    <xf numFmtId="0" fontId="14" fillId="0" borderId="23" xfId="33" applyFont="1" applyFill="1" applyBorder="1">
      <alignment/>
      <protection/>
    </xf>
    <xf numFmtId="49" fontId="14" fillId="0" borderId="7" xfId="33" applyNumberFormat="1" applyFont="1" applyFill="1" applyBorder="1" applyAlignment="1">
      <alignment horizontal="distributed"/>
      <protection/>
    </xf>
    <xf numFmtId="41" fontId="14" fillId="0" borderId="23" xfId="33" applyNumberFormat="1" applyFont="1" applyFill="1" applyBorder="1" applyAlignment="1">
      <alignment horizontal="right" vertical="top"/>
      <protection/>
    </xf>
    <xf numFmtId="41" fontId="14" fillId="0" borderId="7" xfId="33" applyNumberFormat="1" applyFont="1" applyFill="1" applyBorder="1" applyAlignment="1">
      <alignment horizontal="right" vertical="top"/>
      <protection/>
    </xf>
    <xf numFmtId="41" fontId="14" fillId="0" borderId="6" xfId="33" applyNumberFormat="1" applyFont="1" applyFill="1" applyBorder="1" applyAlignment="1">
      <alignment horizontal="right" vertical="top"/>
      <protection/>
    </xf>
    <xf numFmtId="0" fontId="14" fillId="0" borderId="0" xfId="33" applyFont="1" applyFill="1" applyBorder="1" applyAlignment="1">
      <alignment horizontal="right" vertical="center"/>
      <protection/>
    </xf>
    <xf numFmtId="0" fontId="14" fillId="0" borderId="0" xfId="33" applyFont="1" applyFill="1" applyBorder="1">
      <alignment/>
      <protection/>
    </xf>
    <xf numFmtId="41" fontId="7" fillId="0" borderId="1" xfId="33" applyNumberFormat="1" applyFont="1" applyFill="1" applyBorder="1" applyAlignment="1">
      <alignment vertical="center"/>
      <protection/>
    </xf>
    <xf numFmtId="41" fontId="7" fillId="0" borderId="0" xfId="33" applyNumberFormat="1" applyFont="1" applyFill="1" applyBorder="1" applyAlignment="1">
      <alignment vertical="center"/>
      <protection/>
    </xf>
    <xf numFmtId="41" fontId="7" fillId="0" borderId="5" xfId="33" applyNumberFormat="1" applyFont="1" applyFill="1" applyBorder="1" applyAlignment="1">
      <alignment vertical="center"/>
      <protection/>
    </xf>
    <xf numFmtId="41" fontId="7" fillId="0" borderId="0" xfId="33" applyNumberFormat="1" applyFont="1" applyFill="1" applyBorder="1" applyAlignment="1">
      <alignment horizontal="center" vertical="center" wrapText="1"/>
      <protection/>
    </xf>
    <xf numFmtId="0" fontId="1" fillId="0" borderId="1" xfId="33" applyFont="1" applyFill="1" applyBorder="1">
      <alignment/>
      <protection/>
    </xf>
    <xf numFmtId="49" fontId="1" fillId="0" borderId="0" xfId="33" applyNumberFormat="1" applyFont="1" applyFill="1" applyBorder="1" applyAlignment="1">
      <alignment horizontal="center" vertical="center"/>
      <protection/>
    </xf>
    <xf numFmtId="41" fontId="1" fillId="0" borderId="1" xfId="33" applyNumberFormat="1" applyFont="1" applyFill="1" applyBorder="1" applyAlignment="1">
      <alignment horizontal="center" vertical="center"/>
      <protection/>
    </xf>
    <xf numFmtId="41" fontId="1" fillId="0" borderId="0" xfId="33" applyNumberFormat="1" applyFont="1" applyFill="1" applyBorder="1" applyAlignment="1">
      <alignment horizontal="center" vertical="center"/>
      <protection/>
    </xf>
    <xf numFmtId="41" fontId="1" fillId="0" borderId="0" xfId="33" applyNumberFormat="1" applyFont="1" applyFill="1" applyBorder="1" applyAlignment="1">
      <alignment horizontal="center" vertical="center" wrapText="1"/>
      <protection/>
    </xf>
    <xf numFmtId="41" fontId="1" fillId="0" borderId="5" xfId="33" applyNumberFormat="1" applyFont="1" applyFill="1" applyBorder="1" applyAlignment="1">
      <alignment horizontal="center" vertical="center" wrapText="1"/>
      <protection/>
    </xf>
    <xf numFmtId="0" fontId="11" fillId="0" borderId="0" xfId="33" applyFont="1" applyFill="1" applyAlignment="1">
      <alignment vertical="center"/>
      <protection/>
    </xf>
    <xf numFmtId="49" fontId="1" fillId="0" borderId="0" xfId="33" applyNumberFormat="1" applyFont="1" applyFill="1" applyBorder="1" applyAlignment="1">
      <alignment horizontal="right" vertical="center"/>
      <protection/>
    </xf>
    <xf numFmtId="41" fontId="1" fillId="0" borderId="0" xfId="33" applyNumberFormat="1" applyFont="1" applyFill="1" applyBorder="1" applyAlignment="1">
      <alignment vertical="center"/>
      <protection/>
    </xf>
    <xf numFmtId="41" fontId="1" fillId="0" borderId="5" xfId="33" applyNumberFormat="1" applyFont="1" applyFill="1" applyBorder="1" applyAlignment="1">
      <alignment vertical="center"/>
      <protection/>
    </xf>
    <xf numFmtId="0" fontId="11" fillId="0" borderId="0" xfId="33" applyFont="1" applyFill="1" applyBorder="1" applyAlignment="1">
      <alignment vertical="center"/>
      <protection/>
    </xf>
    <xf numFmtId="0" fontId="7" fillId="0" borderId="0" xfId="33" applyFont="1" applyFill="1" applyAlignment="1">
      <alignment vertical="center"/>
      <protection/>
    </xf>
    <xf numFmtId="0" fontId="7" fillId="0" borderId="0" xfId="33" applyFont="1" applyFill="1" applyBorder="1" applyAlignment="1">
      <alignment vertical="center"/>
      <protection/>
    </xf>
    <xf numFmtId="0" fontId="1" fillId="0" borderId="1" xfId="33" applyFont="1" applyFill="1" applyBorder="1" applyAlignment="1">
      <alignment vertical="center"/>
      <protection/>
    </xf>
    <xf numFmtId="41" fontId="1" fillId="0" borderId="0" xfId="33" applyNumberFormat="1" applyFont="1" applyFill="1" applyBorder="1">
      <alignment/>
      <protection/>
    </xf>
    <xf numFmtId="0" fontId="11" fillId="0" borderId="1" xfId="33" applyFont="1" applyFill="1" applyBorder="1" applyAlignment="1">
      <alignment vertical="center"/>
      <protection/>
    </xf>
    <xf numFmtId="41" fontId="7" fillId="0" borderId="1" xfId="33" applyNumberFormat="1" applyFont="1" applyFill="1" applyBorder="1" applyAlignment="1">
      <alignment horizontal="center" vertical="center"/>
      <protection/>
    </xf>
    <xf numFmtId="41" fontId="7" fillId="0" borderId="0" xfId="33" applyNumberFormat="1" applyFont="1" applyFill="1" applyBorder="1" applyAlignment="1">
      <alignment horizontal="center" vertical="center"/>
      <protection/>
    </xf>
    <xf numFmtId="41" fontId="7" fillId="0" borderId="5" xfId="33" applyNumberFormat="1" applyFont="1" applyFill="1" applyBorder="1" applyAlignment="1">
      <alignment horizontal="center" vertical="center"/>
      <protection/>
    </xf>
    <xf numFmtId="0" fontId="1" fillId="0" borderId="0" xfId="33" applyFont="1" applyFill="1" applyAlignment="1">
      <alignment vertical="center"/>
      <protection/>
    </xf>
    <xf numFmtId="0" fontId="1" fillId="0" borderId="0" xfId="33" applyFont="1" applyFill="1" applyBorder="1" applyAlignment="1">
      <alignment vertical="center"/>
      <protection/>
    </xf>
    <xf numFmtId="41" fontId="7" fillId="0" borderId="0" xfId="33" applyNumberFormat="1" applyFont="1" applyFill="1" applyBorder="1">
      <alignment/>
      <protection/>
    </xf>
    <xf numFmtId="177" fontId="1" fillId="0" borderId="0" xfId="33" applyNumberFormat="1" applyFont="1" applyFill="1" applyBorder="1" applyAlignment="1">
      <alignment vertical="center"/>
      <protection/>
    </xf>
    <xf numFmtId="0" fontId="7" fillId="0" borderId="0" xfId="33" applyFont="1" applyFill="1">
      <alignment/>
      <protection/>
    </xf>
    <xf numFmtId="0" fontId="7" fillId="0" borderId="0" xfId="33" applyFont="1" applyFill="1" applyBorder="1">
      <alignment/>
      <protection/>
    </xf>
    <xf numFmtId="0" fontId="1" fillId="0" borderId="24" xfId="33" applyFont="1" applyFill="1" applyBorder="1">
      <alignment/>
      <protection/>
    </xf>
    <xf numFmtId="41" fontId="1" fillId="0" borderId="3" xfId="33" applyNumberFormat="1" applyFont="1" applyFill="1" applyBorder="1" applyAlignment="1">
      <alignment vertical="center"/>
      <protection/>
    </xf>
    <xf numFmtId="49" fontId="1" fillId="0" borderId="0" xfId="33" applyNumberFormat="1" applyFont="1" applyFill="1" applyAlignment="1">
      <alignment horizontal="left" vertical="top"/>
      <protection/>
    </xf>
    <xf numFmtId="41" fontId="1" fillId="0" borderId="7" xfId="33" applyNumberFormat="1" applyFont="1" applyFill="1" applyBorder="1" applyAlignment="1">
      <alignment horizontal="center" vertical="center"/>
      <protection/>
    </xf>
    <xf numFmtId="41" fontId="1" fillId="0" borderId="7" xfId="33" applyNumberFormat="1" applyFont="1" applyFill="1" applyBorder="1" applyAlignment="1">
      <alignment vertical="center"/>
      <protection/>
    </xf>
    <xf numFmtId="41" fontId="1" fillId="0" borderId="7" xfId="33" applyNumberFormat="1" applyFont="1" applyFill="1" applyBorder="1" applyAlignment="1">
      <alignment horizontal="center" vertical="center" wrapText="1"/>
      <protection/>
    </xf>
    <xf numFmtId="49" fontId="1" fillId="0" borderId="0" xfId="33" applyNumberFormat="1" applyFont="1" applyFill="1" applyBorder="1">
      <alignment/>
      <protection/>
    </xf>
    <xf numFmtId="49" fontId="1" fillId="0" borderId="0" xfId="33" applyNumberFormat="1" applyFont="1" applyFill="1" applyBorder="1" applyAlignment="1">
      <alignment horizontal="left" vertical="top" wrapText="1"/>
      <protection/>
    </xf>
    <xf numFmtId="0" fontId="1" fillId="0" borderId="0" xfId="33" applyFont="1" applyFill="1" applyBorder="1" applyAlignment="1">
      <alignment/>
      <protection/>
    </xf>
    <xf numFmtId="0" fontId="1" fillId="0" borderId="0" xfId="34" applyFont="1" applyFill="1" applyAlignment="1">
      <alignment vertical="center"/>
      <protection/>
    </xf>
    <xf numFmtId="0" fontId="5" fillId="0" borderId="0" xfId="34" applyFont="1" applyFill="1" applyAlignment="1">
      <alignment vertical="center"/>
      <protection/>
    </xf>
    <xf numFmtId="0" fontId="1" fillId="0" borderId="8" xfId="34" applyFont="1" applyFill="1" applyBorder="1" applyAlignment="1">
      <alignment horizontal="distributed" vertical="center"/>
      <protection/>
    </xf>
    <xf numFmtId="0" fontId="14" fillId="0" borderId="0" xfId="34" applyFont="1" applyFill="1" applyAlignment="1">
      <alignment horizontal="right" vertical="center"/>
      <protection/>
    </xf>
    <xf numFmtId="0" fontId="14" fillId="0" borderId="23" xfId="34" applyFont="1" applyFill="1" applyBorder="1" applyAlignment="1">
      <alignment horizontal="right" vertical="center"/>
      <protection/>
    </xf>
    <xf numFmtId="0" fontId="14" fillId="0" borderId="7" xfId="34" applyFont="1" applyFill="1" applyBorder="1" applyAlignment="1">
      <alignment horizontal="right" vertical="center"/>
      <protection/>
    </xf>
    <xf numFmtId="0" fontId="14" fillId="0" borderId="6" xfId="34" applyFont="1" applyFill="1" applyBorder="1" applyAlignment="1">
      <alignment horizontal="right" vertical="center"/>
      <protection/>
    </xf>
    <xf numFmtId="0" fontId="7" fillId="0" borderId="0" xfId="34" applyFont="1" applyFill="1" applyAlignment="1">
      <alignment vertical="center"/>
      <protection/>
    </xf>
    <xf numFmtId="41" fontId="7" fillId="0" borderId="1" xfId="34" applyNumberFormat="1" applyFont="1" applyFill="1" applyBorder="1" applyAlignment="1">
      <alignment vertical="center"/>
      <protection/>
    </xf>
    <xf numFmtId="178" fontId="7" fillId="0" borderId="0" xfId="34" applyNumberFormat="1" applyFont="1" applyFill="1" applyBorder="1" applyAlignment="1">
      <alignment vertical="center"/>
      <protection/>
    </xf>
    <xf numFmtId="41" fontId="7" fillId="0" borderId="0" xfId="34" applyNumberFormat="1" applyFont="1" applyFill="1" applyBorder="1" applyAlignment="1">
      <alignment vertical="center"/>
      <protection/>
    </xf>
    <xf numFmtId="178" fontId="7" fillId="0" borderId="5" xfId="34" applyNumberFormat="1" applyFont="1" applyFill="1" applyBorder="1" applyAlignment="1">
      <alignment vertical="center"/>
      <protection/>
    </xf>
    <xf numFmtId="0" fontId="1" fillId="0" borderId="1" xfId="34" applyFont="1" applyFill="1" applyBorder="1" applyAlignment="1">
      <alignment horizontal="distributed" vertical="center"/>
      <protection/>
    </xf>
    <xf numFmtId="0" fontId="1" fillId="0" borderId="0" xfId="34" applyFont="1" applyFill="1" applyBorder="1" applyAlignment="1">
      <alignment horizontal="distributed" vertical="center"/>
      <protection/>
    </xf>
    <xf numFmtId="0" fontId="1" fillId="0" borderId="5" xfId="34" applyFont="1" applyFill="1" applyBorder="1" applyAlignment="1">
      <alignment horizontal="distributed" vertical="center"/>
      <protection/>
    </xf>
    <xf numFmtId="41" fontId="1" fillId="0" borderId="1" xfId="34" applyNumberFormat="1" applyFont="1" applyFill="1" applyBorder="1" applyAlignment="1">
      <alignment vertical="center"/>
      <protection/>
    </xf>
    <xf numFmtId="178" fontId="1" fillId="0" borderId="0" xfId="34" applyNumberFormat="1" applyFont="1" applyFill="1" applyBorder="1" applyAlignment="1">
      <alignment vertical="center"/>
      <protection/>
    </xf>
    <xf numFmtId="41" fontId="1" fillId="0" borderId="0" xfId="34" applyNumberFormat="1" applyFont="1" applyFill="1" applyBorder="1" applyAlignment="1">
      <alignment vertical="center"/>
      <protection/>
    </xf>
    <xf numFmtId="178" fontId="1" fillId="0" borderId="5" xfId="34" applyNumberFormat="1" applyFont="1" applyFill="1" applyBorder="1" applyAlignment="1">
      <alignment vertical="center"/>
      <protection/>
    </xf>
    <xf numFmtId="0" fontId="1" fillId="0" borderId="1" xfId="34" applyFont="1" applyFill="1" applyBorder="1" applyAlignment="1">
      <alignment horizontal="right" vertical="center"/>
      <protection/>
    </xf>
    <xf numFmtId="0" fontId="1" fillId="0" borderId="0" xfId="34" applyFont="1" applyFill="1" applyBorder="1" applyAlignment="1">
      <alignment horizontal="center" vertical="center"/>
      <protection/>
    </xf>
    <xf numFmtId="0" fontId="1" fillId="0" borderId="5" xfId="34" applyFont="1" applyFill="1" applyBorder="1" applyAlignment="1">
      <alignment horizontal="right" vertical="center"/>
      <protection/>
    </xf>
    <xf numFmtId="0" fontId="1" fillId="0" borderId="0" xfId="34" applyFont="1" applyFill="1" applyAlignment="1">
      <alignment horizontal="right" vertical="center"/>
      <protection/>
    </xf>
    <xf numFmtId="0" fontId="1" fillId="0" borderId="24" xfId="34" applyFont="1" applyFill="1" applyBorder="1" applyAlignment="1">
      <alignment vertical="center"/>
      <protection/>
    </xf>
    <xf numFmtId="0" fontId="1" fillId="0" borderId="14" xfId="34" applyFont="1" applyFill="1" applyBorder="1" applyAlignment="1">
      <alignment vertical="center"/>
      <protection/>
    </xf>
    <xf numFmtId="0" fontId="1" fillId="0" borderId="3" xfId="34" applyFont="1" applyFill="1" applyBorder="1" applyAlignment="1">
      <alignment vertical="center"/>
      <protection/>
    </xf>
    <xf numFmtId="41" fontId="1" fillId="0" borderId="24" xfId="34" applyNumberFormat="1" applyFont="1" applyFill="1" applyBorder="1" applyAlignment="1">
      <alignment vertical="center"/>
      <protection/>
    </xf>
    <xf numFmtId="41" fontId="1" fillId="0" borderId="14" xfId="34" applyNumberFormat="1" applyFont="1" applyFill="1" applyBorder="1" applyAlignment="1">
      <alignment vertical="center"/>
      <protection/>
    </xf>
    <xf numFmtId="41" fontId="1" fillId="0" borderId="3" xfId="34" applyNumberFormat="1" applyFont="1" applyFill="1" applyBorder="1" applyAlignment="1">
      <alignment vertical="center"/>
      <protection/>
    </xf>
    <xf numFmtId="38" fontId="5" fillId="0" borderId="0" xfId="18" applyFont="1" applyFill="1" applyBorder="1" applyAlignment="1">
      <alignment vertical="center"/>
    </xf>
    <xf numFmtId="0" fontId="0" fillId="0" borderId="11" xfId="35" applyFill="1" applyBorder="1" applyAlignment="1">
      <alignment horizontal="center" vertical="center"/>
      <protection/>
    </xf>
    <xf numFmtId="38" fontId="1" fillId="0" borderId="7" xfId="18" applyFont="1" applyFill="1" applyBorder="1" applyAlignment="1">
      <alignment horizontal="right" vertical="center"/>
    </xf>
    <xf numFmtId="38" fontId="1" fillId="0" borderId="6" xfId="18" applyFont="1" applyFill="1" applyBorder="1" applyAlignment="1">
      <alignment horizontal="right" vertical="center"/>
    </xf>
    <xf numFmtId="38" fontId="6" fillId="0" borderId="0" xfId="18" applyFont="1" applyFill="1" applyBorder="1" applyAlignment="1">
      <alignment vertical="center"/>
    </xf>
    <xf numFmtId="38" fontId="7" fillId="0" borderId="11" xfId="18" applyFont="1" applyFill="1" applyBorder="1" applyAlignment="1">
      <alignment horizontal="distributed" vertical="center"/>
    </xf>
    <xf numFmtId="182" fontId="7" fillId="0" borderId="1" xfId="18" applyNumberFormat="1" applyFont="1" applyFill="1" applyBorder="1" applyAlignment="1">
      <alignment horizontal="right" vertical="center"/>
    </xf>
    <xf numFmtId="182" fontId="7" fillId="0" borderId="0" xfId="18" applyNumberFormat="1" applyFont="1" applyFill="1" applyBorder="1" applyAlignment="1">
      <alignment horizontal="right" vertical="center"/>
    </xf>
    <xf numFmtId="182" fontId="7" fillId="0" borderId="5" xfId="18" applyNumberFormat="1" applyFont="1" applyFill="1" applyBorder="1" applyAlignment="1">
      <alignment horizontal="right" vertical="center"/>
    </xf>
    <xf numFmtId="182" fontId="1" fillId="0" borderId="1" xfId="18" applyNumberFormat="1" applyFont="1" applyFill="1" applyBorder="1" applyAlignment="1">
      <alignment horizontal="right" vertical="center"/>
    </xf>
    <xf numFmtId="182" fontId="1" fillId="0" borderId="0" xfId="18" applyNumberFormat="1" applyFont="1" applyFill="1" applyBorder="1" applyAlignment="1">
      <alignment horizontal="right" vertical="center"/>
    </xf>
    <xf numFmtId="182" fontId="1" fillId="0" borderId="0" xfId="18" applyNumberFormat="1" applyFont="1" applyFill="1" applyBorder="1" applyAlignment="1">
      <alignment vertical="center"/>
    </xf>
    <xf numFmtId="182" fontId="1" fillId="0" borderId="5" xfId="18" applyNumberFormat="1" applyFont="1" applyFill="1" applyBorder="1" applyAlignment="1">
      <alignment vertical="center"/>
    </xf>
    <xf numFmtId="182" fontId="7" fillId="0" borderId="1" xfId="18" applyNumberFormat="1" applyFont="1" applyFill="1" applyBorder="1" applyAlignment="1">
      <alignment vertical="center"/>
    </xf>
    <xf numFmtId="182" fontId="7" fillId="0" borderId="0" xfId="18" applyNumberFormat="1" applyFont="1" applyFill="1" applyBorder="1" applyAlignment="1">
      <alignment vertical="center"/>
    </xf>
    <xf numFmtId="182" fontId="7" fillId="0" borderId="5" xfId="18" applyNumberFormat="1" applyFont="1" applyFill="1" applyBorder="1" applyAlignment="1">
      <alignment vertical="center"/>
    </xf>
    <xf numFmtId="182" fontId="1" fillId="0" borderId="24" xfId="18" applyNumberFormat="1" applyFont="1" applyFill="1" applyBorder="1" applyAlignment="1">
      <alignment horizontal="right" vertical="center"/>
    </xf>
    <xf numFmtId="182" fontId="1" fillId="0" borderId="14" xfId="18" applyNumberFormat="1" applyFont="1" applyFill="1" applyBorder="1" applyAlignment="1">
      <alignment horizontal="right" vertical="center"/>
    </xf>
    <xf numFmtId="182" fontId="1" fillId="0" borderId="14" xfId="18" applyNumberFormat="1" applyFont="1" applyFill="1" applyBorder="1" applyAlignment="1">
      <alignment vertical="center"/>
    </xf>
    <xf numFmtId="182" fontId="1" fillId="0" borderId="3" xfId="18" applyNumberFormat="1" applyFont="1" applyFill="1" applyBorder="1" applyAlignment="1">
      <alignment vertical="center"/>
    </xf>
    <xf numFmtId="0" fontId="1" fillId="0" borderId="0" xfId="36" applyFont="1" applyFill="1" applyAlignment="1">
      <alignment vertical="center"/>
      <protection/>
    </xf>
    <xf numFmtId="0" fontId="5" fillId="0" borderId="0" xfId="36" applyFont="1" applyFill="1" applyAlignment="1">
      <alignment vertical="center"/>
      <protection/>
    </xf>
    <xf numFmtId="0" fontId="1" fillId="0" borderId="0" xfId="36" applyFont="1" applyFill="1" applyBorder="1" applyAlignment="1">
      <alignment vertical="center"/>
      <protection/>
    </xf>
    <xf numFmtId="0" fontId="1" fillId="0" borderId="21" xfId="36" applyFont="1" applyFill="1" applyBorder="1" applyAlignment="1">
      <alignment vertical="center"/>
      <protection/>
    </xf>
    <xf numFmtId="0" fontId="1" fillId="0" borderId="21" xfId="36" applyFont="1" applyFill="1" applyBorder="1" applyAlignment="1">
      <alignment horizontal="right" vertical="center"/>
      <protection/>
    </xf>
    <xf numFmtId="0" fontId="1" fillId="0" borderId="26" xfId="36" applyFont="1" applyFill="1" applyBorder="1" applyAlignment="1">
      <alignment horizontal="distributed" vertical="center"/>
      <protection/>
    </xf>
    <xf numFmtId="0" fontId="1" fillId="0" borderId="16"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13" fillId="0" borderId="0" xfId="36" applyFont="1" applyFill="1" applyBorder="1" applyAlignment="1">
      <alignment horizontal="distributed" vertical="center"/>
      <protection/>
    </xf>
    <xf numFmtId="0" fontId="0" fillId="0" borderId="5" xfId="36" applyFill="1" applyBorder="1" applyAlignment="1">
      <alignment horizontal="distributed" vertical="center"/>
      <protection/>
    </xf>
    <xf numFmtId="41" fontId="14" fillId="0" borderId="0" xfId="36" applyNumberFormat="1" applyFont="1" applyFill="1" applyBorder="1" applyAlignment="1">
      <alignment horizontal="right" vertical="center"/>
      <protection/>
    </xf>
    <xf numFmtId="41" fontId="14" fillId="0" borderId="6" xfId="36" applyNumberFormat="1" applyFont="1" applyFill="1" applyBorder="1" applyAlignment="1">
      <alignment horizontal="right" vertical="center"/>
      <protection/>
    </xf>
    <xf numFmtId="0" fontId="7" fillId="0" borderId="0" xfId="36" applyFont="1" applyFill="1" applyAlignment="1">
      <alignment vertical="center"/>
      <protection/>
    </xf>
    <xf numFmtId="0" fontId="7" fillId="0" borderId="1" xfId="36" applyFont="1" applyFill="1" applyBorder="1" applyAlignment="1">
      <alignment horizontal="distributed" vertical="center"/>
      <protection/>
    </xf>
    <xf numFmtId="0" fontId="7" fillId="0" borderId="0" xfId="36" applyFont="1" applyFill="1" applyBorder="1" applyAlignment="1">
      <alignment horizontal="distributed" vertical="center"/>
      <protection/>
    </xf>
    <xf numFmtId="0" fontId="7" fillId="0" borderId="5" xfId="36" applyFont="1" applyFill="1" applyBorder="1" applyAlignment="1">
      <alignment horizontal="distributed" vertical="center"/>
      <protection/>
    </xf>
    <xf numFmtId="41" fontId="7" fillId="0" borderId="0" xfId="36" applyNumberFormat="1" applyFont="1" applyFill="1" applyAlignment="1">
      <alignment vertical="center"/>
      <protection/>
    </xf>
    <xf numFmtId="0" fontId="0" fillId="0" borderId="5" xfId="36" applyFill="1" applyBorder="1" applyAlignment="1">
      <alignment horizontal="distributed" vertical="center"/>
      <protection/>
    </xf>
    <xf numFmtId="0" fontId="1" fillId="0" borderId="0" xfId="36" applyFont="1" applyFill="1" applyBorder="1" applyAlignment="1">
      <alignment horizontal="distributed" vertical="center"/>
      <protection/>
    </xf>
    <xf numFmtId="41" fontId="1" fillId="0" borderId="0" xfId="36" applyNumberFormat="1" applyFont="1" applyFill="1" applyAlignment="1">
      <alignment vertical="center"/>
      <protection/>
    </xf>
    <xf numFmtId="49" fontId="1" fillId="0" borderId="5" xfId="36" applyNumberFormat="1" applyFont="1" applyFill="1" applyBorder="1" applyAlignment="1">
      <alignment horizontal="distributed" vertical="center" wrapText="1"/>
      <protection/>
    </xf>
    <xf numFmtId="41" fontId="1" fillId="0" borderId="0" xfId="36" applyNumberFormat="1" applyFont="1" applyFill="1" applyBorder="1" applyAlignment="1">
      <alignment vertical="center"/>
      <protection/>
    </xf>
    <xf numFmtId="49" fontId="1" fillId="0" borderId="5" xfId="36" applyNumberFormat="1" applyFont="1" applyFill="1" applyBorder="1" applyAlignment="1">
      <alignment horizontal="distributed" vertical="center"/>
      <protection/>
    </xf>
    <xf numFmtId="0" fontId="1" fillId="0" borderId="5" xfId="36" applyFont="1" applyFill="1" applyBorder="1" applyAlignment="1">
      <alignment horizontal="distributed" vertical="center" wrapText="1"/>
      <protection/>
    </xf>
    <xf numFmtId="41" fontId="1" fillId="0" borderId="0" xfId="36" applyNumberFormat="1" applyFont="1" applyFill="1" applyBorder="1" applyAlignment="1">
      <alignment horizontal="right" vertical="center"/>
      <protection/>
    </xf>
    <xf numFmtId="0" fontId="1" fillId="0" borderId="5" xfId="36" applyFont="1" applyFill="1" applyBorder="1" applyAlignment="1">
      <alignment horizontal="distributed" vertical="center"/>
      <protection/>
    </xf>
    <xf numFmtId="0" fontId="7" fillId="0" borderId="5" xfId="36" applyFont="1" applyFill="1" applyBorder="1" applyAlignment="1">
      <alignment horizontal="distributed" vertical="center" wrapText="1"/>
      <protection/>
    </xf>
    <xf numFmtId="41" fontId="7" fillId="0" borderId="0" xfId="36" applyNumberFormat="1" applyFont="1" applyFill="1" applyBorder="1" applyAlignment="1">
      <alignment vertical="center"/>
      <protection/>
    </xf>
    <xf numFmtId="41" fontId="7" fillId="0" borderId="5" xfId="36" applyNumberFormat="1" applyFont="1" applyFill="1" applyBorder="1" applyAlignment="1">
      <alignment vertical="center"/>
      <protection/>
    </xf>
    <xf numFmtId="0" fontId="1" fillId="0" borderId="1" xfId="36" applyFont="1" applyFill="1" applyBorder="1" applyAlignment="1">
      <alignment horizontal="center" vertical="center" wrapText="1"/>
      <protection/>
    </xf>
    <xf numFmtId="0" fontId="1" fillId="0" borderId="0" xfId="36" applyFont="1" applyFill="1" applyBorder="1" applyAlignment="1">
      <alignment horizontal="center" vertical="center" wrapText="1"/>
      <protection/>
    </xf>
    <xf numFmtId="49" fontId="1" fillId="0" borderId="0" xfId="36" applyNumberFormat="1" applyFont="1" applyFill="1" applyBorder="1" applyAlignment="1">
      <alignment horizontal="center" vertical="center" shrinkToFit="1"/>
      <protection/>
    </xf>
    <xf numFmtId="49" fontId="1" fillId="0" borderId="5" xfId="36" applyNumberFormat="1" applyFont="1" applyFill="1" applyBorder="1" applyAlignment="1">
      <alignment horizontal="center" vertical="center" shrinkToFit="1"/>
      <protection/>
    </xf>
    <xf numFmtId="38" fontId="7" fillId="0" borderId="0" xfId="18" applyNumberFormat="1" applyFont="1" applyFill="1" applyBorder="1" applyAlignment="1">
      <alignment vertical="center"/>
    </xf>
    <xf numFmtId="0" fontId="1" fillId="0" borderId="1" xfId="36" applyFont="1" applyFill="1" applyBorder="1" applyAlignment="1">
      <alignment horizontal="center" vertical="center"/>
      <protection/>
    </xf>
    <xf numFmtId="0" fontId="7" fillId="0" borderId="3" xfId="36" applyFont="1" applyFill="1" applyBorder="1" applyAlignment="1">
      <alignment horizontal="distributed" vertical="center"/>
      <protection/>
    </xf>
    <xf numFmtId="41" fontId="7" fillId="0" borderId="14" xfId="36" applyNumberFormat="1" applyFont="1" applyFill="1" applyBorder="1" applyAlignment="1">
      <alignment vertical="center"/>
      <protection/>
    </xf>
    <xf numFmtId="41" fontId="7" fillId="0" borderId="3" xfId="36" applyNumberFormat="1" applyFont="1" applyFill="1" applyBorder="1" applyAlignment="1">
      <alignment vertical="center"/>
      <protection/>
    </xf>
    <xf numFmtId="0" fontId="1" fillId="0" borderId="0" xfId="37" applyFont="1" applyFill="1" applyAlignment="1">
      <alignment horizontal="center"/>
      <protection/>
    </xf>
    <xf numFmtId="38" fontId="1" fillId="0" borderId="18" xfId="18" applyFont="1" applyFill="1" applyBorder="1" applyAlignment="1">
      <alignment horizontal="center" vertical="center"/>
    </xf>
    <xf numFmtId="0" fontId="5" fillId="0" borderId="0" xfId="37" applyFont="1" applyFill="1">
      <alignment/>
      <protection/>
    </xf>
    <xf numFmtId="0" fontId="1" fillId="0" borderId="0" xfId="37" applyFont="1" applyFill="1">
      <alignment/>
      <protection/>
    </xf>
    <xf numFmtId="0" fontId="1" fillId="0" borderId="0" xfId="37" applyNumberFormat="1" applyFont="1" applyFill="1">
      <alignment/>
      <protection/>
    </xf>
    <xf numFmtId="0" fontId="1" fillId="0" borderId="0" xfId="37" applyFont="1" applyFill="1" quotePrefix="1">
      <alignment/>
      <protection/>
    </xf>
    <xf numFmtId="0" fontId="1" fillId="0" borderId="21" xfId="37" applyFont="1" applyFill="1" applyBorder="1" applyAlignment="1">
      <alignment horizontal="distributed" vertical="center"/>
      <protection/>
    </xf>
    <xf numFmtId="0" fontId="1" fillId="0" borderId="0" xfId="37" applyFont="1" applyFill="1" applyBorder="1">
      <alignment/>
      <protection/>
    </xf>
    <xf numFmtId="0" fontId="1" fillId="0" borderId="0" xfId="37" applyFont="1" applyFill="1" applyBorder="1" applyAlignment="1">
      <alignment horizontal="right"/>
      <protection/>
    </xf>
    <xf numFmtId="0" fontId="1" fillId="0" borderId="8" xfId="37" applyFont="1" applyFill="1" applyBorder="1" applyAlignment="1">
      <alignment horizontal="center" vertical="center"/>
      <protection/>
    </xf>
    <xf numFmtId="0" fontId="1" fillId="0" borderId="8" xfId="37" applyFont="1" applyFill="1" applyBorder="1" applyAlignment="1">
      <alignment horizontal="center" vertical="center" wrapText="1"/>
      <protection/>
    </xf>
    <xf numFmtId="0" fontId="11" fillId="0" borderId="0" xfId="37" applyFont="1" applyFill="1" applyAlignment="1">
      <alignment horizontal="center"/>
      <protection/>
    </xf>
    <xf numFmtId="0" fontId="11" fillId="0" borderId="23" xfId="37" applyFont="1" applyFill="1" applyBorder="1" applyAlignment="1">
      <alignment horizontal="center"/>
      <protection/>
    </xf>
    <xf numFmtId="0" fontId="11" fillId="0" borderId="6" xfId="37" applyFont="1" applyFill="1" applyBorder="1" applyAlignment="1">
      <alignment horizontal="distributed" vertical="center"/>
      <protection/>
    </xf>
    <xf numFmtId="41" fontId="19" fillId="0" borderId="0" xfId="18" applyNumberFormat="1" applyFont="1" applyFill="1" applyBorder="1" applyAlignment="1">
      <alignment horizontal="right" vertical="center"/>
    </xf>
    <xf numFmtId="41" fontId="19" fillId="0" borderId="6" xfId="18" applyNumberFormat="1" applyFont="1" applyFill="1" applyBorder="1" applyAlignment="1">
      <alignment horizontal="right" vertical="center"/>
    </xf>
    <xf numFmtId="0" fontId="11" fillId="0" borderId="0" xfId="37" applyFont="1" applyFill="1">
      <alignment/>
      <protection/>
    </xf>
    <xf numFmtId="0" fontId="7" fillId="0" borderId="0" xfId="37" applyFont="1" applyFill="1" applyAlignment="1">
      <alignment horizontal="center"/>
      <protection/>
    </xf>
    <xf numFmtId="177" fontId="7" fillId="0" borderId="0" xfId="18" applyNumberFormat="1" applyFont="1" applyFill="1" applyBorder="1" applyAlignment="1">
      <alignment horizontal="right" vertical="center"/>
    </xf>
    <xf numFmtId="177" fontId="7" fillId="0" borderId="5" xfId="18" applyNumberFormat="1" applyFont="1" applyFill="1" applyBorder="1" applyAlignment="1">
      <alignment horizontal="right" vertical="center"/>
    </xf>
    <xf numFmtId="0" fontId="7" fillId="0" borderId="0" xfId="37" applyFont="1" applyFill="1">
      <alignment/>
      <protection/>
    </xf>
    <xf numFmtId="0" fontId="7" fillId="0" borderId="1" xfId="37" applyFont="1" applyFill="1" applyBorder="1" applyAlignment="1">
      <alignment horizontal="center"/>
      <protection/>
    </xf>
    <xf numFmtId="0" fontId="7" fillId="0" borderId="5" xfId="37" applyFont="1" applyFill="1" applyBorder="1" applyAlignment="1">
      <alignment horizontal="distributed" vertical="center"/>
      <protection/>
    </xf>
    <xf numFmtId="177" fontId="7" fillId="0" borderId="0" xfId="18" applyNumberFormat="1" applyFont="1" applyFill="1" applyBorder="1" applyAlignment="1">
      <alignment horizontal="right"/>
    </xf>
    <xf numFmtId="177" fontId="7" fillId="0" borderId="5" xfId="18" applyNumberFormat="1" applyFont="1" applyFill="1" applyBorder="1" applyAlignment="1">
      <alignment horizontal="right"/>
    </xf>
    <xf numFmtId="41" fontId="7" fillId="0" borderId="0" xfId="37" applyNumberFormat="1" applyFont="1" applyFill="1" applyBorder="1" applyAlignment="1">
      <alignment horizontal="right" vertical="center"/>
      <protection/>
    </xf>
    <xf numFmtId="41" fontId="7" fillId="0" borderId="5" xfId="37" applyNumberFormat="1" applyFont="1" applyFill="1" applyBorder="1" applyAlignment="1">
      <alignment horizontal="right" vertical="center"/>
      <protection/>
    </xf>
    <xf numFmtId="0" fontId="1" fillId="0" borderId="1" xfId="37" applyFont="1" applyFill="1" applyBorder="1" applyAlignment="1">
      <alignment horizontal="center"/>
      <protection/>
    </xf>
    <xf numFmtId="41" fontId="1" fillId="0" borderId="0" xfId="37" applyNumberFormat="1" applyFont="1" applyFill="1" applyBorder="1" applyAlignment="1">
      <alignment horizontal="right" vertical="center"/>
      <protection/>
    </xf>
    <xf numFmtId="41" fontId="1" fillId="0" borderId="0" xfId="18" applyNumberFormat="1" applyFont="1" applyFill="1" applyBorder="1" applyAlignment="1">
      <alignment horizontal="right"/>
    </xf>
    <xf numFmtId="41" fontId="1" fillId="0" borderId="5" xfId="18" applyNumberFormat="1" applyFont="1" applyFill="1" applyBorder="1" applyAlignment="1">
      <alignment horizontal="right"/>
    </xf>
    <xf numFmtId="0" fontId="1" fillId="0" borderId="0" xfId="37" applyFont="1" applyFill="1" applyBorder="1" applyAlignment="1">
      <alignment horizontal="center"/>
      <protection/>
    </xf>
    <xf numFmtId="0" fontId="1" fillId="0" borderId="0" xfId="37" applyFont="1" applyFill="1" applyBorder="1" applyAlignment="1">
      <alignment vertical="center"/>
      <protection/>
    </xf>
    <xf numFmtId="0" fontId="1" fillId="0" borderId="5" xfId="37" applyFont="1" applyFill="1" applyBorder="1" applyAlignment="1">
      <alignment horizontal="distributed"/>
      <protection/>
    </xf>
    <xf numFmtId="41" fontId="1" fillId="0" borderId="0" xfId="37" applyNumberFormat="1" applyFont="1" applyFill="1" applyBorder="1">
      <alignment/>
      <protection/>
    </xf>
    <xf numFmtId="41" fontId="1" fillId="0" borderId="5" xfId="37" applyNumberFormat="1" applyFont="1" applyFill="1" applyBorder="1">
      <alignment/>
      <protection/>
    </xf>
    <xf numFmtId="41" fontId="1" fillId="0" borderId="1" xfId="37" applyNumberFormat="1" applyFont="1" applyFill="1" applyBorder="1" applyAlignment="1">
      <alignment horizontal="right" vertical="center"/>
      <protection/>
    </xf>
    <xf numFmtId="0" fontId="7" fillId="0" borderId="0" xfId="37" applyFont="1" applyFill="1" applyAlignment="1">
      <alignment horizontal="center" vertical="center"/>
      <protection/>
    </xf>
    <xf numFmtId="0" fontId="7" fillId="0" borderId="0" xfId="37" applyFont="1" applyFill="1" applyAlignment="1">
      <alignment vertical="center"/>
      <protection/>
    </xf>
    <xf numFmtId="41" fontId="1" fillId="0" borderId="5" xfId="37" applyNumberFormat="1" applyFont="1" applyFill="1" applyBorder="1" applyAlignment="1">
      <alignment horizontal="right" vertical="center"/>
      <protection/>
    </xf>
    <xf numFmtId="0" fontId="1" fillId="0" borderId="0" xfId="37" applyFont="1" applyFill="1" applyAlignment="1">
      <alignment horizontal="right"/>
      <protection/>
    </xf>
    <xf numFmtId="0" fontId="1" fillId="0" borderId="24" xfId="37" applyFont="1" applyFill="1" applyBorder="1" applyAlignment="1">
      <alignment horizontal="center"/>
      <protection/>
    </xf>
    <xf numFmtId="41" fontId="1" fillId="0" borderId="14" xfId="37" applyNumberFormat="1" applyFont="1" applyFill="1" applyBorder="1" applyAlignment="1">
      <alignment horizontal="right" vertical="center"/>
      <protection/>
    </xf>
    <xf numFmtId="41" fontId="1" fillId="0" borderId="3" xfId="37" applyNumberFormat="1" applyFont="1" applyFill="1" applyBorder="1" applyAlignment="1">
      <alignment horizontal="right" vertical="center"/>
      <protection/>
    </xf>
    <xf numFmtId="0" fontId="1" fillId="0" borderId="0" xfId="37" applyFont="1" applyFill="1" applyBorder="1" applyAlignment="1">
      <alignment/>
      <protection/>
    </xf>
    <xf numFmtId="0" fontId="1" fillId="0" borderId="0" xfId="37" applyFont="1" applyFill="1" applyBorder="1" applyAlignment="1">
      <alignment horizontal="distributed"/>
      <protection/>
    </xf>
    <xf numFmtId="184" fontId="1" fillId="0" borderId="0" xfId="37" applyNumberFormat="1" applyFont="1" applyFill="1" applyBorder="1" applyAlignment="1">
      <alignment horizontal="center"/>
      <protection/>
    </xf>
    <xf numFmtId="41" fontId="1" fillId="0" borderId="0" xfId="37" applyNumberFormat="1" applyFont="1" applyFill="1" applyBorder="1" applyAlignment="1">
      <alignment horizontal="center"/>
      <protection/>
    </xf>
    <xf numFmtId="0" fontId="1" fillId="0" borderId="0" xfId="38" applyFont="1" applyFill="1">
      <alignment/>
      <protection/>
    </xf>
    <xf numFmtId="0" fontId="5" fillId="0" borderId="0" xfId="38" applyFont="1" applyFill="1">
      <alignment/>
      <protection/>
    </xf>
    <xf numFmtId="41" fontId="1" fillId="0" borderId="0" xfId="38" applyNumberFormat="1" applyFont="1" applyFill="1" applyAlignment="1">
      <alignment/>
      <protection/>
    </xf>
    <xf numFmtId="0" fontId="1" fillId="0" borderId="0" xfId="38" applyFont="1" applyFill="1" applyAlignment="1">
      <alignment horizontal="center"/>
      <protection/>
    </xf>
    <xf numFmtId="0" fontId="1" fillId="0" borderId="0" xfId="38" applyFont="1" applyFill="1" applyBorder="1">
      <alignment/>
      <protection/>
    </xf>
    <xf numFmtId="0" fontId="1" fillId="0" borderId="0" xfId="38" applyFont="1" applyFill="1" applyAlignment="1">
      <alignment horizontal="right"/>
      <protection/>
    </xf>
    <xf numFmtId="0" fontId="1" fillId="0" borderId="0" xfId="38" applyFont="1" applyFill="1" applyBorder="1" applyAlignment="1">
      <alignment horizontal="right"/>
      <protection/>
    </xf>
    <xf numFmtId="0" fontId="1" fillId="0" borderId="0" xfId="38" applyFont="1" applyFill="1" applyAlignment="1" quotePrefix="1">
      <alignment horizontal="right"/>
      <protection/>
    </xf>
    <xf numFmtId="0" fontId="1" fillId="0" borderId="0" xfId="38" applyFont="1" applyFill="1" applyAlignment="1">
      <alignment vertical="center"/>
      <protection/>
    </xf>
    <xf numFmtId="0" fontId="1" fillId="0" borderId="8" xfId="38" applyNumberFormat="1" applyFont="1" applyFill="1" applyBorder="1" applyAlignment="1">
      <alignment horizontal="distributed" vertical="center"/>
      <protection/>
    </xf>
    <xf numFmtId="0" fontId="1" fillId="0" borderId="3" xfId="38" applyFont="1" applyFill="1" applyBorder="1" applyAlignment="1">
      <alignment horizontal="center" vertical="center"/>
      <protection/>
    </xf>
    <xf numFmtId="0" fontId="1" fillId="0" borderId="27" xfId="38" applyNumberFormat="1" applyFont="1" applyFill="1" applyBorder="1" applyAlignment="1">
      <alignment horizontal="distributed" vertical="center"/>
      <protection/>
    </xf>
    <xf numFmtId="0" fontId="1" fillId="0" borderId="8" xfId="38" applyNumberFormat="1" applyFont="1" applyFill="1" applyBorder="1" applyAlignment="1">
      <alignment horizontal="distributed" vertical="center" wrapText="1"/>
      <protection/>
    </xf>
    <xf numFmtId="0" fontId="1" fillId="0" borderId="8" xfId="38" applyNumberFormat="1" applyFont="1" applyFill="1" applyBorder="1" applyAlignment="1">
      <alignment horizontal="distributed" vertical="center"/>
      <protection/>
    </xf>
    <xf numFmtId="0" fontId="1" fillId="0" borderId="22" xfId="38" applyNumberFormat="1" applyFont="1" applyFill="1" applyBorder="1" applyAlignment="1">
      <alignment horizontal="distributed" vertical="center"/>
      <protection/>
    </xf>
    <xf numFmtId="0" fontId="1" fillId="0" borderId="27" xfId="38" applyNumberFormat="1" applyFont="1" applyFill="1" applyBorder="1" applyAlignment="1">
      <alignment horizontal="distributed" vertical="center" wrapText="1"/>
      <protection/>
    </xf>
    <xf numFmtId="198" fontId="6" fillId="0" borderId="0" xfId="38" applyNumberFormat="1" applyFont="1" applyFill="1" applyAlignment="1">
      <alignment vertical="center"/>
      <protection/>
    </xf>
    <xf numFmtId="198" fontId="22" fillId="0" borderId="23" xfId="18" applyNumberFormat="1" applyFont="1" applyFill="1" applyBorder="1" applyAlignment="1">
      <alignment vertical="center"/>
    </xf>
    <xf numFmtId="198" fontId="6" fillId="0" borderId="6" xfId="38" applyNumberFormat="1" applyFont="1" applyFill="1" applyBorder="1" applyAlignment="1">
      <alignment horizontal="distributed" vertical="center"/>
      <protection/>
    </xf>
    <xf numFmtId="198" fontId="6" fillId="0" borderId="7" xfId="38" applyNumberFormat="1" applyFont="1" applyFill="1" applyBorder="1" applyAlignment="1">
      <alignment horizontal="distributed" vertical="center"/>
      <protection/>
    </xf>
    <xf numFmtId="41" fontId="6" fillId="0" borderId="7" xfId="38" applyNumberFormat="1" applyFont="1" applyFill="1" applyBorder="1" applyAlignment="1">
      <alignment/>
      <protection/>
    </xf>
    <xf numFmtId="41" fontId="23" fillId="0" borderId="7" xfId="38" applyNumberFormat="1" applyFont="1" applyFill="1" applyBorder="1" applyAlignment="1">
      <alignment horizontal="right"/>
      <protection/>
    </xf>
    <xf numFmtId="41" fontId="6" fillId="0" borderId="7" xfId="38" applyNumberFormat="1" applyFont="1" applyFill="1" applyBorder="1" applyAlignment="1">
      <alignment horizontal="right"/>
      <protection/>
    </xf>
    <xf numFmtId="41" fontId="24" fillId="0" borderId="7" xfId="38" applyNumberFormat="1" applyFont="1" applyFill="1" applyBorder="1" applyAlignment="1">
      <alignment horizontal="right"/>
      <protection/>
    </xf>
    <xf numFmtId="41" fontId="6" fillId="0" borderId="7" xfId="57" applyNumberFormat="1" applyFont="1" applyFill="1" applyBorder="1" applyAlignment="1">
      <alignment horizontal="right"/>
      <protection/>
    </xf>
    <xf numFmtId="41" fontId="24" fillId="0" borderId="6" xfId="38" applyNumberFormat="1" applyFont="1" applyFill="1" applyBorder="1" applyAlignment="1">
      <alignment horizontal="right"/>
      <protection/>
    </xf>
    <xf numFmtId="198" fontId="1" fillId="0" borderId="0" xfId="38" applyNumberFormat="1" applyFont="1" applyFill="1" applyAlignment="1">
      <alignment vertical="center"/>
      <protection/>
    </xf>
    <xf numFmtId="198" fontId="25" fillId="0" borderId="1" xfId="18" applyNumberFormat="1" applyFont="1" applyFill="1" applyBorder="1" applyAlignment="1">
      <alignment vertical="center"/>
    </xf>
    <xf numFmtId="198" fontId="1" fillId="0" borderId="5" xfId="38" applyNumberFormat="1" applyFont="1" applyFill="1" applyBorder="1" applyAlignment="1">
      <alignment horizontal="distributed" vertical="center"/>
      <protection/>
    </xf>
    <xf numFmtId="198" fontId="1" fillId="0" borderId="0" xfId="38" applyNumberFormat="1" applyFont="1" applyFill="1" applyBorder="1" applyAlignment="1">
      <alignment horizontal="distributed" vertical="center"/>
      <protection/>
    </xf>
    <xf numFmtId="41" fontId="1" fillId="0" borderId="0" xfId="38" applyNumberFormat="1" applyFont="1" applyFill="1" applyBorder="1" applyAlignment="1">
      <alignment/>
      <protection/>
    </xf>
    <xf numFmtId="41" fontId="1" fillId="0" borderId="0" xfId="38" applyNumberFormat="1" applyFont="1" applyFill="1" applyBorder="1" applyAlignment="1">
      <alignment horizontal="right"/>
      <protection/>
    </xf>
    <xf numFmtId="41" fontId="1" fillId="0" borderId="5" xfId="38" applyNumberFormat="1" applyFont="1" applyFill="1" applyBorder="1" applyAlignment="1">
      <alignment horizontal="right"/>
      <protection/>
    </xf>
    <xf numFmtId="41" fontId="26" fillId="0" borderId="0" xfId="38" applyNumberFormat="1" applyFont="1" applyFill="1" applyBorder="1" applyAlignment="1">
      <alignment horizontal="right"/>
      <protection/>
    </xf>
    <xf numFmtId="41" fontId="1" fillId="0" borderId="0" xfId="57" applyNumberFormat="1" applyFont="1" applyFill="1" applyBorder="1" applyAlignment="1">
      <alignment horizontal="right"/>
      <protection/>
    </xf>
    <xf numFmtId="41" fontId="26" fillId="0" borderId="5" xfId="38" applyNumberFormat="1" applyFont="1" applyFill="1" applyBorder="1" applyAlignment="1">
      <alignment horizontal="right"/>
      <protection/>
    </xf>
    <xf numFmtId="198" fontId="7" fillId="0" borderId="0" xfId="38" applyNumberFormat="1" applyFont="1" applyFill="1" applyAlignment="1">
      <alignment vertical="center"/>
      <protection/>
    </xf>
    <xf numFmtId="198" fontId="27" fillId="0" borderId="1" xfId="18" applyNumberFormat="1" applyFont="1" applyFill="1" applyBorder="1" applyAlignment="1">
      <alignment vertical="center"/>
    </xf>
    <xf numFmtId="198" fontId="7" fillId="0" borderId="5" xfId="38" applyNumberFormat="1" applyFont="1" applyFill="1" applyBorder="1" applyAlignment="1">
      <alignment horizontal="distributed" vertical="center"/>
      <protection/>
    </xf>
    <xf numFmtId="198" fontId="7" fillId="0" borderId="0" xfId="38" applyNumberFormat="1" applyFont="1" applyFill="1" applyBorder="1" applyAlignment="1">
      <alignment horizontal="distributed" vertical="center"/>
      <protection/>
    </xf>
    <xf numFmtId="41" fontId="7" fillId="0" borderId="0" xfId="38" applyNumberFormat="1" applyFont="1" applyFill="1" applyBorder="1" applyAlignment="1">
      <alignment/>
      <protection/>
    </xf>
    <xf numFmtId="41" fontId="7" fillId="0" borderId="0" xfId="38" applyNumberFormat="1" applyFont="1" applyFill="1" applyBorder="1" applyAlignment="1">
      <alignment horizontal="right"/>
      <protection/>
    </xf>
    <xf numFmtId="41" fontId="7" fillId="0" borderId="0" xfId="57" applyNumberFormat="1" applyFont="1" applyFill="1" applyBorder="1" applyAlignment="1">
      <alignment horizontal="right"/>
      <protection/>
    </xf>
    <xf numFmtId="41" fontId="28" fillId="0" borderId="0" xfId="38" applyNumberFormat="1" applyFont="1" applyFill="1" applyBorder="1" applyAlignment="1">
      <alignment horizontal="right"/>
      <protection/>
    </xf>
    <xf numFmtId="41" fontId="7" fillId="0" borderId="5" xfId="38" applyNumberFormat="1" applyFont="1" applyFill="1" applyBorder="1" applyAlignment="1">
      <alignment horizontal="right"/>
      <protection/>
    </xf>
    <xf numFmtId="0" fontId="1" fillId="0" borderId="1" xfId="38" applyFont="1" applyFill="1" applyBorder="1">
      <alignment/>
      <protection/>
    </xf>
    <xf numFmtId="0" fontId="1" fillId="0" borderId="5" xfId="38" applyFont="1" applyFill="1" applyBorder="1" applyAlignment="1">
      <alignment horizontal="distributed"/>
      <protection/>
    </xf>
    <xf numFmtId="0" fontId="1" fillId="0" borderId="0" xfId="38" applyFont="1" applyFill="1" applyBorder="1" applyAlignment="1">
      <alignment horizontal="distributed"/>
      <protection/>
    </xf>
    <xf numFmtId="0" fontId="7" fillId="0" borderId="0" xfId="38" applyFont="1" applyFill="1" applyAlignment="1">
      <alignment vertical="center"/>
      <protection/>
    </xf>
    <xf numFmtId="38" fontId="1" fillId="0" borderId="28" xfId="18" applyFont="1" applyFill="1" applyBorder="1" applyAlignment="1">
      <alignment horizontal="center" vertical="center"/>
    </xf>
    <xf numFmtId="41" fontId="6" fillId="0" borderId="0" xfId="38" applyNumberFormat="1" applyFont="1" applyFill="1" applyBorder="1" applyAlignment="1">
      <alignment horizontal="right"/>
      <protection/>
    </xf>
    <xf numFmtId="41" fontId="1" fillId="0" borderId="0" xfId="38" applyNumberFormat="1" applyFont="1" applyFill="1" applyBorder="1" applyAlignment="1">
      <alignment horizontal="center"/>
      <protection/>
    </xf>
    <xf numFmtId="41" fontId="6" fillId="0" borderId="0" xfId="57" applyNumberFormat="1" applyFont="1" applyFill="1" applyBorder="1" applyAlignment="1">
      <alignment horizontal="right"/>
      <protection/>
    </xf>
    <xf numFmtId="177" fontId="6" fillId="0" borderId="0" xfId="38" applyNumberFormat="1" applyFont="1" applyFill="1" applyBorder="1" applyAlignment="1">
      <alignment horizontal="right"/>
      <protection/>
    </xf>
    <xf numFmtId="180" fontId="1" fillId="0" borderId="0" xfId="38" applyNumberFormat="1" applyFont="1" applyFill="1" applyBorder="1" applyAlignment="1">
      <alignment horizontal="right"/>
      <protection/>
    </xf>
    <xf numFmtId="38" fontId="25" fillId="0" borderId="24" xfId="18" applyFont="1" applyFill="1" applyBorder="1" applyAlignment="1">
      <alignment vertical="center"/>
    </xf>
    <xf numFmtId="0" fontId="1" fillId="0" borderId="14" xfId="38" applyFont="1" applyFill="1" applyBorder="1" applyAlignment="1">
      <alignment horizontal="center" vertical="center"/>
      <protection/>
    </xf>
    <xf numFmtId="41" fontId="1" fillId="0" borderId="14" xfId="38" applyNumberFormat="1" applyFont="1" applyFill="1" applyBorder="1" applyAlignment="1">
      <alignment/>
      <protection/>
    </xf>
    <xf numFmtId="41" fontId="1" fillId="0" borderId="14" xfId="38" applyNumberFormat="1" applyFont="1" applyFill="1" applyBorder="1" applyAlignment="1">
      <alignment horizontal="right"/>
      <protection/>
    </xf>
    <xf numFmtId="41" fontId="6" fillId="0" borderId="14" xfId="38" applyNumberFormat="1" applyFont="1" applyFill="1" applyBorder="1" applyAlignment="1">
      <alignment horizontal="right"/>
      <protection/>
    </xf>
    <xf numFmtId="41" fontId="1" fillId="0" borderId="3" xfId="38" applyNumberFormat="1" applyFont="1" applyFill="1" applyBorder="1" applyAlignment="1">
      <alignment horizontal="right"/>
      <protection/>
    </xf>
    <xf numFmtId="38" fontId="5" fillId="0" borderId="0" xfId="18" applyFont="1" applyFill="1" applyAlignment="1">
      <alignment/>
    </xf>
    <xf numFmtId="38" fontId="1" fillId="0" borderId="0" xfId="18" applyFont="1" applyFill="1" applyAlignment="1">
      <alignment/>
    </xf>
    <xf numFmtId="38" fontId="1" fillId="0" borderId="0" xfId="18" applyFont="1" applyFill="1" applyAlignment="1">
      <alignment horizontal="right"/>
    </xf>
    <xf numFmtId="38" fontId="1" fillId="0" borderId="8" xfId="18" applyFont="1" applyFill="1" applyBorder="1" applyAlignment="1">
      <alignment horizontal="distributed" vertical="center" indent="1"/>
    </xf>
    <xf numFmtId="41" fontId="1" fillId="0" borderId="23" xfId="18" applyNumberFormat="1" applyFont="1" applyFill="1" applyBorder="1" applyAlignment="1">
      <alignment/>
    </xf>
    <xf numFmtId="41" fontId="1" fillId="0" borderId="6" xfId="18" applyNumberFormat="1" applyFont="1" applyFill="1" applyBorder="1" applyAlignment="1">
      <alignment/>
    </xf>
    <xf numFmtId="41" fontId="1" fillId="0" borderId="0" xfId="18" applyNumberFormat="1" applyFont="1" applyFill="1" applyBorder="1" applyAlignment="1">
      <alignment horizontal="center" vertical="center"/>
    </xf>
    <xf numFmtId="41" fontId="1" fillId="0" borderId="6" xfId="18" applyNumberFormat="1" applyFont="1" applyFill="1" applyBorder="1" applyAlignment="1">
      <alignment horizontal="center" vertical="center"/>
    </xf>
    <xf numFmtId="41" fontId="1" fillId="0" borderId="1" xfId="18" applyNumberFormat="1" applyFont="1" applyFill="1" applyBorder="1" applyAlignment="1">
      <alignment horizontal="center" vertical="distributed"/>
    </xf>
    <xf numFmtId="41" fontId="1" fillId="0" borderId="5" xfId="18" applyNumberFormat="1" applyFont="1" applyFill="1" applyBorder="1" applyAlignment="1">
      <alignment horizontal="center" vertical="distributed"/>
    </xf>
    <xf numFmtId="41" fontId="1" fillId="0" borderId="24" xfId="18" applyNumberFormat="1" applyFont="1" applyFill="1" applyBorder="1" applyAlignment="1">
      <alignment horizontal="center" vertical="distributed"/>
    </xf>
    <xf numFmtId="41" fontId="1" fillId="0" borderId="3" xfId="18" applyNumberFormat="1" applyFont="1" applyFill="1" applyBorder="1" applyAlignment="1">
      <alignment horizontal="center" vertical="distributed"/>
    </xf>
    <xf numFmtId="0" fontId="1" fillId="0" borderId="25" xfId="18" applyNumberFormat="1" applyFont="1" applyFill="1" applyBorder="1" applyAlignment="1">
      <alignment horizontal="distributed" vertical="center"/>
    </xf>
    <xf numFmtId="0" fontId="1" fillId="0" borderId="25" xfId="18" applyNumberFormat="1" applyFont="1" applyFill="1" applyBorder="1" applyAlignment="1">
      <alignment horizontal="left" vertical="center"/>
    </xf>
    <xf numFmtId="0" fontId="1" fillId="0" borderId="4" xfId="18" applyNumberFormat="1" applyFont="1" applyFill="1" applyBorder="1" applyAlignment="1">
      <alignment horizontal="distributed" vertical="center"/>
    </xf>
    <xf numFmtId="41" fontId="1" fillId="0" borderId="25" xfId="18" applyNumberFormat="1" applyFont="1" applyFill="1" applyBorder="1" applyAlignment="1">
      <alignment horizontal="center" vertical="center"/>
    </xf>
    <xf numFmtId="41" fontId="1" fillId="0" borderId="0" xfId="18" applyNumberFormat="1" applyFont="1" applyFill="1" applyBorder="1" applyAlignment="1">
      <alignment/>
    </xf>
    <xf numFmtId="41" fontId="1" fillId="0" borderId="11" xfId="18" applyNumberFormat="1" applyFont="1" applyFill="1" applyBorder="1" applyAlignment="1">
      <alignment horizontal="center" vertical="center"/>
    </xf>
    <xf numFmtId="41" fontId="1" fillId="0" borderId="4" xfId="18" applyNumberFormat="1" applyFont="1" applyFill="1" applyBorder="1" applyAlignment="1">
      <alignment horizontal="center" vertical="center"/>
    </xf>
    <xf numFmtId="41" fontId="1" fillId="0" borderId="14" xfId="18" applyNumberFormat="1" applyFont="1" applyFill="1" applyBorder="1" applyAlignment="1">
      <alignment horizontal="center" vertical="center"/>
    </xf>
    <xf numFmtId="41" fontId="1" fillId="0" borderId="14" xfId="18" applyNumberFormat="1" applyFont="1" applyFill="1" applyBorder="1" applyAlignment="1">
      <alignment/>
    </xf>
    <xf numFmtId="41" fontId="1" fillId="0" borderId="3" xfId="18" applyNumberFormat="1" applyFont="1" applyFill="1" applyBorder="1" applyAlignment="1">
      <alignment/>
    </xf>
    <xf numFmtId="0" fontId="13" fillId="0" borderId="0" xfId="39" applyFont="1" applyFill="1">
      <alignment/>
      <protection/>
    </xf>
    <xf numFmtId="0" fontId="1" fillId="0" borderId="0" xfId="39" applyFont="1" applyFill="1">
      <alignment/>
      <protection/>
    </xf>
    <xf numFmtId="0" fontId="1" fillId="0" borderId="0" xfId="39" applyFont="1" applyFill="1" applyAlignment="1">
      <alignment horizontal="right"/>
      <protection/>
    </xf>
    <xf numFmtId="38" fontId="1" fillId="0" borderId="11" xfId="18" applyFont="1" applyFill="1" applyBorder="1" applyAlignment="1">
      <alignment horizontal="center" vertical="center" wrapText="1"/>
    </xf>
    <xf numFmtId="0" fontId="1" fillId="0" borderId="3" xfId="39" applyFont="1" applyFill="1" applyBorder="1" applyAlignment="1">
      <alignment horizontal="center" vertical="center" wrapText="1"/>
      <protection/>
    </xf>
    <xf numFmtId="0" fontId="1" fillId="0" borderId="4" xfId="39" applyFont="1" applyFill="1" applyBorder="1" applyAlignment="1">
      <alignment horizontal="center" vertical="center" wrapText="1"/>
      <protection/>
    </xf>
    <xf numFmtId="38" fontId="1" fillId="0" borderId="4" xfId="18" applyFont="1" applyFill="1" applyBorder="1" applyAlignment="1">
      <alignment horizontal="right" vertical="center" wrapText="1"/>
    </xf>
    <xf numFmtId="0" fontId="1" fillId="0" borderId="24" xfId="39" applyFont="1" applyFill="1" applyBorder="1" applyAlignment="1">
      <alignment horizontal="center" vertical="center" wrapText="1"/>
      <protection/>
    </xf>
    <xf numFmtId="38" fontId="1" fillId="0" borderId="3" xfId="18" applyFont="1" applyFill="1" applyBorder="1" applyAlignment="1">
      <alignment horizontal="right" vertical="center" wrapText="1"/>
    </xf>
    <xf numFmtId="0" fontId="1" fillId="0" borderId="8" xfId="39" applyFont="1" applyFill="1" applyBorder="1" applyAlignment="1">
      <alignment horizontal="center" vertical="center" wrapText="1"/>
      <protection/>
    </xf>
    <xf numFmtId="0" fontId="1" fillId="0" borderId="8" xfId="39" applyFont="1" applyFill="1" applyBorder="1" applyAlignment="1">
      <alignment horizontal="center" vertical="center"/>
      <protection/>
    </xf>
    <xf numFmtId="0" fontId="14" fillId="0" borderId="0" xfId="39" applyFont="1" applyFill="1" applyAlignment="1">
      <alignment horizontal="right"/>
      <protection/>
    </xf>
    <xf numFmtId="0" fontId="14" fillId="0" borderId="1" xfId="39" applyFont="1" applyFill="1" applyBorder="1" applyAlignment="1">
      <alignment horizontal="right"/>
      <protection/>
    </xf>
    <xf numFmtId="0" fontId="14" fillId="0" borderId="7" xfId="39" applyFont="1" applyFill="1" applyBorder="1" applyAlignment="1">
      <alignment horizontal="right" vertical="center" wrapText="1"/>
      <protection/>
    </xf>
    <xf numFmtId="200" fontId="14" fillId="0" borderId="7" xfId="18" applyNumberFormat="1" applyFont="1" applyFill="1" applyBorder="1" applyAlignment="1">
      <alignment horizontal="right" vertical="center" wrapText="1"/>
    </xf>
    <xf numFmtId="0" fontId="14" fillId="0" borderId="7" xfId="39" applyFont="1" applyFill="1" applyBorder="1" applyAlignment="1">
      <alignment horizontal="right" vertical="center"/>
      <protection/>
    </xf>
    <xf numFmtId="0" fontId="14" fillId="0" borderId="6" xfId="39" applyFont="1" applyFill="1" applyBorder="1" applyAlignment="1">
      <alignment horizontal="right" vertical="center" wrapText="1"/>
      <protection/>
    </xf>
    <xf numFmtId="200" fontId="1" fillId="0" borderId="0" xfId="18" applyNumberFormat="1" applyFont="1" applyFill="1" applyBorder="1" applyAlignment="1">
      <alignment horizontal="right"/>
    </xf>
    <xf numFmtId="197" fontId="1" fillId="0" borderId="0" xfId="18" applyNumberFormat="1" applyFont="1" applyFill="1" applyBorder="1" applyAlignment="1" quotePrefix="1">
      <alignment horizontal="right"/>
    </xf>
    <xf numFmtId="196" fontId="1" fillId="0" borderId="0" xfId="18" applyNumberFormat="1" applyFont="1" applyFill="1" applyBorder="1" applyAlignment="1">
      <alignment horizontal="right"/>
    </xf>
    <xf numFmtId="198" fontId="1" fillId="0" borderId="0" xfId="18" applyNumberFormat="1" applyFont="1" applyFill="1" applyBorder="1" applyAlignment="1" quotePrefix="1">
      <alignment horizontal="right"/>
    </xf>
    <xf numFmtId="41" fontId="1" fillId="0" borderId="5" xfId="18" applyNumberFormat="1" applyFont="1" applyFill="1" applyBorder="1" applyAlignment="1">
      <alignment/>
    </xf>
    <xf numFmtId="0" fontId="1" fillId="0" borderId="1" xfId="39" applyFont="1" applyFill="1" applyBorder="1">
      <alignment/>
      <protection/>
    </xf>
    <xf numFmtId="41" fontId="1" fillId="0" borderId="0" xfId="39" applyNumberFormat="1" applyFont="1" applyFill="1" applyBorder="1" applyAlignment="1">
      <alignment/>
      <protection/>
    </xf>
    <xf numFmtId="198" fontId="1" fillId="0" borderId="0" xfId="18" applyNumberFormat="1" applyFont="1" applyFill="1" applyBorder="1" applyAlignment="1">
      <alignment horizontal="right"/>
    </xf>
    <xf numFmtId="199" fontId="1" fillId="0" borderId="0" xfId="18" applyNumberFormat="1" applyFont="1" applyFill="1" applyBorder="1" applyAlignment="1">
      <alignment horizontal="right"/>
    </xf>
    <xf numFmtId="41" fontId="1" fillId="0" borderId="0" xfId="18" applyNumberFormat="1" applyFont="1" applyFill="1" applyBorder="1" applyAlignment="1" quotePrefix="1">
      <alignment horizontal="right"/>
    </xf>
    <xf numFmtId="0" fontId="1" fillId="0" borderId="5" xfId="39" applyFont="1" applyFill="1" applyBorder="1">
      <alignment/>
      <protection/>
    </xf>
    <xf numFmtId="196" fontId="1" fillId="0" borderId="0" xfId="39" applyNumberFormat="1" applyFont="1" applyFill="1" applyBorder="1" applyAlignment="1">
      <alignment/>
      <protection/>
    </xf>
    <xf numFmtId="0" fontId="1" fillId="0" borderId="5" xfId="39" applyFont="1" applyFill="1" applyBorder="1" applyAlignment="1">
      <alignment horizontal="distributed" vertical="center"/>
      <protection/>
    </xf>
    <xf numFmtId="197" fontId="1" fillId="0" borderId="0" xfId="18" applyNumberFormat="1" applyFont="1" applyFill="1" applyBorder="1" applyAlignment="1">
      <alignment horizontal="right"/>
    </xf>
    <xf numFmtId="200" fontId="1" fillId="0" borderId="0" xfId="39" applyNumberFormat="1" applyFont="1" applyFill="1" applyBorder="1" applyAlignment="1">
      <alignment/>
      <protection/>
    </xf>
    <xf numFmtId="197" fontId="1" fillId="0" borderId="0" xfId="18" applyNumberFormat="1" applyFont="1" applyFill="1" applyBorder="1" applyAlignment="1">
      <alignment/>
    </xf>
    <xf numFmtId="41" fontId="1" fillId="0" borderId="0" xfId="18" applyNumberFormat="1" applyFont="1" applyFill="1" applyAlignment="1">
      <alignment/>
    </xf>
    <xf numFmtId="41" fontId="1" fillId="0" borderId="5" xfId="39" applyNumberFormat="1" applyFont="1" applyFill="1" applyBorder="1" applyAlignment="1">
      <alignment/>
      <protection/>
    </xf>
    <xf numFmtId="177" fontId="1" fillId="0" borderId="0" xfId="18" applyNumberFormat="1" applyFont="1" applyFill="1" applyBorder="1" applyAlignment="1">
      <alignment horizontal="right"/>
    </xf>
    <xf numFmtId="41" fontId="1" fillId="0" borderId="0" xfId="39" applyNumberFormat="1" applyFont="1" applyFill="1">
      <alignment/>
      <protection/>
    </xf>
    <xf numFmtId="197" fontId="1" fillId="0" borderId="0" xfId="39" applyNumberFormat="1" applyFont="1" applyFill="1" applyBorder="1" applyAlignment="1">
      <alignment/>
      <protection/>
    </xf>
    <xf numFmtId="198" fontId="7" fillId="0" borderId="0" xfId="39" applyNumberFormat="1" applyFont="1" applyFill="1" applyBorder="1" applyAlignment="1">
      <alignment/>
      <protection/>
    </xf>
    <xf numFmtId="201" fontId="1" fillId="0" borderId="0" xfId="18" applyNumberFormat="1" applyFont="1" applyFill="1" applyBorder="1" applyAlignment="1">
      <alignment horizontal="right"/>
    </xf>
    <xf numFmtId="198" fontId="7" fillId="0" borderId="0" xfId="18" applyNumberFormat="1" applyFont="1" applyFill="1" applyBorder="1" applyAlignment="1">
      <alignment horizontal="right"/>
    </xf>
    <xf numFmtId="0" fontId="7" fillId="0" borderId="0" xfId="39" applyFont="1" applyFill="1">
      <alignment/>
      <protection/>
    </xf>
    <xf numFmtId="41" fontId="7" fillId="0" borderId="0" xfId="18" applyNumberFormat="1" applyFont="1" applyFill="1" applyBorder="1" applyAlignment="1">
      <alignment horizontal="right"/>
    </xf>
    <xf numFmtId="200" fontId="7" fillId="0" borderId="0" xfId="18" applyNumberFormat="1" applyFont="1" applyFill="1" applyBorder="1" applyAlignment="1">
      <alignment horizontal="right"/>
    </xf>
    <xf numFmtId="197" fontId="7" fillId="0" borderId="0" xfId="18" applyNumberFormat="1" applyFont="1" applyFill="1" applyBorder="1" applyAlignment="1" quotePrefix="1">
      <alignment horizontal="right"/>
    </xf>
    <xf numFmtId="2" fontId="7" fillId="0" borderId="0" xfId="18" applyNumberFormat="1" applyFont="1" applyFill="1" applyBorder="1" applyAlignment="1">
      <alignment horizontal="right"/>
    </xf>
    <xf numFmtId="41" fontId="7" fillId="0" borderId="5" xfId="18" applyNumberFormat="1" applyFont="1" applyFill="1" applyBorder="1" applyAlignment="1">
      <alignment horizontal="right"/>
    </xf>
    <xf numFmtId="0" fontId="1" fillId="0" borderId="24" xfId="39" applyFont="1" applyFill="1" applyBorder="1">
      <alignment/>
      <protection/>
    </xf>
    <xf numFmtId="41" fontId="1" fillId="0" borderId="14" xfId="18" applyNumberFormat="1" applyFont="1" applyFill="1" applyBorder="1" applyAlignment="1">
      <alignment horizontal="right"/>
    </xf>
    <xf numFmtId="200" fontId="1" fillId="0" borderId="14" xfId="18" applyNumberFormat="1" applyFont="1" applyFill="1" applyBorder="1" applyAlignment="1">
      <alignment horizontal="right"/>
    </xf>
    <xf numFmtId="196" fontId="1" fillId="0" borderId="14" xfId="18" applyNumberFormat="1" applyFont="1" applyFill="1" applyBorder="1" applyAlignment="1" quotePrefix="1">
      <alignment horizontal="right"/>
    </xf>
    <xf numFmtId="41" fontId="1" fillId="0" borderId="14" xfId="39" applyNumberFormat="1" applyFont="1" applyFill="1" applyBorder="1" applyAlignment="1">
      <alignment/>
      <protection/>
    </xf>
    <xf numFmtId="196" fontId="1" fillId="0" borderId="14" xfId="18" applyNumberFormat="1" applyFont="1" applyFill="1" applyBorder="1" applyAlignment="1">
      <alignment horizontal="right"/>
    </xf>
    <xf numFmtId="198" fontId="1" fillId="0" borderId="14" xfId="18" applyNumberFormat="1" applyFont="1" applyFill="1" applyBorder="1" applyAlignment="1" quotePrefix="1">
      <alignment horizontal="right"/>
    </xf>
    <xf numFmtId="41" fontId="1" fillId="0" borderId="3" xfId="18" applyNumberFormat="1" applyFont="1" applyFill="1" applyBorder="1" applyAlignment="1">
      <alignment horizontal="right"/>
    </xf>
    <xf numFmtId="0" fontId="1" fillId="0" borderId="0" xfId="39" applyFont="1" applyFill="1" applyBorder="1">
      <alignment/>
      <protection/>
    </xf>
    <xf numFmtId="0" fontId="13" fillId="0" borderId="0" xfId="39" applyFont="1" applyFill="1" applyBorder="1">
      <alignment/>
      <protection/>
    </xf>
    <xf numFmtId="0" fontId="5" fillId="0" borderId="0" xfId="40" applyFont="1" applyFill="1" applyAlignment="1">
      <alignment vertical="center"/>
      <protection/>
    </xf>
    <xf numFmtId="0" fontId="5" fillId="0" borderId="0" xfId="40" applyNumberFormat="1" applyFont="1" applyFill="1" applyAlignment="1">
      <alignment vertical="center"/>
      <protection/>
    </xf>
    <xf numFmtId="0" fontId="1" fillId="0" borderId="0" xfId="40" applyFont="1" applyFill="1" applyAlignment="1">
      <alignment vertical="center"/>
      <protection/>
    </xf>
    <xf numFmtId="0" fontId="1" fillId="0" borderId="0" xfId="40" applyNumberFormat="1" applyFont="1" applyFill="1" applyBorder="1" applyAlignment="1">
      <alignment vertical="center"/>
      <protection/>
    </xf>
    <xf numFmtId="0" fontId="1" fillId="0" borderId="0" xfId="40" applyFont="1" applyFill="1" applyBorder="1" applyAlignment="1">
      <alignment vertical="center"/>
      <protection/>
    </xf>
    <xf numFmtId="0" fontId="1" fillId="0" borderId="21" xfId="40" applyFont="1" applyFill="1" applyBorder="1" applyAlignment="1">
      <alignment vertical="center"/>
      <protection/>
    </xf>
    <xf numFmtId="0" fontId="1" fillId="0" borderId="21" xfId="40" applyFont="1" applyFill="1" applyBorder="1" applyAlignment="1">
      <alignment horizontal="right" vertical="center"/>
      <protection/>
    </xf>
    <xf numFmtId="0" fontId="1" fillId="0" borderId="0" xfId="40" applyFont="1" applyFill="1" applyBorder="1" applyAlignment="1">
      <alignment horizontal="right" vertical="center"/>
      <protection/>
    </xf>
    <xf numFmtId="0" fontId="1" fillId="0" borderId="11" xfId="40" applyNumberFormat="1" applyFont="1" applyFill="1" applyBorder="1" applyAlignment="1">
      <alignment horizontal="center" vertical="center" wrapText="1"/>
      <protection/>
    </xf>
    <xf numFmtId="0" fontId="1" fillId="0" borderId="6" xfId="40" applyFont="1" applyFill="1" applyBorder="1" applyAlignment="1">
      <alignment horizontal="distributed" vertical="center"/>
      <protection/>
    </xf>
    <xf numFmtId="0" fontId="1" fillId="0" borderId="25" xfId="40" applyFont="1" applyFill="1" applyBorder="1" applyAlignment="1">
      <alignment horizontal="distributed" vertical="center" wrapText="1"/>
      <protection/>
    </xf>
    <xf numFmtId="0" fontId="1" fillId="0" borderId="25" xfId="40" applyFont="1" applyFill="1" applyBorder="1" applyAlignment="1">
      <alignment horizontal="distributed" vertical="center"/>
      <protection/>
    </xf>
    <xf numFmtId="0" fontId="1" fillId="0" borderId="0" xfId="40" applyFont="1" applyFill="1" applyBorder="1" applyAlignment="1">
      <alignment horizontal="distributed" vertical="center"/>
      <protection/>
    </xf>
    <xf numFmtId="0" fontId="1" fillId="0" borderId="0" xfId="40" applyFont="1" applyFill="1" applyBorder="1" applyAlignment="1">
      <alignment horizontal="distributed" vertical="center" wrapText="1"/>
      <protection/>
    </xf>
    <xf numFmtId="0" fontId="1" fillId="0" borderId="0" xfId="40" applyFont="1" applyFill="1" applyBorder="1" applyAlignment="1">
      <alignment vertical="center" wrapText="1"/>
      <protection/>
    </xf>
    <xf numFmtId="0" fontId="1" fillId="0" borderId="7" xfId="40" applyFont="1" applyFill="1" applyBorder="1" applyAlignment="1">
      <alignment horizontal="right" vertical="center" wrapText="1"/>
      <protection/>
    </xf>
    <xf numFmtId="0" fontId="1" fillId="0" borderId="6" xfId="40" applyFont="1" applyFill="1" applyBorder="1" applyAlignment="1">
      <alignment horizontal="right" vertical="center" wrapText="1"/>
      <protection/>
    </xf>
    <xf numFmtId="0" fontId="7" fillId="0" borderId="0" xfId="40" applyFont="1" applyFill="1" applyAlignment="1">
      <alignment vertical="center"/>
      <protection/>
    </xf>
    <xf numFmtId="0" fontId="7" fillId="0" borderId="11" xfId="40" applyNumberFormat="1" applyFont="1" applyFill="1" applyBorder="1" applyAlignment="1">
      <alignment horizontal="center" vertical="center" wrapText="1"/>
      <protection/>
    </xf>
    <xf numFmtId="41" fontId="7" fillId="0" borderId="0" xfId="40" applyNumberFormat="1" applyFont="1" applyFill="1" applyBorder="1" applyAlignment="1">
      <alignment horizontal="right" vertical="center" wrapText="1"/>
      <protection/>
    </xf>
    <xf numFmtId="0" fontId="7" fillId="0" borderId="0" xfId="40" applyFont="1" applyFill="1" applyBorder="1" applyAlignment="1">
      <alignment horizontal="right" vertical="center" wrapText="1"/>
      <protection/>
    </xf>
    <xf numFmtId="38" fontId="7" fillId="0" borderId="0" xfId="18" applyFont="1" applyFill="1" applyBorder="1" applyAlignment="1">
      <alignment horizontal="right" vertical="center" wrapText="1"/>
    </xf>
    <xf numFmtId="49" fontId="7" fillId="0" borderId="0" xfId="40" applyNumberFormat="1" applyFont="1" applyFill="1" applyBorder="1" applyAlignment="1">
      <alignment horizontal="right" vertical="center" wrapText="1"/>
      <protection/>
    </xf>
    <xf numFmtId="38" fontId="7" fillId="0" borderId="5" xfId="18" applyFont="1" applyFill="1" applyBorder="1" applyAlignment="1">
      <alignment horizontal="right" vertical="center" wrapText="1"/>
    </xf>
    <xf numFmtId="0" fontId="7" fillId="0" borderId="0" xfId="40" applyFont="1" applyFill="1" applyBorder="1" applyAlignment="1">
      <alignment horizontal="distributed" vertical="center"/>
      <protection/>
    </xf>
    <xf numFmtId="0" fontId="7" fillId="0" borderId="0" xfId="40" applyFont="1" applyFill="1" applyBorder="1" applyAlignment="1">
      <alignment horizontal="distributed" vertical="center" wrapText="1"/>
      <protection/>
    </xf>
    <xf numFmtId="0" fontId="7" fillId="0" borderId="0" xfId="40" applyFont="1" applyFill="1" applyBorder="1" applyAlignment="1">
      <alignment vertical="center" wrapText="1"/>
      <protection/>
    </xf>
    <xf numFmtId="41" fontId="1" fillId="0" borderId="0" xfId="40" applyNumberFormat="1" applyFont="1" applyFill="1" applyAlignment="1">
      <alignment vertical="center"/>
      <protection/>
    </xf>
    <xf numFmtId="41" fontId="1" fillId="0" borderId="1" xfId="40" applyNumberFormat="1" applyFont="1" applyFill="1" applyBorder="1" applyAlignment="1">
      <alignment horizontal="center" vertical="center" wrapText="1"/>
      <protection/>
    </xf>
    <xf numFmtId="41" fontId="1" fillId="0" borderId="1" xfId="40" applyNumberFormat="1" applyFont="1" applyFill="1" applyBorder="1" applyAlignment="1">
      <alignment horizontal="center" vertical="center" wrapText="1"/>
      <protection/>
    </xf>
    <xf numFmtId="41" fontId="1" fillId="0" borderId="0" xfId="40" applyNumberFormat="1" applyFont="1" applyFill="1" applyBorder="1" applyAlignment="1">
      <alignment horizontal="center" vertical="center" wrapText="1"/>
      <protection/>
    </xf>
    <xf numFmtId="41" fontId="1" fillId="0" borderId="0" xfId="40" applyNumberFormat="1" applyFont="1" applyFill="1" applyBorder="1" applyAlignment="1">
      <alignment horizontal="center" vertical="center"/>
      <protection/>
    </xf>
    <xf numFmtId="49" fontId="1" fillId="0" borderId="0" xfId="40" applyNumberFormat="1" applyFont="1" applyFill="1" applyBorder="1" applyAlignment="1">
      <alignment horizontal="right" vertical="center"/>
      <protection/>
    </xf>
    <xf numFmtId="41" fontId="1" fillId="0" borderId="5" xfId="40" applyNumberFormat="1" applyFont="1" applyFill="1" applyBorder="1" applyAlignment="1">
      <alignment horizontal="right" vertical="center"/>
      <protection/>
    </xf>
    <xf numFmtId="41" fontId="11" fillId="0" borderId="0" xfId="40" applyNumberFormat="1" applyFont="1" applyFill="1" applyBorder="1" applyAlignment="1">
      <alignment horizontal="right" vertical="center"/>
      <protection/>
    </xf>
    <xf numFmtId="41" fontId="11" fillId="0" borderId="0" xfId="40" applyNumberFormat="1" applyFont="1" applyFill="1" applyBorder="1" applyAlignment="1">
      <alignment horizontal="right" vertical="center" wrapText="1"/>
      <protection/>
    </xf>
    <xf numFmtId="41" fontId="11" fillId="0" borderId="0" xfId="40" applyNumberFormat="1" applyFont="1" applyFill="1" applyBorder="1" applyAlignment="1">
      <alignment horizontal="right" vertical="center"/>
      <protection/>
    </xf>
    <xf numFmtId="41" fontId="11" fillId="0" borderId="0" xfId="40" applyNumberFormat="1" applyFont="1" applyFill="1" applyBorder="1" applyAlignment="1">
      <alignment horizontal="center" vertical="center"/>
      <protection/>
    </xf>
    <xf numFmtId="41" fontId="1" fillId="0" borderId="0" xfId="40" applyNumberFormat="1" applyFont="1" applyFill="1" applyBorder="1" applyAlignment="1">
      <alignment horizontal="right" vertical="center"/>
      <protection/>
    </xf>
    <xf numFmtId="41" fontId="1" fillId="0" borderId="0" xfId="40" applyNumberFormat="1" applyFont="1" applyFill="1" applyBorder="1" applyAlignment="1">
      <alignment horizontal="right" vertical="center" wrapText="1"/>
      <protection/>
    </xf>
    <xf numFmtId="41" fontId="1" fillId="0" borderId="0" xfId="40" applyNumberFormat="1" applyFont="1" applyFill="1" applyBorder="1" applyAlignment="1">
      <alignment horizontal="right" vertical="center"/>
      <protection/>
    </xf>
    <xf numFmtId="41" fontId="1" fillId="0" borderId="0" xfId="40" applyNumberFormat="1" applyFont="1" applyFill="1" applyBorder="1" applyAlignment="1">
      <alignment horizontal="center" vertical="center"/>
      <protection/>
    </xf>
    <xf numFmtId="198" fontId="1" fillId="0" borderId="0" xfId="40" applyNumberFormat="1" applyFont="1" applyFill="1" applyAlignment="1">
      <alignment vertical="center"/>
      <protection/>
    </xf>
    <xf numFmtId="198" fontId="1" fillId="0" borderId="1" xfId="40" applyNumberFormat="1" applyFont="1" applyFill="1" applyBorder="1" applyAlignment="1">
      <alignment horizontal="center" vertical="center" wrapText="1"/>
      <protection/>
    </xf>
    <xf numFmtId="198" fontId="1" fillId="0" borderId="1" xfId="40" applyNumberFormat="1" applyFont="1" applyFill="1" applyBorder="1" applyAlignment="1">
      <alignment horizontal="center" vertical="center" wrapText="1"/>
      <protection/>
    </xf>
    <xf numFmtId="198" fontId="1" fillId="0" borderId="0" xfId="40" applyNumberFormat="1" applyFont="1" applyFill="1" applyBorder="1" applyAlignment="1">
      <alignment horizontal="center" vertical="center" wrapText="1"/>
      <protection/>
    </xf>
    <xf numFmtId="198" fontId="1" fillId="0" borderId="0" xfId="40" applyNumberFormat="1" applyFont="1" applyFill="1" applyBorder="1" applyAlignment="1">
      <alignment horizontal="center" vertical="center"/>
      <protection/>
    </xf>
    <xf numFmtId="198" fontId="1" fillId="0" borderId="0" xfId="40" applyNumberFormat="1" applyFont="1" applyFill="1" applyBorder="1" applyAlignment="1">
      <alignment horizontal="right" vertical="center"/>
      <protection/>
    </xf>
    <xf numFmtId="198" fontId="1" fillId="0" borderId="5" xfId="40" applyNumberFormat="1" applyFont="1" applyFill="1" applyBorder="1" applyAlignment="1">
      <alignment horizontal="right" vertical="center"/>
      <protection/>
    </xf>
    <xf numFmtId="198" fontId="1" fillId="0" borderId="0" xfId="40" applyNumberFormat="1" applyFont="1" applyFill="1" applyBorder="1" applyAlignment="1">
      <alignment horizontal="right" vertical="center" wrapText="1"/>
      <protection/>
    </xf>
    <xf numFmtId="198" fontId="1" fillId="0" borderId="0" xfId="40" applyNumberFormat="1" applyFont="1" applyFill="1" applyBorder="1" applyAlignment="1">
      <alignment horizontal="right" vertical="center"/>
      <protection/>
    </xf>
    <xf numFmtId="198" fontId="1" fillId="0" borderId="0" xfId="40" applyNumberFormat="1" applyFont="1" applyFill="1" applyBorder="1" applyAlignment="1">
      <alignment horizontal="center" vertical="center"/>
      <protection/>
    </xf>
    <xf numFmtId="41" fontId="1" fillId="0" borderId="1" xfId="40" applyNumberFormat="1" applyFont="1" applyFill="1" applyBorder="1" applyAlignment="1">
      <alignment horizontal="distributed" vertical="center" wrapText="1"/>
      <protection/>
    </xf>
    <xf numFmtId="41" fontId="1" fillId="0" borderId="1" xfId="40" applyNumberFormat="1" applyFont="1" applyFill="1" applyBorder="1" applyAlignment="1">
      <alignment horizontal="center" vertical="center"/>
      <protection/>
    </xf>
    <xf numFmtId="41" fontId="1" fillId="0" borderId="5" xfId="40" applyNumberFormat="1" applyFont="1" applyFill="1" applyBorder="1" applyAlignment="1">
      <alignment horizontal="right" vertical="center"/>
      <protection/>
    </xf>
    <xf numFmtId="49" fontId="1" fillId="0" borderId="0" xfId="40" applyNumberFormat="1" applyFont="1" applyFill="1" applyBorder="1" applyAlignment="1">
      <alignment horizontal="right" vertical="center"/>
      <protection/>
    </xf>
    <xf numFmtId="41" fontId="1" fillId="0" borderId="11" xfId="40" applyNumberFormat="1" applyFont="1" applyFill="1" applyBorder="1" applyAlignment="1">
      <alignment horizontal="center" vertical="center" wrapText="1"/>
      <protection/>
    </xf>
    <xf numFmtId="41" fontId="6" fillId="0" borderId="0" xfId="40" applyNumberFormat="1" applyFont="1" applyFill="1" applyAlignment="1">
      <alignment vertical="center"/>
      <protection/>
    </xf>
    <xf numFmtId="41" fontId="7" fillId="0" borderId="11" xfId="40" applyNumberFormat="1" applyFont="1" applyFill="1" applyBorder="1" applyAlignment="1">
      <alignment horizontal="center" vertical="center" wrapText="1"/>
      <protection/>
    </xf>
    <xf numFmtId="41" fontId="7" fillId="0" borderId="0" xfId="40" applyNumberFormat="1" applyFont="1" applyFill="1" applyBorder="1" applyAlignment="1">
      <alignment horizontal="center" vertical="center"/>
      <protection/>
    </xf>
    <xf numFmtId="49" fontId="7" fillId="0" borderId="0" xfId="40" applyNumberFormat="1" applyFont="1" applyFill="1" applyBorder="1" applyAlignment="1">
      <alignment horizontal="right" vertical="center"/>
      <protection/>
    </xf>
    <xf numFmtId="41" fontId="7" fillId="0" borderId="5" xfId="40" applyNumberFormat="1" applyFont="1" applyFill="1" applyBorder="1" applyAlignment="1">
      <alignment horizontal="right" vertical="center"/>
      <protection/>
    </xf>
    <xf numFmtId="41" fontId="1" fillId="0" borderId="11" xfId="40" applyNumberFormat="1" applyFont="1" applyFill="1" applyBorder="1" applyAlignment="1">
      <alignment horizontal="distributed" vertical="center" wrapText="1"/>
      <protection/>
    </xf>
    <xf numFmtId="41" fontId="1" fillId="0" borderId="4" xfId="40" applyNumberFormat="1" applyFont="1" applyFill="1" applyBorder="1" applyAlignment="1">
      <alignment horizontal="distributed" vertical="center" wrapText="1"/>
      <protection/>
    </xf>
    <xf numFmtId="41" fontId="1" fillId="0" borderId="24" xfId="40" applyNumberFormat="1" applyFont="1" applyFill="1" applyBorder="1" applyAlignment="1">
      <alignment horizontal="center" vertical="center"/>
      <protection/>
    </xf>
    <xf numFmtId="41" fontId="1" fillId="0" borderId="14" xfId="40" applyNumberFormat="1" applyFont="1" applyFill="1" applyBorder="1" applyAlignment="1">
      <alignment horizontal="center" vertical="center"/>
      <protection/>
    </xf>
    <xf numFmtId="41" fontId="1" fillId="0" borderId="14" xfId="40" applyNumberFormat="1" applyFont="1" applyFill="1" applyBorder="1" applyAlignment="1">
      <alignment horizontal="right" vertical="center"/>
      <protection/>
    </xf>
    <xf numFmtId="41" fontId="1" fillId="0" borderId="3" xfId="18" applyNumberFormat="1" applyFont="1" applyFill="1" applyBorder="1" applyAlignment="1">
      <alignment horizontal="right" vertical="center"/>
    </xf>
    <xf numFmtId="0" fontId="1" fillId="0" borderId="0" xfId="40" applyNumberFormat="1" applyFont="1" applyFill="1" applyAlignment="1">
      <alignment vertical="center"/>
      <protection/>
    </xf>
    <xf numFmtId="12" fontId="1" fillId="0" borderId="0" xfId="40" applyNumberFormat="1" applyFont="1" applyFill="1" applyAlignment="1">
      <alignment vertical="center"/>
      <protection/>
    </xf>
    <xf numFmtId="0" fontId="5" fillId="0" borderId="0" xfId="41" applyFont="1" applyFill="1" applyAlignment="1">
      <alignment vertical="center"/>
      <protection/>
    </xf>
    <xf numFmtId="0" fontId="5" fillId="0" borderId="0" xfId="41" applyFont="1" applyFill="1" applyAlignment="1">
      <alignment horizontal="center" vertical="center"/>
      <protection/>
    </xf>
    <xf numFmtId="0" fontId="1" fillId="0" borderId="0" xfId="41" applyFont="1" applyFill="1" applyAlignment="1">
      <alignment vertical="center"/>
      <protection/>
    </xf>
    <xf numFmtId="0" fontId="1" fillId="0" borderId="0" xfId="41" applyFont="1" applyFill="1" applyAlignment="1">
      <alignment horizontal="center" vertical="center"/>
      <protection/>
    </xf>
    <xf numFmtId="0" fontId="1" fillId="0" borderId="0" xfId="41" applyFont="1" applyFill="1" applyBorder="1" applyAlignment="1">
      <alignment horizontal="center" vertical="center"/>
      <protection/>
    </xf>
    <xf numFmtId="0" fontId="1" fillId="0" borderId="21" xfId="41" applyFont="1" applyFill="1" applyBorder="1" applyAlignment="1">
      <alignment horizontal="center" vertical="center"/>
      <protection/>
    </xf>
    <xf numFmtId="0" fontId="1" fillId="0" borderId="1" xfId="41" applyFont="1" applyFill="1" applyBorder="1" applyAlignment="1">
      <alignment horizontal="center" vertical="center"/>
      <protection/>
    </xf>
    <xf numFmtId="0" fontId="1" fillId="0" borderId="5" xfId="41" applyFont="1" applyFill="1" applyBorder="1" applyAlignment="1">
      <alignment horizontal="center" vertical="center"/>
      <protection/>
    </xf>
    <xf numFmtId="0" fontId="1" fillId="0" borderId="8" xfId="41" applyFont="1" applyFill="1" applyBorder="1" applyAlignment="1">
      <alignment horizontal="center" vertical="center" wrapText="1"/>
      <protection/>
    </xf>
    <xf numFmtId="0" fontId="1" fillId="0" borderId="27" xfId="41" applyFont="1" applyFill="1" applyBorder="1" applyAlignment="1">
      <alignment horizontal="center" vertical="center" wrapText="1"/>
      <protection/>
    </xf>
    <xf numFmtId="0" fontId="1" fillId="0" borderId="24" xfId="41" applyFont="1" applyFill="1" applyBorder="1" applyAlignment="1">
      <alignment horizontal="center" vertical="center"/>
      <protection/>
    </xf>
    <xf numFmtId="0" fontId="1" fillId="0" borderId="3" xfId="41" applyFont="1" applyFill="1" applyBorder="1" applyAlignment="1">
      <alignment horizontal="center" vertical="center"/>
      <protection/>
    </xf>
    <xf numFmtId="0" fontId="1" fillId="0" borderId="4" xfId="41" applyFont="1" applyFill="1" applyBorder="1" applyAlignment="1">
      <alignment horizontal="center" vertical="center" wrapText="1"/>
      <protection/>
    </xf>
    <xf numFmtId="41" fontId="1" fillId="0" borderId="0" xfId="41" applyNumberFormat="1" applyFont="1" applyFill="1" applyAlignment="1">
      <alignment vertical="center"/>
      <protection/>
    </xf>
    <xf numFmtId="49" fontId="1" fillId="0" borderId="0" xfId="41" applyNumberFormat="1" applyFont="1" applyFill="1" applyBorder="1" applyAlignment="1">
      <alignment horizontal="right" vertical="center"/>
      <protection/>
    </xf>
    <xf numFmtId="41" fontId="1" fillId="0" borderId="0" xfId="41" applyNumberFormat="1" applyFont="1" applyFill="1" applyBorder="1" applyAlignment="1">
      <alignment vertical="center"/>
      <protection/>
    </xf>
    <xf numFmtId="177" fontId="1" fillId="0" borderId="5" xfId="41" applyNumberFormat="1" applyFont="1" applyFill="1" applyBorder="1" applyAlignment="1">
      <alignment horizontal="right" vertical="center"/>
      <protection/>
    </xf>
    <xf numFmtId="41" fontId="1" fillId="0" borderId="0" xfId="41" applyNumberFormat="1" applyFont="1" applyFill="1" applyAlignment="1">
      <alignment horizontal="right" vertical="center"/>
      <protection/>
    </xf>
    <xf numFmtId="49" fontId="1" fillId="0" borderId="0" xfId="41" applyNumberFormat="1" applyFont="1" applyFill="1" applyAlignment="1">
      <alignment horizontal="right" vertical="center"/>
      <protection/>
    </xf>
    <xf numFmtId="49" fontId="1" fillId="0" borderId="5" xfId="41" applyNumberFormat="1" applyFont="1" applyFill="1" applyBorder="1" applyAlignment="1">
      <alignment horizontal="right" vertical="center"/>
      <protection/>
    </xf>
    <xf numFmtId="198" fontId="1" fillId="0" borderId="0" xfId="41" applyNumberFormat="1" applyFont="1" applyFill="1" applyAlignment="1">
      <alignment vertical="center"/>
      <protection/>
    </xf>
    <xf numFmtId="198" fontId="11" fillId="0" borderId="0" xfId="41" applyNumberFormat="1" applyFont="1" applyFill="1" applyAlignment="1">
      <alignment vertical="center"/>
      <protection/>
    </xf>
    <xf numFmtId="0" fontId="11" fillId="0" borderId="1" xfId="41" applyFont="1" applyFill="1" applyBorder="1" applyAlignment="1">
      <alignment horizontal="center" vertical="center"/>
      <protection/>
    </xf>
    <xf numFmtId="0" fontId="11" fillId="0" borderId="5" xfId="41" applyFont="1" applyFill="1" applyBorder="1" applyAlignment="1">
      <alignment horizontal="center" vertical="center"/>
      <protection/>
    </xf>
    <xf numFmtId="41" fontId="11" fillId="0" borderId="0" xfId="41" applyNumberFormat="1" applyFont="1" applyFill="1" applyAlignment="1">
      <alignment vertical="center"/>
      <protection/>
    </xf>
    <xf numFmtId="49" fontId="11" fillId="0" borderId="0" xfId="41" applyNumberFormat="1" applyFont="1" applyFill="1" applyBorder="1" applyAlignment="1">
      <alignment horizontal="right" vertical="center"/>
      <protection/>
    </xf>
    <xf numFmtId="49" fontId="11" fillId="0" borderId="5" xfId="41" applyNumberFormat="1" applyFont="1" applyFill="1" applyBorder="1" applyAlignment="1">
      <alignment horizontal="right" vertical="center"/>
      <protection/>
    </xf>
    <xf numFmtId="0" fontId="11" fillId="0" borderId="0" xfId="41" applyFont="1" applyFill="1" applyAlignment="1">
      <alignment vertical="center"/>
      <protection/>
    </xf>
    <xf numFmtId="0" fontId="11" fillId="0" borderId="29" xfId="41" applyFont="1" applyFill="1" applyBorder="1" applyAlignment="1">
      <alignment horizontal="center" vertical="center"/>
      <protection/>
    </xf>
    <xf numFmtId="0" fontId="11" fillId="0" borderId="30" xfId="41" applyFont="1" applyFill="1" applyBorder="1" applyAlignment="1">
      <alignment horizontal="center" vertical="center"/>
      <protection/>
    </xf>
    <xf numFmtId="41" fontId="11" fillId="0" borderId="21" xfId="41" applyNumberFormat="1" applyFont="1" applyFill="1" applyBorder="1" applyAlignment="1">
      <alignment vertical="center"/>
      <protection/>
    </xf>
    <xf numFmtId="41" fontId="11" fillId="0" borderId="30" xfId="41" applyNumberFormat="1" applyFont="1" applyFill="1" applyBorder="1" applyAlignment="1">
      <alignment vertical="center"/>
      <protection/>
    </xf>
    <xf numFmtId="0" fontId="1" fillId="0" borderId="23" xfId="41" applyFont="1" applyFill="1" applyBorder="1" applyAlignment="1">
      <alignment horizontal="center" vertical="center"/>
      <protection/>
    </xf>
    <xf numFmtId="0" fontId="1" fillId="0" borderId="6" xfId="41" applyFont="1" applyFill="1" applyBorder="1" applyAlignment="1">
      <alignment horizontal="center" vertical="center"/>
      <protection/>
    </xf>
    <xf numFmtId="41" fontId="1" fillId="0" borderId="7" xfId="41" applyNumberFormat="1" applyFont="1" applyFill="1" applyBorder="1" applyAlignment="1">
      <alignment vertical="center"/>
      <protection/>
    </xf>
    <xf numFmtId="177" fontId="1" fillId="0" borderId="7" xfId="41" applyNumberFormat="1" applyFont="1" applyFill="1" applyBorder="1" applyAlignment="1">
      <alignment vertical="center"/>
      <protection/>
    </xf>
    <xf numFmtId="0" fontId="1" fillId="0" borderId="0" xfId="41" applyNumberFormat="1" applyFont="1" applyFill="1" applyBorder="1" applyAlignment="1">
      <alignment vertical="center"/>
      <protection/>
    </xf>
    <xf numFmtId="177" fontId="1" fillId="0" borderId="0" xfId="41" applyNumberFormat="1" applyFont="1" applyFill="1" applyBorder="1" applyAlignment="1">
      <alignment vertical="center"/>
      <protection/>
    </xf>
    <xf numFmtId="41" fontId="1" fillId="0" borderId="0" xfId="41" applyNumberFormat="1" applyFont="1" applyFill="1" applyBorder="1" applyAlignment="1">
      <alignment horizontal="right" vertical="center"/>
      <protection/>
    </xf>
    <xf numFmtId="49" fontId="11" fillId="0" borderId="14" xfId="41" applyNumberFormat="1" applyFont="1" applyFill="1" applyBorder="1" applyAlignment="1">
      <alignment horizontal="right" vertical="center"/>
      <protection/>
    </xf>
    <xf numFmtId="41" fontId="11" fillId="0" borderId="14" xfId="41" applyNumberFormat="1" applyFont="1" applyFill="1" applyBorder="1" applyAlignment="1">
      <alignment vertical="center"/>
      <protection/>
    </xf>
    <xf numFmtId="38" fontId="11" fillId="0" borderId="14" xfId="18" applyFont="1" applyFill="1" applyBorder="1" applyAlignment="1">
      <alignment horizontal="right" vertical="center"/>
    </xf>
    <xf numFmtId="38" fontId="11" fillId="0" borderId="3" xfId="18" applyFont="1" applyFill="1" applyBorder="1" applyAlignment="1">
      <alignment horizontal="right" vertical="center"/>
    </xf>
    <xf numFmtId="0" fontId="1" fillId="0" borderId="0" xfId="42" applyFont="1" applyFill="1" applyAlignment="1">
      <alignment vertical="center"/>
      <protection/>
    </xf>
    <xf numFmtId="49" fontId="5" fillId="0" borderId="0" xfId="42" applyNumberFormat="1" applyFont="1" applyFill="1" applyAlignment="1">
      <alignment vertical="center"/>
      <protection/>
    </xf>
    <xf numFmtId="49" fontId="1" fillId="0" borderId="0" xfId="42" applyNumberFormat="1" applyFont="1" applyFill="1" applyAlignment="1">
      <alignment vertical="center"/>
      <protection/>
    </xf>
    <xf numFmtId="0" fontId="1" fillId="0" borderId="0" xfId="42" applyFont="1" applyFill="1" applyAlignment="1">
      <alignment horizontal="center" vertical="center"/>
      <protection/>
    </xf>
    <xf numFmtId="0" fontId="1" fillId="0" borderId="0" xfId="42" applyFont="1" applyFill="1" applyBorder="1" applyAlignment="1">
      <alignment vertical="center"/>
      <protection/>
    </xf>
    <xf numFmtId="0" fontId="1" fillId="0" borderId="3" xfId="42" applyFont="1" applyFill="1" applyBorder="1" applyAlignment="1">
      <alignment horizontal="distributed" vertical="center"/>
      <protection/>
    </xf>
    <xf numFmtId="0" fontId="1" fillId="0" borderId="8" xfId="42" applyFont="1" applyFill="1" applyBorder="1" applyAlignment="1">
      <alignment horizontal="distributed" vertical="center" wrapText="1"/>
      <protection/>
    </xf>
    <xf numFmtId="0" fontId="1" fillId="0" borderId="8" xfId="42" applyFont="1" applyFill="1" applyBorder="1" applyAlignment="1">
      <alignment horizontal="center" vertical="center"/>
      <protection/>
    </xf>
    <xf numFmtId="38" fontId="6" fillId="0" borderId="11" xfId="18" applyFont="1" applyFill="1" applyBorder="1" applyAlignment="1">
      <alignment horizontal="distributed" vertical="center" wrapText="1"/>
    </xf>
    <xf numFmtId="38" fontId="6" fillId="0" borderId="4" xfId="18" applyFont="1" applyFill="1" applyBorder="1" applyAlignment="1">
      <alignment horizontal="distributed" vertical="center" wrapText="1"/>
    </xf>
    <xf numFmtId="38" fontId="1" fillId="0" borderId="26" xfId="18" applyFont="1" applyFill="1" applyBorder="1" applyAlignment="1">
      <alignment horizontal="center" vertical="center"/>
    </xf>
    <xf numFmtId="49" fontId="1" fillId="0" borderId="1" xfId="42" applyNumberFormat="1" applyFont="1" applyFill="1" applyBorder="1" applyAlignment="1">
      <alignment horizontal="distributed" vertical="center"/>
      <protection/>
    </xf>
    <xf numFmtId="49" fontId="1" fillId="0" borderId="5" xfId="42" applyNumberFormat="1" applyFont="1" applyFill="1" applyBorder="1" applyAlignment="1">
      <alignment horizontal="distributed" vertical="center"/>
      <protection/>
    </xf>
    <xf numFmtId="0" fontId="1" fillId="0" borderId="25" xfId="42" applyFont="1" applyFill="1" applyBorder="1" applyAlignment="1">
      <alignment horizontal="center" vertical="center"/>
      <protection/>
    </xf>
    <xf numFmtId="41" fontId="1" fillId="0" borderId="7" xfId="42" applyNumberFormat="1" applyFont="1" applyFill="1" applyBorder="1" applyAlignment="1">
      <alignment horizontal="right" vertical="center"/>
      <protection/>
    </xf>
    <xf numFmtId="0" fontId="1" fillId="0" borderId="7" xfId="42" applyFont="1" applyFill="1" applyBorder="1" applyAlignment="1">
      <alignment horizontal="right" vertical="center" wrapText="1"/>
      <protection/>
    </xf>
    <xf numFmtId="0" fontId="1" fillId="0" borderId="7" xfId="42" applyFont="1" applyFill="1" applyBorder="1" applyAlignment="1">
      <alignment horizontal="right" vertical="center"/>
      <protection/>
    </xf>
    <xf numFmtId="0" fontId="1" fillId="0" borderId="6" xfId="42" applyFont="1" applyFill="1" applyBorder="1" applyAlignment="1">
      <alignment horizontal="right" vertical="center"/>
      <protection/>
    </xf>
    <xf numFmtId="0" fontId="7" fillId="0" borderId="0" xfId="42" applyFont="1" applyFill="1" applyBorder="1" applyAlignment="1">
      <alignment vertical="center"/>
      <protection/>
    </xf>
    <xf numFmtId="49" fontId="7" fillId="0" borderId="1" xfId="42" applyNumberFormat="1" applyFont="1" applyFill="1" applyBorder="1" applyAlignment="1">
      <alignment horizontal="distributed" vertical="center"/>
      <protection/>
    </xf>
    <xf numFmtId="49" fontId="7" fillId="0" borderId="5" xfId="42" applyNumberFormat="1" applyFont="1" applyFill="1" applyBorder="1" applyAlignment="1">
      <alignment horizontal="distributed" vertical="center"/>
      <protection/>
    </xf>
    <xf numFmtId="0" fontId="7" fillId="0" borderId="11" xfId="42" applyFont="1" applyFill="1" applyBorder="1" applyAlignment="1">
      <alignment horizontal="center" vertical="center"/>
      <protection/>
    </xf>
    <xf numFmtId="41" fontId="7" fillId="0" borderId="0" xfId="42" applyNumberFormat="1" applyFont="1" applyFill="1" applyBorder="1" applyAlignment="1">
      <alignment horizontal="right" vertical="center"/>
      <protection/>
    </xf>
    <xf numFmtId="41" fontId="7" fillId="0" borderId="0" xfId="42" applyNumberFormat="1" applyFont="1" applyFill="1" applyBorder="1" applyAlignment="1">
      <alignment horizontal="right" vertical="center" wrapText="1"/>
      <protection/>
    </xf>
    <xf numFmtId="0" fontId="7" fillId="0" borderId="0" xfId="42" applyFont="1" applyFill="1" applyBorder="1" applyAlignment="1">
      <alignment horizontal="right" vertical="center"/>
      <protection/>
    </xf>
    <xf numFmtId="0" fontId="7" fillId="0" borderId="5" xfId="42" applyFont="1" applyFill="1" applyBorder="1" applyAlignment="1">
      <alignment horizontal="right" vertical="center"/>
      <protection/>
    </xf>
    <xf numFmtId="0" fontId="7" fillId="0" borderId="0" xfId="42" applyFont="1" applyFill="1" applyBorder="1" applyAlignment="1">
      <alignment horizontal="right" vertical="center" wrapText="1"/>
      <protection/>
    </xf>
    <xf numFmtId="49" fontId="1" fillId="0" borderId="5" xfId="42" applyNumberFormat="1" applyFont="1" applyFill="1" applyBorder="1" applyAlignment="1">
      <alignment horizontal="distributed" vertical="center"/>
      <protection/>
    </xf>
    <xf numFmtId="0" fontId="1" fillId="0" borderId="11" xfId="42" applyFont="1" applyFill="1" applyBorder="1" applyAlignment="1">
      <alignment horizontal="center" vertical="center"/>
      <protection/>
    </xf>
    <xf numFmtId="41" fontId="1" fillId="0" borderId="0" xfId="42" applyNumberFormat="1" applyFont="1" applyFill="1" applyBorder="1" applyAlignment="1">
      <alignment vertical="center"/>
      <protection/>
    </xf>
    <xf numFmtId="182" fontId="1" fillId="0" borderId="0" xfId="42" applyNumberFormat="1" applyFont="1" applyFill="1" applyBorder="1" applyAlignment="1">
      <alignment vertical="center"/>
      <protection/>
    </xf>
    <xf numFmtId="182" fontId="1" fillId="0" borderId="5" xfId="42" applyNumberFormat="1" applyFont="1" applyFill="1" applyBorder="1" applyAlignment="1">
      <alignment vertical="center"/>
      <protection/>
    </xf>
    <xf numFmtId="0" fontId="7" fillId="0" borderId="0" xfId="42" applyFont="1" applyFill="1" applyAlignment="1">
      <alignment vertical="center"/>
      <protection/>
    </xf>
    <xf numFmtId="0" fontId="7" fillId="0" borderId="11" xfId="42" applyFont="1" applyFill="1" applyBorder="1" applyAlignment="1">
      <alignment horizontal="center" vertical="center"/>
      <protection/>
    </xf>
    <xf numFmtId="41" fontId="7" fillId="0" borderId="0" xfId="42" applyNumberFormat="1" applyFont="1" applyFill="1" applyBorder="1" applyAlignment="1">
      <alignment vertical="center"/>
      <protection/>
    </xf>
    <xf numFmtId="182" fontId="7" fillId="0" borderId="0" xfId="42" applyNumberFormat="1" applyFont="1" applyFill="1" applyBorder="1" applyAlignment="1">
      <alignment vertical="center"/>
      <protection/>
    </xf>
    <xf numFmtId="182" fontId="7" fillId="0" borderId="5" xfId="42" applyNumberFormat="1" applyFont="1" applyFill="1" applyBorder="1" applyAlignment="1">
      <alignment vertical="center"/>
      <protection/>
    </xf>
    <xf numFmtId="49" fontId="1" fillId="0" borderId="1" xfId="42" applyNumberFormat="1" applyFont="1" applyFill="1" applyBorder="1" applyAlignment="1">
      <alignment vertical="center"/>
      <protection/>
    </xf>
    <xf numFmtId="41" fontId="1" fillId="0" borderId="0" xfId="42" applyNumberFormat="1" applyFont="1" applyFill="1" applyBorder="1" applyAlignment="1">
      <alignment horizontal="right" vertical="center"/>
      <protection/>
    </xf>
    <xf numFmtId="196" fontId="1" fillId="0" borderId="0" xfId="42" applyNumberFormat="1" applyFont="1" applyFill="1" applyBorder="1" applyAlignment="1">
      <alignment vertical="center"/>
      <protection/>
    </xf>
    <xf numFmtId="196" fontId="1" fillId="0" borderId="5" xfId="42" applyNumberFormat="1" applyFont="1" applyFill="1" applyBorder="1" applyAlignment="1">
      <alignment vertical="center"/>
      <protection/>
    </xf>
    <xf numFmtId="43" fontId="1" fillId="0" borderId="0" xfId="42" applyNumberFormat="1" applyFont="1" applyFill="1" applyBorder="1" applyAlignment="1">
      <alignment vertical="center"/>
      <protection/>
    </xf>
    <xf numFmtId="43" fontId="1" fillId="0" borderId="5" xfId="42" applyNumberFormat="1" applyFont="1" applyFill="1" applyBorder="1" applyAlignment="1">
      <alignment vertical="center"/>
      <protection/>
    </xf>
    <xf numFmtId="177" fontId="1" fillId="0" borderId="5" xfId="42" applyNumberFormat="1" applyFont="1" applyFill="1" applyBorder="1" applyAlignment="1">
      <alignment vertical="center"/>
      <protection/>
    </xf>
    <xf numFmtId="49" fontId="14" fillId="0" borderId="5" xfId="42" applyNumberFormat="1" applyFont="1" applyFill="1" applyBorder="1" applyAlignment="1">
      <alignment horizontal="distributed" vertical="center"/>
      <protection/>
    </xf>
    <xf numFmtId="198" fontId="7" fillId="0" borderId="0" xfId="42" applyNumberFormat="1" applyFont="1" applyFill="1" applyBorder="1" applyAlignment="1">
      <alignment vertical="center"/>
      <protection/>
    </xf>
    <xf numFmtId="202" fontId="7" fillId="0" borderId="0" xfId="42" applyNumberFormat="1" applyFont="1" applyFill="1" applyBorder="1" applyAlignment="1">
      <alignment vertical="center"/>
      <protection/>
    </xf>
    <xf numFmtId="202" fontId="7" fillId="0" borderId="5" xfId="42" applyNumberFormat="1" applyFont="1" applyFill="1" applyBorder="1" applyAlignment="1">
      <alignment vertical="center"/>
      <protection/>
    </xf>
    <xf numFmtId="196" fontId="7" fillId="0" borderId="0" xfId="42" applyNumberFormat="1" applyFont="1" applyFill="1" applyBorder="1" applyAlignment="1">
      <alignment vertical="center"/>
      <protection/>
    </xf>
    <xf numFmtId="196" fontId="7" fillId="0" borderId="5" xfId="42" applyNumberFormat="1" applyFont="1" applyFill="1" applyBorder="1" applyAlignment="1">
      <alignment vertical="center"/>
      <protection/>
    </xf>
    <xf numFmtId="49" fontId="1" fillId="0" borderId="1" xfId="42" applyNumberFormat="1" applyFont="1" applyFill="1" applyBorder="1" applyAlignment="1">
      <alignment horizontal="distributed" vertical="center"/>
      <protection/>
    </xf>
    <xf numFmtId="177" fontId="1" fillId="0" borderId="0" xfId="42" applyNumberFormat="1" applyFont="1" applyFill="1" applyBorder="1" applyAlignment="1">
      <alignment vertical="center"/>
      <protection/>
    </xf>
    <xf numFmtId="43" fontId="7" fillId="0" borderId="0" xfId="42" applyNumberFormat="1" applyFont="1" applyFill="1" applyBorder="1" applyAlignment="1">
      <alignment vertical="center"/>
      <protection/>
    </xf>
    <xf numFmtId="41" fontId="1" fillId="0" borderId="5" xfId="42" applyNumberFormat="1" applyFont="1" applyFill="1" applyBorder="1" applyAlignment="1">
      <alignment vertical="center"/>
      <protection/>
    </xf>
    <xf numFmtId="49" fontId="1" fillId="0" borderId="5" xfId="42" applyNumberFormat="1" applyFont="1" applyFill="1" applyBorder="1" applyAlignment="1">
      <alignment vertical="center"/>
      <protection/>
    </xf>
    <xf numFmtId="49" fontId="7" fillId="0" borderId="5" xfId="42" applyNumberFormat="1" applyFont="1" applyFill="1" applyBorder="1" applyAlignment="1">
      <alignment horizontal="distributed" vertical="center"/>
      <protection/>
    </xf>
    <xf numFmtId="0" fontId="7" fillId="0" borderId="4" xfId="42" applyFont="1" applyFill="1" applyBorder="1" applyAlignment="1">
      <alignment horizontal="center" vertical="center"/>
      <protection/>
    </xf>
    <xf numFmtId="41" fontId="7" fillId="0" borderId="14" xfId="42" applyNumberFormat="1" applyFont="1" applyFill="1" applyBorder="1" applyAlignment="1">
      <alignment vertical="center"/>
      <protection/>
    </xf>
    <xf numFmtId="41" fontId="7" fillId="0" borderId="14" xfId="18" applyNumberFormat="1" applyFont="1" applyFill="1" applyBorder="1" applyAlignment="1">
      <alignment vertical="center"/>
    </xf>
    <xf numFmtId="196" fontId="7" fillId="0" borderId="14" xfId="42" applyNumberFormat="1" applyFont="1" applyFill="1" applyBorder="1" applyAlignment="1">
      <alignment vertical="center"/>
      <protection/>
    </xf>
    <xf numFmtId="196" fontId="7" fillId="0" borderId="3" xfId="42" applyNumberFormat="1" applyFont="1" applyFill="1" applyBorder="1" applyAlignment="1">
      <alignment vertical="center"/>
      <protection/>
    </xf>
    <xf numFmtId="182" fontId="1" fillId="0" borderId="0" xfId="42" applyNumberFormat="1" applyFont="1" applyFill="1" applyAlignment="1">
      <alignment vertical="center"/>
      <protection/>
    </xf>
    <xf numFmtId="0" fontId="1" fillId="0" borderId="0" xfId="43" applyFont="1" applyFill="1">
      <alignment/>
      <protection/>
    </xf>
    <xf numFmtId="0" fontId="5" fillId="0" borderId="0" xfId="43" applyFont="1" applyFill="1" applyAlignment="1">
      <alignment horizontal="left"/>
      <protection/>
    </xf>
    <xf numFmtId="0" fontId="1" fillId="0" borderId="0" xfId="43" applyFont="1" applyFill="1" applyAlignment="1">
      <alignment horizontal="centerContinuous"/>
      <protection/>
    </xf>
    <xf numFmtId="0" fontId="1" fillId="0" borderId="0" xfId="43" applyFont="1" applyFill="1" applyBorder="1">
      <alignment/>
      <protection/>
    </xf>
    <xf numFmtId="0" fontId="1" fillId="0" borderId="0" xfId="43" applyFont="1" applyFill="1" applyBorder="1" applyAlignment="1">
      <alignment horizontal="centerContinuous"/>
      <protection/>
    </xf>
    <xf numFmtId="0" fontId="1" fillId="0" borderId="0" xfId="43" applyFont="1" applyFill="1" applyBorder="1" applyAlignment="1">
      <alignment horizontal="right"/>
      <protection/>
    </xf>
    <xf numFmtId="0" fontId="1" fillId="0" borderId="0" xfId="43" applyFont="1" applyFill="1" applyBorder="1" applyAlignment="1">
      <alignment vertical="center"/>
      <protection/>
    </xf>
    <xf numFmtId="0" fontId="1" fillId="0" borderId="0" xfId="43" applyFont="1" applyFill="1" applyAlignment="1">
      <alignment vertical="center"/>
      <protection/>
    </xf>
    <xf numFmtId="0" fontId="1" fillId="0" borderId="8" xfId="43" applyFont="1" applyFill="1" applyBorder="1" applyAlignment="1">
      <alignment horizontal="center" vertical="center"/>
      <protection/>
    </xf>
    <xf numFmtId="0" fontId="1" fillId="0" borderId="0" xfId="43" applyFont="1" applyFill="1" applyAlignment="1">
      <alignment/>
      <protection/>
    </xf>
    <xf numFmtId="0" fontId="7" fillId="0" borderId="25" xfId="43" applyFont="1" applyFill="1" applyBorder="1" applyAlignment="1">
      <alignment horizontal="distributed"/>
      <protection/>
    </xf>
    <xf numFmtId="41" fontId="7" fillId="0" borderId="0" xfId="43" applyNumberFormat="1" applyFont="1" applyFill="1" applyBorder="1" applyAlignment="1">
      <alignment/>
      <protection/>
    </xf>
    <xf numFmtId="41" fontId="7" fillId="0" borderId="7" xfId="43" applyNumberFormat="1" applyFont="1" applyFill="1" applyBorder="1" applyAlignment="1">
      <alignment/>
      <protection/>
    </xf>
    <xf numFmtId="41" fontId="7" fillId="0" borderId="12" xfId="43" applyNumberFormat="1" applyFont="1" applyFill="1" applyBorder="1" applyAlignment="1">
      <alignment/>
      <protection/>
    </xf>
    <xf numFmtId="0" fontId="1" fillId="0" borderId="6" xfId="43" applyFont="1" applyFill="1" applyBorder="1" applyAlignment="1">
      <alignment horizontal="distributed"/>
      <protection/>
    </xf>
    <xf numFmtId="41" fontId="1" fillId="0" borderId="0" xfId="43" applyNumberFormat="1" applyFont="1" applyFill="1" applyBorder="1" applyAlignment="1">
      <alignment/>
      <protection/>
    </xf>
    <xf numFmtId="41" fontId="1" fillId="0" borderId="5" xfId="43" applyNumberFormat="1" applyFont="1" applyFill="1" applyBorder="1" applyAlignment="1">
      <alignment/>
      <protection/>
    </xf>
    <xf numFmtId="0" fontId="1" fillId="0" borderId="11" xfId="43" applyFont="1" applyFill="1" applyBorder="1" applyAlignment="1">
      <alignment horizontal="distributed"/>
      <protection/>
    </xf>
    <xf numFmtId="41" fontId="1" fillId="0" borderId="12" xfId="43" applyNumberFormat="1" applyFont="1" applyFill="1" applyBorder="1" applyAlignment="1">
      <alignment/>
      <protection/>
    </xf>
    <xf numFmtId="0" fontId="1" fillId="0" borderId="5" xfId="43" applyFont="1" applyFill="1" applyBorder="1" applyAlignment="1">
      <alignment horizontal="distributed"/>
      <protection/>
    </xf>
    <xf numFmtId="0" fontId="1" fillId="0" borderId="4" xfId="43" applyFont="1" applyFill="1" applyBorder="1" applyAlignment="1">
      <alignment horizontal="distributed"/>
      <protection/>
    </xf>
    <xf numFmtId="0" fontId="1" fillId="0" borderId="14" xfId="43" applyFont="1" applyFill="1" applyBorder="1" applyAlignment="1">
      <alignment/>
      <protection/>
    </xf>
    <xf numFmtId="0" fontId="1" fillId="0" borderId="15" xfId="43" applyFont="1" applyFill="1" applyBorder="1" applyAlignment="1">
      <alignment/>
      <protection/>
    </xf>
    <xf numFmtId="0" fontId="1" fillId="0" borderId="3" xfId="43" applyFont="1" applyFill="1" applyBorder="1" applyAlignment="1">
      <alignment horizontal="distributed"/>
      <protection/>
    </xf>
    <xf numFmtId="0" fontId="1" fillId="0" borderId="3" xfId="43" applyFont="1" applyFill="1" applyBorder="1" applyAlignment="1">
      <alignment/>
      <protection/>
    </xf>
    <xf numFmtId="38" fontId="1" fillId="0" borderId="21" xfId="18" applyFont="1" applyFill="1" applyBorder="1" applyAlignment="1">
      <alignment horizontal="right" vertical="center"/>
    </xf>
    <xf numFmtId="38" fontId="1" fillId="0" borderId="26" xfId="18" applyFont="1" applyFill="1" applyBorder="1" applyAlignment="1">
      <alignment horizontal="centerContinuous" vertical="center"/>
    </xf>
    <xf numFmtId="38" fontId="1" fillId="0" borderId="18" xfId="18" applyFont="1" applyFill="1" applyBorder="1" applyAlignment="1">
      <alignment horizontal="centerContinuous" vertical="center"/>
    </xf>
    <xf numFmtId="38" fontId="1" fillId="0" borderId="16" xfId="18" applyFont="1" applyFill="1" applyBorder="1" applyAlignment="1">
      <alignment horizontal="distributed" vertical="center" wrapText="1"/>
    </xf>
    <xf numFmtId="38" fontId="1" fillId="0" borderId="1" xfId="18" applyFont="1" applyFill="1" applyBorder="1" applyAlignment="1">
      <alignment horizontal="centerContinuous" vertical="center"/>
    </xf>
    <xf numFmtId="38" fontId="1" fillId="0" borderId="5" xfId="18" applyFont="1" applyFill="1" applyBorder="1" applyAlignment="1">
      <alignment horizontal="centerContinuous" vertical="center"/>
    </xf>
    <xf numFmtId="38" fontId="1" fillId="0" borderId="0" xfId="18" applyFont="1" applyFill="1" applyBorder="1" applyAlignment="1">
      <alignment horizontal="distributed" vertical="center" wrapText="1"/>
    </xf>
    <xf numFmtId="38" fontId="1" fillId="0" borderId="5" xfId="18" applyFont="1" applyFill="1" applyBorder="1" applyAlignment="1">
      <alignment horizontal="distributed" vertical="center" wrapText="1"/>
    </xf>
    <xf numFmtId="38" fontId="1" fillId="0" borderId="1" xfId="18" applyFont="1" applyFill="1" applyBorder="1" applyAlignment="1">
      <alignment horizontal="left" vertical="center"/>
    </xf>
    <xf numFmtId="0" fontId="1" fillId="0" borderId="5" xfId="44" applyFont="1" applyFill="1" applyBorder="1" applyAlignment="1">
      <alignment horizontal="distributed" vertical="center"/>
      <protection/>
    </xf>
    <xf numFmtId="41" fontId="1" fillId="0" borderId="0" xfId="18" applyNumberFormat="1" applyFont="1" applyFill="1" applyAlignment="1">
      <alignment vertical="center"/>
    </xf>
    <xf numFmtId="0" fontId="1" fillId="0" borderId="1" xfId="44" applyFont="1" applyFill="1" applyBorder="1" applyAlignment="1">
      <alignment horizontal="left" vertical="center"/>
      <protection/>
    </xf>
    <xf numFmtId="0" fontId="1" fillId="0" borderId="1" xfId="44" applyFont="1" applyFill="1" applyBorder="1" applyAlignment="1">
      <alignment vertical="center"/>
      <protection/>
    </xf>
    <xf numFmtId="180" fontId="1" fillId="0" borderId="0" xfId="18" applyNumberFormat="1" applyFont="1" applyFill="1" applyAlignment="1">
      <alignment vertical="center"/>
    </xf>
    <xf numFmtId="180" fontId="1" fillId="0" borderId="5" xfId="18" applyNumberFormat="1" applyFont="1" applyFill="1" applyBorder="1" applyAlignment="1">
      <alignment vertical="center"/>
    </xf>
    <xf numFmtId="177" fontId="1" fillId="0" borderId="0" xfId="18" applyNumberFormat="1" applyFont="1" applyFill="1" applyAlignment="1">
      <alignment vertical="center"/>
    </xf>
    <xf numFmtId="177" fontId="1" fillId="0" borderId="5" xfId="18" applyNumberFormat="1" applyFont="1" applyFill="1" applyBorder="1" applyAlignment="1">
      <alignment vertical="center"/>
    </xf>
    <xf numFmtId="41" fontId="7" fillId="0" borderId="1" xfId="18" applyNumberFormat="1" applyFont="1" applyFill="1" applyBorder="1" applyAlignment="1">
      <alignment vertical="center"/>
    </xf>
    <xf numFmtId="41" fontId="7" fillId="0" borderId="3" xfId="18" applyNumberFormat="1" applyFont="1" applyFill="1" applyBorder="1" applyAlignment="1">
      <alignment vertical="center"/>
    </xf>
    <xf numFmtId="0" fontId="1" fillId="0" borderId="0" xfId="45" applyFont="1" applyFill="1">
      <alignment/>
      <protection/>
    </xf>
    <xf numFmtId="0" fontId="1" fillId="0" borderId="0" xfId="45" applyFont="1" applyFill="1" applyBorder="1">
      <alignment/>
      <protection/>
    </xf>
    <xf numFmtId="49" fontId="1" fillId="0" borderId="0" xfId="45" applyNumberFormat="1" applyFont="1" applyFill="1">
      <alignment/>
      <protection/>
    </xf>
    <xf numFmtId="0" fontId="1" fillId="0" borderId="0" xfId="45" applyFont="1" applyFill="1" applyAlignment="1">
      <alignment horizontal="left"/>
      <protection/>
    </xf>
    <xf numFmtId="0" fontId="5" fillId="0" borderId="0" xfId="45" applyFont="1" applyFill="1" applyAlignment="1">
      <alignment/>
      <protection/>
    </xf>
    <xf numFmtId="0" fontId="1" fillId="0" borderId="0" xfId="45" applyFont="1" applyFill="1" applyAlignment="1">
      <alignment horizontal="centerContinuous"/>
      <protection/>
    </xf>
    <xf numFmtId="49" fontId="1" fillId="0" borderId="0" xfId="45" applyNumberFormat="1" applyFont="1" applyFill="1" applyAlignment="1">
      <alignment horizontal="centerContinuous"/>
      <protection/>
    </xf>
    <xf numFmtId="49" fontId="1" fillId="0" borderId="0" xfId="45" applyNumberFormat="1" applyFont="1" applyFill="1" applyBorder="1">
      <alignment/>
      <protection/>
    </xf>
    <xf numFmtId="0" fontId="1" fillId="0" borderId="0" xfId="45" applyFont="1" applyFill="1" applyBorder="1" applyAlignment="1">
      <alignment horizontal="centerContinuous"/>
      <protection/>
    </xf>
    <xf numFmtId="0" fontId="1" fillId="0" borderId="0" xfId="45" applyFont="1" applyFill="1" applyBorder="1" applyAlignment="1">
      <alignment horizontal="right"/>
      <protection/>
    </xf>
    <xf numFmtId="0" fontId="1" fillId="0" borderId="0" xfId="45" applyFont="1" applyFill="1" applyAlignment="1">
      <alignment vertical="center"/>
      <protection/>
    </xf>
    <xf numFmtId="49" fontId="1" fillId="0" borderId="28" xfId="45" applyNumberFormat="1" applyFont="1" applyFill="1" applyBorder="1" applyAlignment="1">
      <alignment horizontal="right" vertical="center"/>
      <protection/>
    </xf>
    <xf numFmtId="0" fontId="1" fillId="0" borderId="26" xfId="45" applyFont="1" applyFill="1" applyBorder="1" applyAlignment="1">
      <alignment horizontal="right" vertical="center"/>
      <protection/>
    </xf>
    <xf numFmtId="0" fontId="14" fillId="0" borderId="0" xfId="45" applyFont="1" applyFill="1" applyAlignment="1">
      <alignment horizontal="right" vertical="center"/>
      <protection/>
    </xf>
    <xf numFmtId="0" fontId="14" fillId="0" borderId="23" xfId="45" applyFont="1" applyFill="1" applyBorder="1" applyAlignment="1">
      <alignment horizontal="right" vertical="center"/>
      <protection/>
    </xf>
    <xf numFmtId="0" fontId="14" fillId="0" borderId="7" xfId="45" applyFont="1" applyFill="1" applyBorder="1" applyAlignment="1">
      <alignment horizontal="right" vertical="center"/>
      <protection/>
    </xf>
    <xf numFmtId="0" fontId="14" fillId="0" borderId="6" xfId="45" applyFont="1" applyFill="1" applyBorder="1" applyAlignment="1">
      <alignment horizontal="right" vertical="center"/>
      <protection/>
    </xf>
    <xf numFmtId="0" fontId="14" fillId="0" borderId="7" xfId="45" applyFont="1" applyFill="1" applyBorder="1" applyAlignment="1">
      <alignment horizontal="right" vertical="center"/>
      <protection/>
    </xf>
    <xf numFmtId="49" fontId="14" fillId="0" borderId="7" xfId="45" applyNumberFormat="1" applyFont="1" applyFill="1" applyBorder="1" applyAlignment="1">
      <alignment horizontal="right" vertical="center"/>
      <protection/>
    </xf>
    <xf numFmtId="0" fontId="7" fillId="0" borderId="0" xfId="45" applyFont="1" applyFill="1" applyAlignment="1">
      <alignment horizontal="distributed" vertical="center"/>
      <protection/>
    </xf>
    <xf numFmtId="0" fontId="1" fillId="0" borderId="1" xfId="45" applyFont="1" applyFill="1" applyBorder="1" applyAlignment="1">
      <alignment vertical="center"/>
      <protection/>
    </xf>
    <xf numFmtId="0" fontId="1" fillId="0" borderId="0" xfId="45" applyNumberFormat="1" applyFont="1" applyFill="1" applyBorder="1" applyAlignment="1">
      <alignment horizontal="distributed" vertical="center"/>
      <protection/>
    </xf>
    <xf numFmtId="0" fontId="1" fillId="0" borderId="5" xfId="45" applyNumberFormat="1" applyFont="1" applyFill="1" applyBorder="1" applyAlignment="1">
      <alignment horizontal="distributed" vertical="center"/>
      <protection/>
    </xf>
    <xf numFmtId="0" fontId="1" fillId="0" borderId="0" xfId="45" applyFont="1" applyFill="1" applyBorder="1" applyAlignment="1">
      <alignment horizontal="distributed" vertical="center"/>
      <protection/>
    </xf>
    <xf numFmtId="0" fontId="1" fillId="0" borderId="5" xfId="45" applyFont="1" applyFill="1" applyBorder="1" applyAlignment="1">
      <alignment horizontal="distributed" vertical="center"/>
      <protection/>
    </xf>
    <xf numFmtId="41" fontId="1" fillId="0" borderId="0" xfId="45" applyNumberFormat="1" applyFont="1" applyFill="1" applyAlignment="1">
      <alignment vertical="center"/>
      <protection/>
    </xf>
    <xf numFmtId="0" fontId="1" fillId="0" borderId="0" xfId="45" applyFont="1" applyFill="1" applyBorder="1" applyAlignment="1">
      <alignment vertical="center"/>
      <protection/>
    </xf>
    <xf numFmtId="41" fontId="1" fillId="0" borderId="1" xfId="45" applyNumberFormat="1" applyFont="1" applyFill="1" applyBorder="1" applyAlignment="1">
      <alignment/>
      <protection/>
    </xf>
    <xf numFmtId="41" fontId="1" fillId="0" borderId="0" xfId="45" applyNumberFormat="1" applyFont="1" applyFill="1" applyBorder="1" applyAlignment="1">
      <alignment/>
      <protection/>
    </xf>
    <xf numFmtId="41" fontId="1" fillId="0" borderId="5" xfId="45" applyNumberFormat="1" applyFont="1" applyFill="1" applyBorder="1" applyAlignment="1">
      <alignment/>
      <protection/>
    </xf>
    <xf numFmtId="0" fontId="1" fillId="0" borderId="24" xfId="45" applyFont="1" applyFill="1" applyBorder="1">
      <alignment/>
      <protection/>
    </xf>
    <xf numFmtId="0" fontId="1" fillId="0" borderId="14" xfId="45" applyFont="1" applyFill="1" applyBorder="1">
      <alignment/>
      <protection/>
    </xf>
    <xf numFmtId="0" fontId="1" fillId="0" borderId="3" xfId="45" applyFont="1" applyFill="1" applyBorder="1">
      <alignment/>
      <protection/>
    </xf>
    <xf numFmtId="41" fontId="1" fillId="0" borderId="24" xfId="45" applyNumberFormat="1" applyFont="1" applyFill="1" applyBorder="1" applyAlignment="1">
      <alignment/>
      <protection/>
    </xf>
    <xf numFmtId="41" fontId="1" fillId="0" borderId="14" xfId="45" applyNumberFormat="1" applyFont="1" applyFill="1" applyBorder="1" applyAlignment="1">
      <alignment/>
      <protection/>
    </xf>
    <xf numFmtId="41" fontId="1" fillId="0" borderId="3" xfId="45" applyNumberFormat="1" applyFont="1" applyFill="1" applyBorder="1" applyAlignment="1">
      <alignment/>
      <protection/>
    </xf>
    <xf numFmtId="0" fontId="1" fillId="0" borderId="0" xfId="46" applyFont="1" applyFill="1" applyAlignment="1">
      <alignment vertical="center"/>
      <protection/>
    </xf>
    <xf numFmtId="0" fontId="5" fillId="0" borderId="0" xfId="46" applyFont="1" applyFill="1" applyAlignment="1">
      <alignment vertical="center"/>
      <protection/>
    </xf>
    <xf numFmtId="49" fontId="1" fillId="0" borderId="0" xfId="46" applyNumberFormat="1" applyFont="1" applyFill="1" applyAlignment="1">
      <alignment vertical="center"/>
      <protection/>
    </xf>
    <xf numFmtId="49" fontId="1" fillId="0" borderId="0" xfId="46" applyNumberFormat="1" applyFont="1" applyFill="1" applyAlignment="1">
      <alignment horizontal="right" vertical="center"/>
      <protection/>
    </xf>
    <xf numFmtId="0" fontId="1" fillId="0" borderId="1" xfId="46" applyFont="1" applyFill="1" applyBorder="1" applyAlignment="1">
      <alignment horizontal="distributed" vertical="center"/>
      <protection/>
    </xf>
    <xf numFmtId="0" fontId="1" fillId="0" borderId="0" xfId="46" applyFont="1" applyFill="1" applyBorder="1" applyAlignment="1">
      <alignment horizontal="distributed" vertical="center"/>
      <protection/>
    </xf>
    <xf numFmtId="0" fontId="1" fillId="0" borderId="5" xfId="46" applyFont="1" applyFill="1" applyBorder="1" applyAlignment="1">
      <alignment horizontal="distributed" vertical="center"/>
      <protection/>
    </xf>
    <xf numFmtId="0" fontId="1" fillId="0" borderId="7" xfId="46" applyNumberFormat="1" applyFont="1" applyFill="1" applyBorder="1" applyAlignment="1">
      <alignment vertical="center"/>
      <protection/>
    </xf>
    <xf numFmtId="3" fontId="1" fillId="0" borderId="6" xfId="46" applyNumberFormat="1" applyFont="1" applyFill="1" applyBorder="1" applyAlignment="1">
      <alignment vertical="center"/>
      <protection/>
    </xf>
    <xf numFmtId="2" fontId="1" fillId="0" borderId="0" xfId="46" applyNumberFormat="1" applyFont="1" applyFill="1" applyBorder="1" applyAlignment="1">
      <alignment vertical="center"/>
      <protection/>
    </xf>
    <xf numFmtId="2" fontId="1" fillId="0" borderId="5" xfId="46" applyNumberFormat="1" applyFont="1" applyFill="1" applyBorder="1" applyAlignment="1">
      <alignment vertical="center"/>
      <protection/>
    </xf>
    <xf numFmtId="2" fontId="1" fillId="0" borderId="14" xfId="46" applyNumberFormat="1" applyFont="1" applyFill="1" applyBorder="1" applyAlignment="1">
      <alignment vertical="center"/>
      <protection/>
    </xf>
    <xf numFmtId="2" fontId="1" fillId="0" borderId="3" xfId="46" applyNumberFormat="1" applyFont="1" applyFill="1" applyBorder="1" applyAlignment="1">
      <alignment vertical="center"/>
      <protection/>
    </xf>
    <xf numFmtId="41" fontId="1" fillId="0" borderId="0" xfId="46" applyNumberFormat="1" applyFont="1" applyFill="1" applyBorder="1" applyAlignment="1">
      <alignment vertical="center"/>
      <protection/>
    </xf>
    <xf numFmtId="41" fontId="1" fillId="0" borderId="5" xfId="46" applyNumberFormat="1" applyFont="1" applyFill="1" applyBorder="1" applyAlignment="1">
      <alignment vertical="center"/>
      <protection/>
    </xf>
    <xf numFmtId="0" fontId="7" fillId="0" borderId="0" xfId="46" applyFont="1" applyFill="1" applyAlignment="1">
      <alignment vertical="center"/>
      <protection/>
    </xf>
    <xf numFmtId="0" fontId="7" fillId="0" borderId="1" xfId="46" applyFont="1" applyFill="1" applyBorder="1" applyAlignment="1">
      <alignment horizontal="distributed" vertical="center"/>
      <protection/>
    </xf>
    <xf numFmtId="0" fontId="7" fillId="0" borderId="0" xfId="46" applyFont="1" applyFill="1" applyBorder="1" applyAlignment="1">
      <alignment horizontal="distributed" vertical="center"/>
      <protection/>
    </xf>
    <xf numFmtId="0" fontId="7" fillId="0" borderId="5" xfId="46" applyFont="1" applyFill="1" applyBorder="1" applyAlignment="1">
      <alignment horizontal="distributed" vertical="center"/>
      <protection/>
    </xf>
    <xf numFmtId="41" fontId="7" fillId="0" borderId="0" xfId="46" applyNumberFormat="1" applyFont="1" applyFill="1" applyBorder="1" applyAlignment="1">
      <alignment vertical="center"/>
      <protection/>
    </xf>
    <xf numFmtId="41" fontId="7" fillId="0" borderId="5" xfId="46" applyNumberFormat="1" applyFont="1" applyFill="1" applyBorder="1" applyAlignment="1">
      <alignment vertical="center"/>
      <protection/>
    </xf>
    <xf numFmtId="0" fontId="6" fillId="0" borderId="0" xfId="46" applyFont="1" applyFill="1" applyAlignment="1">
      <alignment vertical="center"/>
      <protection/>
    </xf>
    <xf numFmtId="0" fontId="6" fillId="0" borderId="1" xfId="46" applyFont="1" applyFill="1" applyBorder="1" applyAlignment="1">
      <alignment horizontal="distributed" vertical="center"/>
      <protection/>
    </xf>
    <xf numFmtId="0" fontId="6" fillId="0" borderId="0" xfId="46" applyFont="1" applyFill="1" applyBorder="1" applyAlignment="1">
      <alignment horizontal="distributed" vertical="center"/>
      <protection/>
    </xf>
    <xf numFmtId="41" fontId="6" fillId="0" borderId="0" xfId="46" applyNumberFormat="1" applyFont="1" applyFill="1" applyBorder="1" applyAlignment="1">
      <alignment vertical="center"/>
      <protection/>
    </xf>
    <xf numFmtId="41" fontId="6" fillId="0" borderId="5" xfId="46" applyNumberFormat="1" applyFont="1" applyFill="1" applyBorder="1" applyAlignment="1">
      <alignment vertical="center"/>
      <protection/>
    </xf>
    <xf numFmtId="0" fontId="6" fillId="0" borderId="5" xfId="46" applyFont="1" applyFill="1" applyBorder="1" applyAlignment="1">
      <alignment horizontal="distributed" vertical="center"/>
      <protection/>
    </xf>
    <xf numFmtId="41" fontId="1" fillId="0" borderId="0" xfId="46" applyNumberFormat="1" applyFont="1" applyFill="1" applyBorder="1" applyAlignment="1">
      <alignment horizontal="right" vertical="center"/>
      <protection/>
    </xf>
    <xf numFmtId="41" fontId="7" fillId="0" borderId="14" xfId="46" applyNumberFormat="1" applyFont="1" applyFill="1" applyBorder="1" applyAlignment="1">
      <alignment vertical="center"/>
      <protection/>
    </xf>
    <xf numFmtId="41" fontId="7" fillId="0" borderId="3" xfId="46" applyNumberFormat="1" applyFont="1" applyFill="1" applyBorder="1" applyAlignment="1">
      <alignment vertical="center"/>
      <protection/>
    </xf>
    <xf numFmtId="0" fontId="6" fillId="0" borderId="0" xfId="46" applyFont="1" applyFill="1" applyBorder="1" applyAlignment="1">
      <alignment vertical="center"/>
      <protection/>
    </xf>
    <xf numFmtId="0" fontId="7" fillId="0" borderId="0" xfId="46" applyFont="1" applyFill="1" applyBorder="1" applyAlignment="1">
      <alignment vertical="center"/>
      <protection/>
    </xf>
    <xf numFmtId="0" fontId="1" fillId="0" borderId="0" xfId="46" applyFont="1" applyFill="1">
      <alignment/>
      <protection/>
    </xf>
    <xf numFmtId="0" fontId="1" fillId="0" borderId="0" xfId="46" applyFont="1" applyFill="1" applyBorder="1" applyAlignment="1">
      <alignment vertical="center"/>
      <protection/>
    </xf>
    <xf numFmtId="41" fontId="1" fillId="0" borderId="23" xfId="46" applyNumberFormat="1" applyFont="1" applyFill="1" applyBorder="1" applyAlignment="1">
      <alignment vertical="center"/>
      <protection/>
    </xf>
    <xf numFmtId="41" fontId="1" fillId="0" borderId="7" xfId="46" applyNumberFormat="1" applyFont="1" applyFill="1" applyBorder="1" applyAlignment="1">
      <alignment vertical="center"/>
      <protection/>
    </xf>
    <xf numFmtId="41" fontId="1" fillId="0" borderId="6" xfId="46" applyNumberFormat="1" applyFont="1" applyFill="1" applyBorder="1" applyAlignment="1">
      <alignment vertical="center"/>
      <protection/>
    </xf>
    <xf numFmtId="41" fontId="1" fillId="0" borderId="1" xfId="46" applyNumberFormat="1" applyFont="1" applyFill="1" applyBorder="1" applyAlignment="1">
      <alignment vertical="center"/>
      <protection/>
    </xf>
    <xf numFmtId="0" fontId="1" fillId="0" borderId="0" xfId="46" applyFont="1" applyFill="1" applyBorder="1">
      <alignment/>
      <protection/>
    </xf>
    <xf numFmtId="0" fontId="1" fillId="0" borderId="5" xfId="46" applyFont="1" applyFill="1" applyBorder="1">
      <alignment/>
      <protection/>
    </xf>
    <xf numFmtId="0" fontId="6" fillId="0" borderId="0" xfId="46" applyFont="1" applyFill="1">
      <alignment/>
      <protection/>
    </xf>
    <xf numFmtId="41" fontId="7" fillId="0" borderId="1" xfId="46" applyNumberFormat="1" applyFont="1" applyFill="1" applyBorder="1" applyAlignment="1">
      <alignment vertical="center"/>
      <protection/>
    </xf>
    <xf numFmtId="0" fontId="7" fillId="0" borderId="1" xfId="46" applyFont="1" applyFill="1" applyBorder="1" applyAlignment="1">
      <alignment vertical="center"/>
      <protection/>
    </xf>
    <xf numFmtId="41" fontId="1" fillId="0" borderId="0" xfId="46" applyNumberFormat="1" applyFont="1" applyFill="1" applyBorder="1" applyAlignment="1">
      <alignment horizontal="center" vertical="center"/>
      <protection/>
    </xf>
    <xf numFmtId="0" fontId="11" fillId="0" borderId="1" xfId="46" applyFont="1" applyFill="1" applyBorder="1" applyAlignment="1">
      <alignment horizontal="distributed" vertical="center"/>
      <protection/>
    </xf>
    <xf numFmtId="0" fontId="11" fillId="0" borderId="0" xfId="46" applyFont="1" applyFill="1" applyBorder="1" applyAlignment="1">
      <alignment horizontal="distributed" vertical="center"/>
      <protection/>
    </xf>
    <xf numFmtId="0" fontId="11" fillId="0" borderId="0" xfId="46" applyFont="1" applyFill="1" applyAlignment="1">
      <alignment vertical="center"/>
      <protection/>
    </xf>
    <xf numFmtId="0" fontId="7" fillId="0" borderId="0" xfId="46" applyFont="1" applyFill="1">
      <alignment/>
      <protection/>
    </xf>
    <xf numFmtId="41" fontId="1" fillId="0" borderId="24" xfId="46" applyNumberFormat="1" applyFont="1" applyFill="1" applyBorder="1" applyAlignment="1">
      <alignment vertical="center"/>
      <protection/>
    </xf>
    <xf numFmtId="41" fontId="1" fillId="0" borderId="14" xfId="46" applyNumberFormat="1" applyFont="1" applyFill="1" applyBorder="1" applyAlignment="1">
      <alignment vertical="center"/>
      <protection/>
    </xf>
    <xf numFmtId="41" fontId="1" fillId="0" borderId="3" xfId="46" applyNumberFormat="1" applyFont="1" applyFill="1" applyBorder="1" applyAlignment="1">
      <alignment vertical="center"/>
      <protection/>
    </xf>
    <xf numFmtId="0" fontId="1" fillId="0" borderId="0" xfId="47" applyFont="1" applyFill="1">
      <alignment/>
      <protection/>
    </xf>
    <xf numFmtId="0" fontId="5" fillId="0" borderId="0" xfId="47" applyFont="1" applyFill="1">
      <alignment/>
      <protection/>
    </xf>
    <xf numFmtId="0" fontId="1" fillId="0" borderId="0" xfId="47" applyFont="1" applyFill="1" applyAlignment="1">
      <alignment vertical="center"/>
      <protection/>
    </xf>
    <xf numFmtId="0" fontId="1" fillId="0" borderId="28" xfId="47" applyFont="1" applyFill="1" applyBorder="1" applyAlignment="1">
      <alignment horizontal="centerContinuous" vertical="center"/>
      <protection/>
    </xf>
    <xf numFmtId="0" fontId="1" fillId="0" borderId="18" xfId="47" applyFont="1" applyFill="1" applyBorder="1" applyAlignment="1">
      <alignment horizontal="centerContinuous" vertical="center"/>
      <protection/>
    </xf>
    <xf numFmtId="0" fontId="1" fillId="0" borderId="5" xfId="47" applyFont="1" applyFill="1" applyBorder="1" applyAlignment="1">
      <alignment horizontal="center" vertical="center"/>
      <protection/>
    </xf>
    <xf numFmtId="0" fontId="1" fillId="0" borderId="11" xfId="47" applyFont="1" applyFill="1" applyBorder="1" applyAlignment="1">
      <alignment horizontal="center" vertical="center"/>
      <protection/>
    </xf>
    <xf numFmtId="0" fontId="1" fillId="0" borderId="25" xfId="47" applyFont="1" applyFill="1" applyBorder="1" applyAlignment="1">
      <alignment horizontal="distributed" vertical="center"/>
      <protection/>
    </xf>
    <xf numFmtId="0" fontId="23" fillId="0" borderId="7" xfId="47" applyFont="1" applyFill="1" applyBorder="1" applyAlignment="1">
      <alignment horizontal="right" vertical="center"/>
      <protection/>
    </xf>
    <xf numFmtId="0" fontId="23" fillId="0" borderId="6" xfId="47" applyFont="1" applyFill="1" applyBorder="1" applyAlignment="1">
      <alignment horizontal="right" vertical="center"/>
      <protection/>
    </xf>
    <xf numFmtId="0" fontId="7" fillId="0" borderId="0" xfId="47" applyFont="1" applyFill="1" applyAlignment="1">
      <alignment vertical="center"/>
      <protection/>
    </xf>
    <xf numFmtId="0" fontId="7" fillId="0" borderId="11" xfId="47" applyFont="1" applyFill="1" applyBorder="1" applyAlignment="1">
      <alignment horizontal="distributed" vertical="center"/>
      <protection/>
    </xf>
    <xf numFmtId="3" fontId="7" fillId="0" borderId="0" xfId="47" applyNumberFormat="1" applyFont="1" applyFill="1" applyBorder="1" applyAlignment="1">
      <alignment vertical="center"/>
      <protection/>
    </xf>
    <xf numFmtId="203" fontId="7" fillId="0" borderId="0" xfId="47" applyNumberFormat="1" applyFont="1" applyFill="1" applyBorder="1" applyAlignment="1">
      <alignment vertical="center"/>
      <protection/>
    </xf>
    <xf numFmtId="203" fontId="7" fillId="0" borderId="5" xfId="47" applyNumberFormat="1" applyFont="1" applyFill="1" applyBorder="1" applyAlignment="1">
      <alignment vertical="center"/>
      <protection/>
    </xf>
    <xf numFmtId="0" fontId="1" fillId="0" borderId="11" xfId="47" applyFont="1" applyFill="1" applyBorder="1" applyAlignment="1">
      <alignment horizontal="distributed" vertical="center"/>
      <protection/>
    </xf>
    <xf numFmtId="3" fontId="1" fillId="0" borderId="0" xfId="47" applyNumberFormat="1" applyFont="1" applyFill="1" applyBorder="1" applyAlignment="1">
      <alignment vertical="center"/>
      <protection/>
    </xf>
    <xf numFmtId="200" fontId="1" fillId="0" borderId="0" xfId="47" applyNumberFormat="1" applyFont="1" applyFill="1" applyBorder="1" applyAlignment="1">
      <alignment vertical="center"/>
      <protection/>
    </xf>
    <xf numFmtId="200" fontId="1" fillId="0" borderId="5" xfId="47" applyNumberFormat="1" applyFont="1" applyFill="1" applyBorder="1" applyAlignment="1">
      <alignment vertical="center"/>
      <protection/>
    </xf>
    <xf numFmtId="193" fontId="1" fillId="0" borderId="0" xfId="47" applyNumberFormat="1" applyFont="1" applyFill="1" applyAlignment="1">
      <alignment vertical="center"/>
      <protection/>
    </xf>
    <xf numFmtId="188" fontId="1" fillId="0" borderId="0" xfId="47" applyNumberFormat="1" applyFont="1" applyFill="1" applyAlignment="1">
      <alignment vertical="center"/>
      <protection/>
    </xf>
    <xf numFmtId="200" fontId="11" fillId="0" borderId="0" xfId="47" applyNumberFormat="1" applyFont="1" applyFill="1" applyBorder="1" applyAlignment="1">
      <alignment vertical="center"/>
      <protection/>
    </xf>
    <xf numFmtId="200" fontId="11" fillId="0" borderId="5" xfId="47" applyNumberFormat="1" applyFont="1" applyFill="1" applyBorder="1" applyAlignment="1">
      <alignment vertical="center"/>
      <protection/>
    </xf>
    <xf numFmtId="3" fontId="1" fillId="0" borderId="0" xfId="47" applyNumberFormat="1" applyFont="1" applyFill="1" applyBorder="1" applyAlignment="1">
      <alignment horizontal="right" vertical="center"/>
      <protection/>
    </xf>
    <xf numFmtId="41" fontId="1" fillId="0" borderId="0" xfId="47" applyNumberFormat="1" applyFont="1" applyFill="1" applyBorder="1" applyAlignment="1">
      <alignment vertical="center"/>
      <protection/>
    </xf>
    <xf numFmtId="41" fontId="1" fillId="0" borderId="5" xfId="47" applyNumberFormat="1" applyFont="1" applyFill="1" applyBorder="1" applyAlignment="1">
      <alignment vertical="center"/>
      <protection/>
    </xf>
    <xf numFmtId="200" fontId="7" fillId="0" borderId="0" xfId="47" applyNumberFormat="1" applyFont="1" applyFill="1" applyBorder="1" applyAlignment="1">
      <alignment vertical="center"/>
      <protection/>
    </xf>
    <xf numFmtId="200" fontId="7" fillId="0" borderId="5" xfId="47" applyNumberFormat="1" applyFont="1" applyFill="1" applyBorder="1" applyAlignment="1">
      <alignment vertical="center"/>
      <protection/>
    </xf>
    <xf numFmtId="0" fontId="1" fillId="0" borderId="11" xfId="47" applyFont="1" applyFill="1" applyBorder="1">
      <alignment/>
      <protection/>
    </xf>
    <xf numFmtId="3" fontId="1" fillId="0" borderId="0" xfId="47" applyNumberFormat="1" applyFont="1" applyFill="1" applyBorder="1">
      <alignment/>
      <protection/>
    </xf>
    <xf numFmtId="200" fontId="1" fillId="0" borderId="0" xfId="47" applyNumberFormat="1" applyFont="1" applyFill="1" applyBorder="1">
      <alignment/>
      <protection/>
    </xf>
    <xf numFmtId="200" fontId="1" fillId="0" borderId="5" xfId="47" applyNumberFormat="1" applyFont="1" applyFill="1" applyBorder="1">
      <alignment/>
      <protection/>
    </xf>
    <xf numFmtId="179" fontId="1" fillId="0" borderId="0" xfId="47" applyNumberFormat="1" applyFont="1" applyFill="1" applyBorder="1" applyAlignment="1">
      <alignment vertical="center"/>
      <protection/>
    </xf>
    <xf numFmtId="0" fontId="1" fillId="0" borderId="4" xfId="47" applyFont="1" applyFill="1" applyBorder="1" applyAlignment="1">
      <alignment horizontal="distributed" vertical="center"/>
      <protection/>
    </xf>
    <xf numFmtId="179" fontId="1" fillId="0" borderId="14" xfId="47" applyNumberFormat="1" applyFont="1" applyFill="1" applyBorder="1" applyAlignment="1">
      <alignment vertical="center"/>
      <protection/>
    </xf>
    <xf numFmtId="41" fontId="1" fillId="0" borderId="14" xfId="47" applyNumberFormat="1" applyFont="1" applyFill="1" applyBorder="1" applyAlignment="1">
      <alignment vertical="center"/>
      <protection/>
    </xf>
    <xf numFmtId="41" fontId="1" fillId="0" borderId="3" xfId="47" applyNumberFormat="1" applyFont="1" applyFill="1" applyBorder="1" applyAlignment="1">
      <alignment vertical="center"/>
      <protection/>
    </xf>
    <xf numFmtId="0" fontId="13" fillId="0" borderId="0" xfId="48" applyFont="1" applyFill="1">
      <alignment/>
      <protection/>
    </xf>
    <xf numFmtId="0" fontId="5" fillId="0" borderId="0" xfId="48" applyFont="1" applyFill="1">
      <alignment/>
      <protection/>
    </xf>
    <xf numFmtId="180" fontId="5" fillId="0" borderId="0" xfId="48" applyNumberFormat="1" applyFont="1" applyFill="1">
      <alignment/>
      <protection/>
    </xf>
    <xf numFmtId="180" fontId="13" fillId="0" borderId="0" xfId="48" applyNumberFormat="1" applyFont="1" applyFill="1">
      <alignment/>
      <protection/>
    </xf>
    <xf numFmtId="0" fontId="1" fillId="0" borderId="0" xfId="48" applyFont="1" applyFill="1">
      <alignment/>
      <protection/>
    </xf>
    <xf numFmtId="180" fontId="1" fillId="0" borderId="0" xfId="48" applyNumberFormat="1" applyFont="1" applyFill="1">
      <alignment/>
      <protection/>
    </xf>
    <xf numFmtId="0" fontId="1" fillId="0" borderId="27" xfId="48" applyFont="1" applyFill="1" applyBorder="1" applyAlignment="1">
      <alignment horizontal="center" vertical="center"/>
      <protection/>
    </xf>
    <xf numFmtId="0" fontId="1" fillId="0" borderId="22" xfId="48" applyFont="1" applyFill="1" applyBorder="1" applyAlignment="1">
      <alignment horizontal="center" vertical="center"/>
      <protection/>
    </xf>
    <xf numFmtId="0" fontId="1" fillId="0" borderId="8" xfId="48" applyFont="1" applyFill="1" applyBorder="1" applyAlignment="1">
      <alignment horizontal="center" vertical="center"/>
      <protection/>
    </xf>
    <xf numFmtId="41" fontId="1" fillId="0" borderId="0" xfId="48" applyNumberFormat="1" applyFont="1" applyFill="1" applyBorder="1">
      <alignment/>
      <protection/>
    </xf>
    <xf numFmtId="198" fontId="1" fillId="0" borderId="0" xfId="48" applyNumberFormat="1" applyFont="1" applyFill="1" applyBorder="1">
      <alignment/>
      <protection/>
    </xf>
    <xf numFmtId="180" fontId="1" fillId="0" borderId="0" xfId="48" applyNumberFormat="1" applyFont="1" applyFill="1" applyBorder="1">
      <alignment/>
      <protection/>
    </xf>
    <xf numFmtId="41" fontId="1" fillId="0" borderId="5" xfId="48" applyNumberFormat="1" applyFont="1" applyFill="1" applyBorder="1">
      <alignment/>
      <protection/>
    </xf>
    <xf numFmtId="0" fontId="7" fillId="0" borderId="0" xfId="48" applyFont="1" applyFill="1">
      <alignment/>
      <protection/>
    </xf>
    <xf numFmtId="41" fontId="7" fillId="0" borderId="0" xfId="48" applyNumberFormat="1" applyFont="1" applyFill="1" applyBorder="1">
      <alignment/>
      <protection/>
    </xf>
    <xf numFmtId="198" fontId="7" fillId="0" borderId="0" xfId="48" applyNumberFormat="1" applyFont="1" applyFill="1" applyBorder="1">
      <alignment/>
      <protection/>
    </xf>
    <xf numFmtId="41" fontId="7" fillId="0" borderId="5" xfId="48" applyNumberFormat="1" applyFont="1" applyFill="1" applyBorder="1">
      <alignment/>
      <protection/>
    </xf>
    <xf numFmtId="0" fontId="1" fillId="0" borderId="1" xfId="48" applyFont="1" applyFill="1" applyBorder="1">
      <alignment/>
      <protection/>
    </xf>
    <xf numFmtId="0" fontId="1" fillId="0" borderId="5" xfId="48" applyFont="1" applyFill="1" applyBorder="1">
      <alignment/>
      <protection/>
    </xf>
    <xf numFmtId="0" fontId="1" fillId="0" borderId="5" xfId="48" applyFont="1" applyFill="1" applyBorder="1" applyAlignment="1">
      <alignment horizontal="distributed"/>
      <protection/>
    </xf>
    <xf numFmtId="177" fontId="1" fillId="0" borderId="0" xfId="48" applyNumberFormat="1" applyFont="1" applyFill="1" applyBorder="1">
      <alignment/>
      <protection/>
    </xf>
    <xf numFmtId="0" fontId="1" fillId="0" borderId="5" xfId="48" applyFont="1" applyFill="1" applyBorder="1" applyAlignment="1">
      <alignment horizontal="distributed" vertical="center"/>
      <protection/>
    </xf>
    <xf numFmtId="0" fontId="1" fillId="0" borderId="24" xfId="48" applyFont="1" applyFill="1" applyBorder="1">
      <alignment/>
      <protection/>
    </xf>
    <xf numFmtId="0" fontId="1" fillId="0" borderId="3" xfId="48" applyFont="1" applyFill="1" applyBorder="1">
      <alignment/>
      <protection/>
    </xf>
    <xf numFmtId="41" fontId="1" fillId="0" borderId="14" xfId="48" applyNumberFormat="1" applyFont="1" applyFill="1" applyBorder="1">
      <alignment/>
      <protection/>
    </xf>
    <xf numFmtId="180" fontId="1" fillId="0" borderId="14" xfId="48" applyNumberFormat="1" applyFont="1" applyFill="1" applyBorder="1">
      <alignment/>
      <protection/>
    </xf>
    <xf numFmtId="0" fontId="1" fillId="0" borderId="14" xfId="48" applyFont="1" applyFill="1" applyBorder="1">
      <alignment/>
      <protection/>
    </xf>
    <xf numFmtId="41" fontId="1" fillId="0" borderId="3" xfId="48" applyNumberFormat="1" applyFont="1" applyFill="1" applyBorder="1">
      <alignment/>
      <protection/>
    </xf>
    <xf numFmtId="0" fontId="5" fillId="0" borderId="0" xfId="49" applyFont="1" applyFill="1" applyAlignment="1">
      <alignment vertical="center"/>
      <protection/>
    </xf>
    <xf numFmtId="38" fontId="1" fillId="0" borderId="8" xfId="18" applyFont="1" applyFill="1" applyBorder="1" applyAlignment="1">
      <alignment horizontal="center" vertical="center"/>
    </xf>
    <xf numFmtId="0" fontId="1" fillId="0" borderId="8" xfId="49" applyFont="1" applyFill="1" applyBorder="1" applyAlignment="1">
      <alignment horizontal="distributed" vertical="center"/>
      <protection/>
    </xf>
    <xf numFmtId="38" fontId="1" fillId="0" borderId="25" xfId="18" applyFont="1" applyFill="1" applyBorder="1" applyAlignment="1">
      <alignment horizontal="distributed" vertical="center"/>
    </xf>
    <xf numFmtId="41" fontId="1" fillId="0" borderId="23" xfId="18" applyNumberFormat="1" applyFont="1" applyFill="1" applyBorder="1" applyAlignment="1">
      <alignment horizontal="right" vertical="center"/>
    </xf>
    <xf numFmtId="41" fontId="1" fillId="0" borderId="7" xfId="18" applyNumberFormat="1" applyFont="1" applyFill="1" applyBorder="1" applyAlignment="1">
      <alignment horizontal="right" vertical="center"/>
    </xf>
    <xf numFmtId="41" fontId="1" fillId="0" borderId="6" xfId="18" applyNumberFormat="1" applyFont="1" applyFill="1" applyBorder="1" applyAlignment="1">
      <alignment horizontal="right" vertical="center"/>
    </xf>
    <xf numFmtId="41" fontId="1" fillId="0" borderId="0" xfId="49" applyNumberFormat="1" applyFont="1" applyFill="1" applyBorder="1" applyAlignment="1">
      <alignment vertical="center"/>
      <protection/>
    </xf>
    <xf numFmtId="38" fontId="1" fillId="0" borderId="4" xfId="18" applyFont="1" applyFill="1" applyBorder="1" applyAlignment="1">
      <alignment vertical="center"/>
    </xf>
    <xf numFmtId="41" fontId="1" fillId="0" borderId="24" xfId="18" applyNumberFormat="1" applyFont="1" applyFill="1" applyBorder="1" applyAlignment="1">
      <alignment vertical="center"/>
    </xf>
    <xf numFmtId="41" fontId="1" fillId="0" borderId="14" xfId="18" applyNumberFormat="1" applyFont="1" applyFill="1" applyBorder="1" applyAlignment="1">
      <alignment vertical="center"/>
    </xf>
    <xf numFmtId="0" fontId="5" fillId="0" borderId="0" xfId="50" applyFont="1" applyFill="1" applyAlignment="1">
      <alignment vertical="center"/>
      <protection/>
    </xf>
    <xf numFmtId="0" fontId="1" fillId="0" borderId="8" xfId="50" applyFont="1" applyFill="1" applyBorder="1" applyAlignment="1">
      <alignment horizontal="distributed" vertical="center"/>
      <protection/>
    </xf>
    <xf numFmtId="38" fontId="1" fillId="0" borderId="7" xfId="18" applyFont="1" applyFill="1" applyBorder="1" applyAlignment="1">
      <alignment horizontal="center" vertical="center"/>
    </xf>
    <xf numFmtId="0" fontId="0" fillId="0" borderId="7" xfId="50" applyFill="1" applyBorder="1" applyAlignment="1">
      <alignment horizontal="center" vertical="center"/>
      <protection/>
    </xf>
    <xf numFmtId="0" fontId="1" fillId="0" borderId="7" xfId="50" applyFont="1" applyFill="1" applyBorder="1" applyAlignment="1">
      <alignment horizontal="distributed" vertical="center"/>
      <protection/>
    </xf>
    <xf numFmtId="0" fontId="1" fillId="0" borderId="6" xfId="50" applyFont="1" applyFill="1" applyBorder="1" applyAlignment="1">
      <alignment horizontal="distributed" vertical="center"/>
      <protection/>
    </xf>
    <xf numFmtId="41" fontId="1" fillId="0" borderId="0" xfId="50" applyNumberFormat="1" applyFont="1" applyFill="1" applyBorder="1" applyAlignment="1">
      <alignment vertical="center"/>
      <protection/>
    </xf>
    <xf numFmtId="0" fontId="1" fillId="0" borderId="0" xfId="51" applyFont="1" applyFill="1">
      <alignment/>
      <protection/>
    </xf>
    <xf numFmtId="0" fontId="5" fillId="0" borderId="0" xfId="51" applyFont="1" applyFill="1">
      <alignment/>
      <protection/>
    </xf>
    <xf numFmtId="0" fontId="1" fillId="0" borderId="0" xfId="51" applyFont="1" applyFill="1" applyAlignment="1">
      <alignment horizontal="right"/>
      <protection/>
    </xf>
    <xf numFmtId="41" fontId="1" fillId="0" borderId="1" xfId="51" applyNumberFormat="1" applyFont="1" applyFill="1" applyBorder="1" applyAlignment="1">
      <alignment horizontal="distributed"/>
      <protection/>
    </xf>
    <xf numFmtId="41" fontId="1" fillId="0" borderId="0" xfId="51" applyNumberFormat="1" applyFont="1" applyFill="1" applyBorder="1" applyAlignment="1">
      <alignment horizontal="distributed"/>
      <protection/>
    </xf>
    <xf numFmtId="41" fontId="1" fillId="0" borderId="0" xfId="51" applyNumberFormat="1" applyFont="1" applyFill="1" applyBorder="1">
      <alignment/>
      <protection/>
    </xf>
    <xf numFmtId="0" fontId="1" fillId="0" borderId="0" xfId="51" applyFont="1" applyFill="1" applyBorder="1" applyAlignment="1">
      <alignment horizontal="center"/>
      <protection/>
    </xf>
    <xf numFmtId="0" fontId="1" fillId="0" borderId="0" xfId="51" applyFont="1" applyFill="1" applyBorder="1">
      <alignment/>
      <protection/>
    </xf>
    <xf numFmtId="0" fontId="1" fillId="0" borderId="11" xfId="51" applyFont="1" applyFill="1" applyBorder="1" applyAlignment="1">
      <alignment horizontal="distributed"/>
      <protection/>
    </xf>
    <xf numFmtId="0" fontId="1" fillId="0" borderId="0" xfId="51" applyFont="1" applyFill="1" applyBorder="1" applyAlignment="1">
      <alignment horizontal="right"/>
      <protection/>
    </xf>
    <xf numFmtId="0" fontId="1" fillId="0" borderId="5" xfId="51" applyFont="1" applyFill="1" applyBorder="1" applyAlignment="1">
      <alignment horizontal="center"/>
      <protection/>
    </xf>
    <xf numFmtId="0" fontId="7" fillId="0" borderId="0" xfId="51" applyFont="1" applyFill="1">
      <alignment/>
      <protection/>
    </xf>
    <xf numFmtId="0" fontId="7" fillId="0" borderId="11" xfId="51" applyFont="1" applyFill="1" applyBorder="1" applyAlignment="1">
      <alignment horizontal="distributed"/>
      <protection/>
    </xf>
    <xf numFmtId="41" fontId="7" fillId="0" borderId="0" xfId="51" applyNumberFormat="1" applyFont="1" applyFill="1" applyBorder="1">
      <alignment/>
      <protection/>
    </xf>
    <xf numFmtId="41" fontId="7" fillId="0" borderId="5" xfId="51" applyNumberFormat="1" applyFont="1" applyFill="1" applyBorder="1">
      <alignment/>
      <protection/>
    </xf>
    <xf numFmtId="41" fontId="1" fillId="0" borderId="5" xfId="51" applyNumberFormat="1" applyFont="1" applyFill="1" applyBorder="1">
      <alignment/>
      <protection/>
    </xf>
    <xf numFmtId="41" fontId="1" fillId="0" borderId="0" xfId="51" applyNumberFormat="1" applyFont="1" applyFill="1" applyBorder="1" applyAlignment="1">
      <alignment horizontal="right"/>
      <protection/>
    </xf>
    <xf numFmtId="0" fontId="1" fillId="0" borderId="4" xfId="51" applyFont="1" applyFill="1" applyBorder="1" applyAlignment="1">
      <alignment horizontal="distributed"/>
      <protection/>
    </xf>
    <xf numFmtId="41" fontId="1" fillId="0" borderId="14" xfId="51" applyNumberFormat="1" applyFont="1" applyFill="1" applyBorder="1">
      <alignment/>
      <protection/>
    </xf>
    <xf numFmtId="41" fontId="1" fillId="0" borderId="3" xfId="51" applyNumberFormat="1" applyFont="1" applyFill="1" applyBorder="1">
      <alignment/>
      <protection/>
    </xf>
    <xf numFmtId="38" fontId="1" fillId="0" borderId="0" xfId="18" applyFont="1" applyFill="1" applyAlignment="1">
      <alignment horizontal="right" vertical="center"/>
    </xf>
    <xf numFmtId="41" fontId="1" fillId="0" borderId="23" xfId="18" applyNumberFormat="1" applyFont="1" applyFill="1" applyBorder="1" applyAlignment="1">
      <alignment vertical="center"/>
    </xf>
    <xf numFmtId="41" fontId="1" fillId="0" borderId="6" xfId="18" applyNumberFormat="1" applyFont="1" applyFill="1" applyBorder="1" applyAlignment="1">
      <alignment vertical="center"/>
    </xf>
    <xf numFmtId="38" fontId="1" fillId="0" borderId="0" xfId="18" applyFont="1" applyFill="1" applyAlignment="1">
      <alignment horizontal="left" vertical="center"/>
    </xf>
    <xf numFmtId="38" fontId="1" fillId="0" borderId="22" xfId="18" applyFont="1" applyFill="1" applyBorder="1" applyAlignment="1">
      <alignment horizontal="center" vertical="center"/>
    </xf>
    <xf numFmtId="38" fontId="1" fillId="0" borderId="7" xfId="18" applyFont="1" applyFill="1" applyBorder="1" applyAlignment="1">
      <alignment horizontal="center" vertical="center" wrapText="1"/>
    </xf>
    <xf numFmtId="0" fontId="1" fillId="0" borderId="0" xfId="53" applyFont="1" applyFill="1" applyBorder="1" applyAlignment="1">
      <alignment horizontal="center" vertical="center"/>
      <protection/>
    </xf>
    <xf numFmtId="38" fontId="1" fillId="0" borderId="0" xfId="18" applyFont="1" applyFill="1" applyBorder="1" applyAlignment="1">
      <alignment horizontal="center" vertical="center" wrapText="1"/>
    </xf>
    <xf numFmtId="0" fontId="1" fillId="0" borderId="0" xfId="53" applyFont="1" applyFill="1" applyBorder="1" applyAlignment="1">
      <alignment horizontal="left" vertical="center"/>
      <protection/>
    </xf>
    <xf numFmtId="0" fontId="1" fillId="0" borderId="5" xfId="53" applyFont="1" applyFill="1" applyBorder="1" applyAlignment="1">
      <alignment horizontal="center" vertical="center"/>
      <protection/>
    </xf>
    <xf numFmtId="38" fontId="1" fillId="0" borderId="24" xfId="18" applyFont="1" applyFill="1" applyBorder="1" applyAlignment="1">
      <alignment horizontal="distributed" vertical="center"/>
    </xf>
    <xf numFmtId="38" fontId="1" fillId="0" borderId="14" xfId="18" applyFont="1" applyFill="1" applyBorder="1" applyAlignment="1">
      <alignment vertical="center"/>
    </xf>
    <xf numFmtId="41" fontId="1" fillId="0" borderId="1" xfId="18" applyNumberFormat="1" applyFont="1" applyFill="1" applyBorder="1" applyAlignment="1">
      <alignment horizontal="right" vertical="center" shrinkToFit="1"/>
    </xf>
    <xf numFmtId="38" fontId="1" fillId="0" borderId="4" xfId="18" applyFont="1" applyFill="1" applyBorder="1" applyAlignment="1">
      <alignment horizontal="center" vertical="center" wrapText="1"/>
    </xf>
    <xf numFmtId="38" fontId="1" fillId="0" borderId="24" xfId="18" applyFont="1" applyFill="1" applyBorder="1" applyAlignment="1">
      <alignment horizontal="center" vertical="center" wrapText="1"/>
    </xf>
    <xf numFmtId="0" fontId="1" fillId="0" borderId="0" xfId="54" applyFont="1" applyFill="1" applyBorder="1">
      <alignment/>
      <protection/>
    </xf>
    <xf numFmtId="0" fontId="5" fillId="0" borderId="0" xfId="54" applyFont="1" applyFill="1">
      <alignment/>
      <protection/>
    </xf>
    <xf numFmtId="0" fontId="1" fillId="0" borderId="0" xfId="54" applyFont="1" applyFill="1">
      <alignment/>
      <protection/>
    </xf>
    <xf numFmtId="49" fontId="1" fillId="0" borderId="21" xfId="54" applyNumberFormat="1" applyFont="1" applyFill="1" applyBorder="1">
      <alignment/>
      <protection/>
    </xf>
    <xf numFmtId="0" fontId="1" fillId="0" borderId="21" xfId="54" applyFont="1" applyFill="1" applyBorder="1">
      <alignment/>
      <protection/>
    </xf>
    <xf numFmtId="0" fontId="1" fillId="0" borderId="11" xfId="54" applyFont="1" applyFill="1" applyBorder="1" applyAlignment="1">
      <alignment horizontal="center" vertical="center"/>
      <protection/>
    </xf>
    <xf numFmtId="0" fontId="1" fillId="0" borderId="5" xfId="54" applyFont="1" applyFill="1" applyBorder="1" applyAlignment="1">
      <alignment horizontal="center" vertical="center"/>
      <protection/>
    </xf>
    <xf numFmtId="0" fontId="1" fillId="0" borderId="8" xfId="54" applyFont="1" applyFill="1" applyBorder="1" applyAlignment="1">
      <alignment horizontal="center" vertical="distributed" wrapText="1"/>
      <protection/>
    </xf>
    <xf numFmtId="0" fontId="1" fillId="0" borderId="8" xfId="54" applyFont="1" applyFill="1" applyBorder="1" applyAlignment="1">
      <alignment horizontal="center" vertical="center"/>
      <protection/>
    </xf>
    <xf numFmtId="0" fontId="1" fillId="0" borderId="22" xfId="54" applyFont="1" applyFill="1" applyBorder="1" applyAlignment="1">
      <alignment horizontal="center" vertical="center" wrapText="1"/>
      <protection/>
    </xf>
    <xf numFmtId="0" fontId="1" fillId="0" borderId="4" xfId="54" applyFont="1" applyFill="1" applyBorder="1" applyAlignment="1">
      <alignment horizontal="center" vertical="center" wrapText="1"/>
      <protection/>
    </xf>
    <xf numFmtId="0" fontId="1" fillId="0" borderId="27" xfId="54" applyFont="1" applyFill="1" applyBorder="1" applyAlignment="1">
      <alignment horizontal="center" vertical="center"/>
      <protection/>
    </xf>
    <xf numFmtId="0" fontId="1" fillId="0" borderId="8" xfId="54" applyFont="1" applyFill="1" applyBorder="1" applyAlignment="1">
      <alignment horizontal="center" vertical="center" wrapText="1"/>
      <protection/>
    </xf>
    <xf numFmtId="0" fontId="1" fillId="0" borderId="23" xfId="54" applyFont="1" applyFill="1" applyBorder="1" applyAlignment="1">
      <alignment horizontal="center" vertical="distributed" wrapText="1"/>
      <protection/>
    </xf>
    <xf numFmtId="0" fontId="1" fillId="0" borderId="0" xfId="54" applyFont="1" applyFill="1" applyBorder="1" applyAlignment="1">
      <alignment horizontal="center" vertical="distributed" wrapText="1"/>
      <protection/>
    </xf>
    <xf numFmtId="0" fontId="1" fillId="0" borderId="0" xfId="54" applyFont="1" applyFill="1" applyBorder="1" applyAlignment="1">
      <alignment horizontal="center" vertical="center"/>
      <protection/>
    </xf>
    <xf numFmtId="0" fontId="18" fillId="0" borderId="0" xfId="54" applyFont="1" applyFill="1" applyBorder="1" applyAlignment="1">
      <alignment horizontal="right" vertical="center"/>
      <protection/>
    </xf>
    <xf numFmtId="0" fontId="1" fillId="0" borderId="0" xfId="54" applyFont="1" applyFill="1" applyBorder="1" applyAlignment="1">
      <alignment horizontal="right" vertical="center"/>
      <protection/>
    </xf>
    <xf numFmtId="0" fontId="1" fillId="0" borderId="11" xfId="54" applyFont="1" applyFill="1" applyBorder="1" applyAlignment="1">
      <alignment horizontal="right" vertical="center"/>
      <protection/>
    </xf>
    <xf numFmtId="41" fontId="1" fillId="0" borderId="1" xfId="54" applyNumberFormat="1" applyFont="1" applyFill="1" applyBorder="1">
      <alignment/>
      <protection/>
    </xf>
    <xf numFmtId="41" fontId="1" fillId="0" borderId="0" xfId="54" applyNumberFormat="1" applyFont="1" applyFill="1">
      <alignment/>
      <protection/>
    </xf>
    <xf numFmtId="41" fontId="1" fillId="0" borderId="0" xfId="54" applyNumberFormat="1" applyFont="1" applyFill="1" applyBorder="1">
      <alignment/>
      <protection/>
    </xf>
    <xf numFmtId="41" fontId="1" fillId="0" borderId="5" xfId="54" applyNumberFormat="1" applyFont="1" applyFill="1" applyBorder="1">
      <alignment/>
      <protection/>
    </xf>
    <xf numFmtId="196" fontId="1" fillId="0" borderId="0" xfId="54" applyNumberFormat="1" applyFont="1" applyFill="1">
      <alignment/>
      <protection/>
    </xf>
    <xf numFmtId="0" fontId="7" fillId="0" borderId="0" xfId="54" applyFont="1" applyFill="1" applyBorder="1">
      <alignment/>
      <protection/>
    </xf>
    <xf numFmtId="0" fontId="7" fillId="0" borderId="11" xfId="54" applyFont="1" applyFill="1" applyBorder="1" applyAlignment="1">
      <alignment horizontal="right" vertical="center"/>
      <protection/>
    </xf>
    <xf numFmtId="41" fontId="7" fillId="0" borderId="1" xfId="54" applyNumberFormat="1" applyFont="1" applyFill="1" applyBorder="1">
      <alignment/>
      <protection/>
    </xf>
    <xf numFmtId="41" fontId="7" fillId="0" borderId="0" xfId="54" applyNumberFormat="1" applyFont="1" applyFill="1">
      <alignment/>
      <protection/>
    </xf>
    <xf numFmtId="196" fontId="7" fillId="0" borderId="0" xfId="54" applyNumberFormat="1" applyFont="1" applyFill="1">
      <alignment/>
      <protection/>
    </xf>
    <xf numFmtId="41" fontId="7" fillId="0" borderId="0" xfId="54" applyNumberFormat="1" applyFont="1" applyFill="1" applyBorder="1">
      <alignment/>
      <protection/>
    </xf>
    <xf numFmtId="41" fontId="7" fillId="0" borderId="5" xfId="54" applyNumberFormat="1" applyFont="1" applyFill="1" applyBorder="1">
      <alignment/>
      <protection/>
    </xf>
    <xf numFmtId="0" fontId="11" fillId="0" borderId="0" xfId="54" applyFont="1" applyFill="1" applyBorder="1">
      <alignment/>
      <protection/>
    </xf>
    <xf numFmtId="0" fontId="11" fillId="0" borderId="11" xfId="54" applyFont="1" applyFill="1" applyBorder="1" applyAlignment="1">
      <alignment horizontal="right" vertical="center"/>
      <protection/>
    </xf>
    <xf numFmtId="41" fontId="11" fillId="0" borderId="1" xfId="54" applyNumberFormat="1" applyFont="1" applyFill="1" applyBorder="1">
      <alignment/>
      <protection/>
    </xf>
    <xf numFmtId="41" fontId="11" fillId="0" borderId="0" xfId="54" applyNumberFormat="1" applyFont="1" applyFill="1">
      <alignment/>
      <protection/>
    </xf>
    <xf numFmtId="41" fontId="1" fillId="0" borderId="0" xfId="54" applyNumberFormat="1" applyFont="1" applyFill="1" applyAlignment="1">
      <alignment/>
      <protection/>
    </xf>
    <xf numFmtId="196" fontId="11" fillId="0" borderId="0" xfId="54" applyNumberFormat="1" applyFont="1" applyFill="1">
      <alignment/>
      <protection/>
    </xf>
    <xf numFmtId="41" fontId="11" fillId="0" borderId="0" xfId="54" applyNumberFormat="1" applyFont="1" applyFill="1" applyBorder="1">
      <alignment/>
      <protection/>
    </xf>
    <xf numFmtId="41" fontId="11" fillId="0" borderId="5" xfId="54" applyNumberFormat="1" applyFont="1" applyFill="1" applyBorder="1">
      <alignment/>
      <protection/>
    </xf>
    <xf numFmtId="0" fontId="1" fillId="0" borderId="0" xfId="54" applyFont="1" applyFill="1" applyBorder="1" applyAlignment="1">
      <alignment/>
      <protection/>
    </xf>
    <xf numFmtId="41" fontId="1" fillId="0" borderId="0" xfId="54" applyNumberFormat="1" applyFont="1" applyFill="1" applyBorder="1" applyAlignment="1">
      <alignment horizontal="right" vertical="center"/>
      <protection/>
    </xf>
    <xf numFmtId="196" fontId="1" fillId="0" borderId="0" xfId="54" applyNumberFormat="1" applyFont="1" applyFill="1" applyBorder="1" applyAlignment="1">
      <alignment horizontal="right" vertical="center"/>
      <protection/>
    </xf>
    <xf numFmtId="41" fontId="1" fillId="0" borderId="5" xfId="54" applyNumberFormat="1" applyFont="1" applyFill="1" applyBorder="1" applyAlignment="1">
      <alignment horizontal="right" vertical="center"/>
      <protection/>
    </xf>
    <xf numFmtId="196" fontId="1" fillId="0" borderId="0" xfId="54" applyNumberFormat="1" applyFont="1" applyFill="1" applyBorder="1">
      <alignment/>
      <protection/>
    </xf>
    <xf numFmtId="180" fontId="1" fillId="0" borderId="0" xfId="54" applyNumberFormat="1" applyFont="1" applyFill="1" applyBorder="1">
      <alignment/>
      <protection/>
    </xf>
    <xf numFmtId="180" fontId="1" fillId="0" borderId="5" xfId="54" applyNumberFormat="1" applyFont="1" applyFill="1" applyBorder="1">
      <alignment/>
      <protection/>
    </xf>
    <xf numFmtId="0" fontId="1" fillId="0" borderId="11" xfId="54" applyNumberFormat="1" applyFont="1" applyFill="1" applyBorder="1" applyAlignment="1">
      <alignment horizontal="right" vertical="center"/>
      <protection/>
    </xf>
    <xf numFmtId="0" fontId="1" fillId="0" borderId="4" xfId="54" applyFont="1" applyFill="1" applyBorder="1">
      <alignment/>
      <protection/>
    </xf>
    <xf numFmtId="0" fontId="1" fillId="0" borderId="24" xfId="54" applyFont="1" applyFill="1" applyBorder="1">
      <alignment/>
      <protection/>
    </xf>
    <xf numFmtId="0" fontId="1" fillId="0" borderId="14" xfId="54" applyFont="1" applyFill="1" applyBorder="1">
      <alignment/>
      <protection/>
    </xf>
    <xf numFmtId="0" fontId="1" fillId="0" borderId="3" xfId="54" applyFont="1" applyFill="1" applyBorder="1">
      <alignment/>
      <protection/>
    </xf>
    <xf numFmtId="0" fontId="1" fillId="0" borderId="0" xfId="55" applyFont="1" applyFill="1">
      <alignment/>
      <protection/>
    </xf>
    <xf numFmtId="0" fontId="5" fillId="0" borderId="0" xfId="55" applyFont="1" applyFill="1">
      <alignment/>
      <protection/>
    </xf>
    <xf numFmtId="0" fontId="1" fillId="0" borderId="8" xfId="55" applyFont="1" applyFill="1" applyBorder="1" applyAlignment="1">
      <alignment horizontal="distributed" vertical="center"/>
      <protection/>
    </xf>
    <xf numFmtId="0" fontId="1" fillId="0" borderId="8" xfId="55" applyFont="1" applyFill="1" applyBorder="1" applyAlignment="1">
      <alignment horizontal="distributed" vertical="center" wrapText="1"/>
      <protection/>
    </xf>
    <xf numFmtId="0" fontId="1" fillId="0" borderId="23" xfId="55" applyFont="1" applyFill="1" applyBorder="1">
      <alignment/>
      <protection/>
    </xf>
    <xf numFmtId="0" fontId="1" fillId="0" borderId="7" xfId="55" applyFont="1" applyFill="1" applyBorder="1">
      <alignment/>
      <protection/>
    </xf>
    <xf numFmtId="0" fontId="1" fillId="0" borderId="6" xfId="55" applyFont="1" applyFill="1" applyBorder="1">
      <alignment/>
      <protection/>
    </xf>
    <xf numFmtId="41" fontId="1" fillId="0" borderId="7" xfId="55" applyNumberFormat="1" applyFont="1" applyFill="1" applyBorder="1">
      <alignment/>
      <protection/>
    </xf>
    <xf numFmtId="41" fontId="1" fillId="0" borderId="6" xfId="55" applyNumberFormat="1" applyFont="1" applyFill="1" applyBorder="1">
      <alignment/>
      <protection/>
    </xf>
    <xf numFmtId="0" fontId="7" fillId="0" borderId="0" xfId="55" applyFont="1" applyFill="1">
      <alignment/>
      <protection/>
    </xf>
    <xf numFmtId="0" fontId="7" fillId="0" borderId="1" xfId="55" applyFont="1" applyFill="1" applyBorder="1">
      <alignment/>
      <protection/>
    </xf>
    <xf numFmtId="0" fontId="7" fillId="0" borderId="0" xfId="55" applyFont="1" applyFill="1" applyBorder="1">
      <alignment/>
      <protection/>
    </xf>
    <xf numFmtId="0" fontId="7" fillId="0" borderId="5" xfId="55" applyFont="1" applyFill="1" applyBorder="1">
      <alignment/>
      <protection/>
    </xf>
    <xf numFmtId="41" fontId="7" fillId="0" borderId="0" xfId="55" applyNumberFormat="1" applyFont="1" applyFill="1" applyBorder="1">
      <alignment/>
      <protection/>
    </xf>
    <xf numFmtId="41" fontId="7" fillId="0" borderId="5" xfId="55" applyNumberFormat="1" applyFont="1" applyFill="1" applyBorder="1">
      <alignment/>
      <protection/>
    </xf>
    <xf numFmtId="0" fontId="1" fillId="0" borderId="0" xfId="55" applyFont="1" applyFill="1" applyBorder="1">
      <alignment/>
      <protection/>
    </xf>
    <xf numFmtId="0" fontId="1" fillId="0" borderId="5" xfId="55" applyFont="1" applyFill="1" applyBorder="1">
      <alignment/>
      <protection/>
    </xf>
    <xf numFmtId="41" fontId="1" fillId="0" borderId="0" xfId="55" applyNumberFormat="1" applyFont="1" applyFill="1" applyBorder="1">
      <alignment/>
      <protection/>
    </xf>
    <xf numFmtId="41" fontId="1" fillId="0" borderId="5" xfId="55" applyNumberFormat="1" applyFont="1" applyFill="1" applyBorder="1">
      <alignment/>
      <protection/>
    </xf>
    <xf numFmtId="0" fontId="1" fillId="0" borderId="0" xfId="55" applyFont="1" applyFill="1" applyBorder="1" applyAlignment="1">
      <alignment horizontal="distributed"/>
      <protection/>
    </xf>
    <xf numFmtId="0" fontId="1" fillId="0" borderId="0" xfId="55" applyFont="1" applyFill="1" applyBorder="1" applyAlignment="1">
      <alignment horizontal="distributed" vertical="distributed"/>
      <protection/>
    </xf>
    <xf numFmtId="0" fontId="1" fillId="0" borderId="24" xfId="55" applyFont="1" applyFill="1" applyBorder="1">
      <alignment/>
      <protection/>
    </xf>
    <xf numFmtId="0" fontId="1" fillId="0" borderId="14" xfId="55" applyFont="1" applyFill="1" applyBorder="1">
      <alignment/>
      <protection/>
    </xf>
    <xf numFmtId="0" fontId="1" fillId="0" borderId="3" xfId="55" applyFont="1" applyFill="1" applyBorder="1">
      <alignment/>
      <protection/>
    </xf>
    <xf numFmtId="41" fontId="1" fillId="0" borderId="24" xfId="55" applyNumberFormat="1" applyFont="1" applyFill="1" applyBorder="1">
      <alignment/>
      <protection/>
    </xf>
    <xf numFmtId="41" fontId="1" fillId="0" borderId="14" xfId="55" applyNumberFormat="1" applyFont="1" applyFill="1" applyBorder="1">
      <alignment/>
      <protection/>
    </xf>
    <xf numFmtId="41" fontId="1" fillId="0" borderId="3" xfId="55" applyNumberFormat="1" applyFont="1" applyFill="1" applyBorder="1">
      <alignment/>
      <protection/>
    </xf>
    <xf numFmtId="38" fontId="6" fillId="0" borderId="2" xfId="18" applyFont="1" applyFill="1" applyBorder="1" applyAlignment="1">
      <alignment horizontal="distributed" vertical="center" wrapText="1"/>
    </xf>
    <xf numFmtId="38" fontId="1" fillId="0" borderId="5" xfId="18" applyFont="1" applyFill="1" applyBorder="1" applyAlignment="1">
      <alignment horizontal="center" vertical="center"/>
    </xf>
    <xf numFmtId="38" fontId="1" fillId="0" borderId="24"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3" xfId="18" applyFont="1" applyFill="1" applyBorder="1" applyAlignment="1">
      <alignment horizontal="center" vertical="center"/>
    </xf>
    <xf numFmtId="38" fontId="1" fillId="0" borderId="31"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0" xfId="18" applyFont="1" applyFill="1" applyBorder="1" applyAlignment="1">
      <alignment horizontal="center" vertical="center"/>
    </xf>
    <xf numFmtId="0" fontId="0" fillId="0" borderId="0" xfId="29" applyFill="1" applyAlignment="1">
      <alignment horizontal="distributed" vertical="center"/>
      <protection/>
    </xf>
    <xf numFmtId="0" fontId="0" fillId="0" borderId="5" xfId="29" applyFill="1" applyBorder="1" applyAlignment="1">
      <alignment horizontal="distributed" vertical="center"/>
      <protection/>
    </xf>
    <xf numFmtId="38" fontId="1" fillId="0" borderId="32" xfId="18" applyFont="1" applyFill="1" applyBorder="1" applyAlignment="1">
      <alignment horizontal="center" vertical="center"/>
    </xf>
    <xf numFmtId="38" fontId="1" fillId="0" borderId="33" xfId="18" applyFont="1" applyFill="1" applyBorder="1" applyAlignment="1">
      <alignment horizontal="center" vertical="center"/>
    </xf>
    <xf numFmtId="0" fontId="8" fillId="0" borderId="5" xfId="29" applyFont="1" applyFill="1" applyBorder="1" applyAlignment="1">
      <alignment horizontal="distributed" vertical="center"/>
      <protection/>
    </xf>
    <xf numFmtId="38" fontId="1" fillId="0" borderId="1" xfId="18" applyFont="1" applyFill="1" applyBorder="1" applyAlignment="1">
      <alignment horizontal="center" vertical="center" textRotation="255"/>
    </xf>
    <xf numFmtId="0" fontId="0" fillId="0" borderId="1" xfId="29" applyFill="1" applyBorder="1" applyAlignment="1">
      <alignment horizontal="center" vertical="center" textRotation="255"/>
      <protection/>
    </xf>
    <xf numFmtId="38" fontId="1" fillId="0" borderId="0" xfId="18" applyFont="1" applyFill="1" applyBorder="1" applyAlignment="1">
      <alignment horizontal="distributed" vertical="center"/>
    </xf>
    <xf numFmtId="38" fontId="7" fillId="0" borderId="0" xfId="18" applyFont="1" applyFill="1" applyBorder="1" applyAlignment="1">
      <alignment horizontal="distributed" vertical="center"/>
    </xf>
    <xf numFmtId="185" fontId="1" fillId="0" borderId="16" xfId="18" applyNumberFormat="1" applyFont="1" applyFill="1" applyBorder="1" applyAlignment="1">
      <alignment horizontal="center" vertical="center"/>
    </xf>
    <xf numFmtId="185" fontId="1" fillId="0" borderId="26" xfId="18" applyNumberFormat="1" applyFont="1" applyFill="1" applyBorder="1" applyAlignment="1">
      <alignment horizontal="center" vertical="center"/>
    </xf>
    <xf numFmtId="185" fontId="1" fillId="0" borderId="18" xfId="18" applyNumberFormat="1" applyFont="1" applyFill="1" applyBorder="1" applyAlignment="1">
      <alignment horizontal="center" vertical="center"/>
    </xf>
    <xf numFmtId="38" fontId="1" fillId="0" borderId="16" xfId="18" applyFont="1" applyFill="1" applyBorder="1" applyAlignment="1">
      <alignment horizontal="center" vertical="center"/>
    </xf>
    <xf numFmtId="38" fontId="1" fillId="0" borderId="8" xfId="18" applyFont="1" applyFill="1" applyBorder="1" applyAlignment="1">
      <alignment horizontal="center" vertical="center"/>
    </xf>
    <xf numFmtId="38" fontId="7" fillId="0" borderId="5" xfId="18" applyFont="1" applyFill="1" applyBorder="1" applyAlignment="1">
      <alignment horizontal="distributed" vertical="center"/>
    </xf>
    <xf numFmtId="38" fontId="1" fillId="0" borderId="5" xfId="18" applyFont="1" applyFill="1" applyBorder="1" applyAlignment="1">
      <alignment horizontal="distributed" vertical="center"/>
    </xf>
    <xf numFmtId="38" fontId="1" fillId="0" borderId="16" xfId="18" applyFont="1" applyFill="1" applyBorder="1" applyAlignment="1">
      <alignment horizontal="center" vertical="center"/>
    </xf>
    <xf numFmtId="0" fontId="0" fillId="0" borderId="18" xfId="27" applyFill="1" applyBorder="1" applyAlignment="1">
      <alignment horizontal="distributed" vertical="center"/>
      <protection/>
    </xf>
    <xf numFmtId="38" fontId="1" fillId="0" borderId="11" xfId="18" applyFont="1" applyFill="1" applyBorder="1" applyAlignment="1">
      <alignment horizontal="distributed" vertical="center" wrapText="1"/>
    </xf>
    <xf numFmtId="38" fontId="1" fillId="0" borderId="4" xfId="18" applyFont="1" applyFill="1" applyBorder="1" applyAlignment="1">
      <alignment horizontal="distributed" vertical="center" wrapText="1"/>
    </xf>
    <xf numFmtId="38" fontId="1" fillId="0" borderId="11" xfId="18" applyFont="1" applyFill="1" applyBorder="1" applyAlignment="1">
      <alignment horizontal="distributed" vertical="center"/>
    </xf>
    <xf numFmtId="38" fontId="1" fillId="0" borderId="4" xfId="18" applyFont="1" applyFill="1" applyBorder="1" applyAlignment="1">
      <alignment horizontal="distributed" vertical="center"/>
    </xf>
    <xf numFmtId="38" fontId="1" fillId="0" borderId="1" xfId="18" applyFont="1" applyFill="1" applyBorder="1" applyAlignment="1">
      <alignment horizontal="distributed" vertical="center"/>
    </xf>
    <xf numFmtId="0" fontId="1" fillId="0" borderId="28" xfId="27" applyFont="1" applyFill="1" applyBorder="1" applyAlignment="1">
      <alignment horizontal="distributed" vertical="center"/>
      <protection/>
    </xf>
    <xf numFmtId="0" fontId="0" fillId="0" borderId="28" xfId="27" applyFill="1" applyBorder="1" applyAlignment="1">
      <alignment horizontal="distributed" vertical="center"/>
      <protection/>
    </xf>
    <xf numFmtId="0" fontId="0" fillId="0" borderId="4" xfId="27" applyFill="1" applyBorder="1" applyAlignment="1">
      <alignment horizontal="distributed" vertical="center"/>
      <protection/>
    </xf>
    <xf numFmtId="38" fontId="1" fillId="0" borderId="5" xfId="18" applyFont="1" applyFill="1" applyBorder="1" applyAlignment="1">
      <alignment horizontal="distributed" vertical="center" wrapText="1"/>
    </xf>
    <xf numFmtId="0" fontId="0" fillId="0" borderId="3" xfId="27" applyFill="1" applyBorder="1" applyAlignment="1">
      <alignment horizontal="distributed" vertical="center" wrapText="1"/>
      <protection/>
    </xf>
    <xf numFmtId="38" fontId="1" fillId="0" borderId="31" xfId="18" applyFont="1" applyFill="1" applyBorder="1" applyAlignment="1">
      <alignment horizontal="distributed" vertical="center" wrapText="1"/>
    </xf>
    <xf numFmtId="0" fontId="0" fillId="0" borderId="5" xfId="27" applyFill="1" applyBorder="1" applyAlignment="1">
      <alignment horizontal="distributed" vertical="center" wrapText="1"/>
      <protection/>
    </xf>
    <xf numFmtId="0" fontId="0" fillId="0" borderId="3" xfId="27" applyFill="1" applyBorder="1" applyAlignment="1">
      <alignment horizontal="distributed" vertical="center" wrapText="1"/>
      <protection/>
    </xf>
    <xf numFmtId="0" fontId="1" fillId="0" borderId="26" xfId="27" applyFont="1" applyFill="1" applyBorder="1" applyAlignment="1">
      <alignment horizontal="distributed" vertical="center"/>
      <protection/>
    </xf>
    <xf numFmtId="0" fontId="1" fillId="0" borderId="3" xfId="27" applyFont="1" applyFill="1" applyBorder="1" applyAlignment="1">
      <alignment horizontal="distributed" vertical="center"/>
      <protection/>
    </xf>
    <xf numFmtId="0" fontId="1" fillId="0" borderId="2" xfId="27" applyFont="1" applyFill="1" applyBorder="1" applyAlignment="1">
      <alignment horizontal="distributed" vertical="center"/>
      <protection/>
    </xf>
    <xf numFmtId="0" fontId="0" fillId="0" borderId="11" xfId="27" applyFill="1" applyBorder="1" applyAlignment="1">
      <alignment horizontal="distributed" vertical="center"/>
      <protection/>
    </xf>
    <xf numFmtId="0" fontId="9" fillId="0" borderId="34" xfId="26" applyFont="1" applyFill="1" applyBorder="1" applyAlignment="1">
      <alignment horizontal="distributed" vertical="center"/>
      <protection/>
    </xf>
    <xf numFmtId="0" fontId="0" fillId="0" borderId="6" xfId="26" applyFill="1" applyBorder="1" applyAlignment="1">
      <alignment horizontal="distributed" vertical="center"/>
      <protection/>
    </xf>
    <xf numFmtId="0" fontId="0" fillId="0" borderId="13" xfId="26" applyFill="1" applyBorder="1" applyAlignment="1">
      <alignment horizontal="distributed" vertical="center"/>
      <protection/>
    </xf>
    <xf numFmtId="0" fontId="0" fillId="0" borderId="0" xfId="26" applyFill="1" applyBorder="1" applyAlignment="1">
      <alignment horizontal="distributed" vertical="center"/>
      <protection/>
    </xf>
    <xf numFmtId="0" fontId="0" fillId="0" borderId="5" xfId="26" applyFill="1" applyBorder="1" applyAlignment="1">
      <alignment horizontal="distributed" vertical="center"/>
      <protection/>
    </xf>
    <xf numFmtId="0" fontId="1" fillId="0" borderId="24" xfId="27" applyFont="1" applyFill="1" applyBorder="1" applyAlignment="1">
      <alignment horizontal="distributed" vertical="center"/>
      <protection/>
    </xf>
    <xf numFmtId="0" fontId="5" fillId="0" borderId="0" xfId="26" applyFont="1" applyFill="1" applyAlignment="1">
      <alignment horizontal="center" vertical="center"/>
      <protection/>
    </xf>
    <xf numFmtId="0" fontId="10" fillId="0" borderId="0" xfId="26" applyFont="1" applyFill="1" applyAlignment="1">
      <alignment horizontal="center" vertical="center"/>
      <protection/>
    </xf>
    <xf numFmtId="0" fontId="9" fillId="0" borderId="23" xfId="26" applyFont="1" applyFill="1" applyBorder="1" applyAlignment="1">
      <alignment horizontal="distributed" vertical="center"/>
      <protection/>
    </xf>
    <xf numFmtId="0" fontId="0" fillId="0" borderId="7" xfId="26" applyFill="1" applyBorder="1" applyAlignment="1">
      <alignment horizontal="distributed" vertical="center"/>
      <protection/>
    </xf>
    <xf numFmtId="0" fontId="0" fillId="0" borderId="35" xfId="26" applyFill="1" applyBorder="1" applyAlignment="1">
      <alignment horizontal="distributed" vertical="center"/>
      <protection/>
    </xf>
    <xf numFmtId="0" fontId="0" fillId="0" borderId="1" xfId="26" applyFill="1" applyBorder="1" applyAlignment="1">
      <alignment horizontal="distributed" vertical="center"/>
      <protection/>
    </xf>
    <xf numFmtId="0" fontId="0" fillId="0" borderId="0" xfId="26" applyFill="1" applyAlignment="1">
      <alignment horizontal="distributed" vertical="center"/>
      <protection/>
    </xf>
    <xf numFmtId="0" fontId="0" fillId="0" borderId="12" xfId="26" applyFill="1" applyBorder="1" applyAlignment="1">
      <alignment horizontal="distributed" vertical="center"/>
      <protection/>
    </xf>
    <xf numFmtId="0" fontId="0" fillId="0" borderId="4" xfId="26" applyFill="1" applyBorder="1" applyAlignment="1">
      <alignment horizontal="distributed" vertical="center"/>
      <protection/>
    </xf>
    <xf numFmtId="0" fontId="1" fillId="0" borderId="16" xfId="26" applyFont="1" applyFill="1" applyBorder="1" applyAlignment="1">
      <alignment horizontal="distributed" vertical="center"/>
      <protection/>
    </xf>
    <xf numFmtId="0" fontId="0" fillId="0" borderId="16" xfId="26" applyFill="1" applyBorder="1" applyAlignment="1">
      <alignment horizontal="distributed" vertical="center"/>
      <protection/>
    </xf>
    <xf numFmtId="0" fontId="0" fillId="0" borderId="17" xfId="26" applyFill="1" applyBorder="1" applyAlignment="1">
      <alignment horizontal="distributed" vertical="center"/>
      <protection/>
    </xf>
    <xf numFmtId="0" fontId="1" fillId="0" borderId="18" xfId="26" applyFont="1" applyFill="1" applyBorder="1" applyAlignment="1">
      <alignment horizontal="distributed" vertical="center"/>
      <protection/>
    </xf>
    <xf numFmtId="0" fontId="7" fillId="0" borderId="1" xfId="25" applyFont="1" applyFill="1" applyBorder="1" applyAlignment="1">
      <alignment horizontal="distributed" vertical="center"/>
      <protection/>
    </xf>
    <xf numFmtId="0" fontId="8" fillId="0" borderId="0" xfId="25" applyFont="1" applyFill="1" applyAlignment="1">
      <alignment horizontal="distributed" vertical="center"/>
      <protection/>
    </xf>
    <xf numFmtId="38" fontId="7" fillId="0" borderId="1" xfId="18" applyFont="1" applyFill="1" applyBorder="1" applyAlignment="1">
      <alignment horizontal="distributed" vertical="center"/>
    </xf>
    <xf numFmtId="0" fontId="1" fillId="0" borderId="32" xfId="25" applyFont="1" applyFill="1" applyBorder="1" applyAlignment="1">
      <alignment horizontal="distributed" vertical="center"/>
      <protection/>
    </xf>
    <xf numFmtId="0" fontId="1" fillId="0" borderId="33" xfId="25" applyFont="1" applyFill="1" applyBorder="1" applyAlignment="1">
      <alignment horizontal="distributed" vertical="center"/>
      <protection/>
    </xf>
    <xf numFmtId="0" fontId="1" fillId="0" borderId="31" xfId="25" applyFont="1" applyFill="1" applyBorder="1" applyAlignment="1">
      <alignment horizontal="distributed" vertical="center"/>
      <protection/>
    </xf>
    <xf numFmtId="0" fontId="1" fillId="0" borderId="24" xfId="25" applyFont="1" applyFill="1" applyBorder="1" applyAlignment="1">
      <alignment horizontal="distributed" vertical="center"/>
      <protection/>
    </xf>
    <xf numFmtId="0" fontId="1" fillId="0" borderId="14" xfId="25" applyFont="1" applyFill="1" applyBorder="1" applyAlignment="1">
      <alignment horizontal="distributed" vertical="center"/>
      <protection/>
    </xf>
    <xf numFmtId="0" fontId="1" fillId="0" borderId="3" xfId="25" applyFont="1" applyFill="1" applyBorder="1" applyAlignment="1">
      <alignment horizontal="distributed" vertical="center"/>
      <protection/>
    </xf>
    <xf numFmtId="0" fontId="8" fillId="0" borderId="0" xfId="25" applyFont="1" applyFill="1" applyBorder="1" applyAlignment="1">
      <alignment horizontal="distributed" vertical="center"/>
      <protection/>
    </xf>
    <xf numFmtId="0" fontId="7" fillId="0" borderId="1" xfId="18" applyNumberFormat="1" applyFont="1" applyFill="1" applyBorder="1" applyAlignment="1">
      <alignment horizontal="distributed" vertical="center"/>
    </xf>
    <xf numFmtId="0" fontId="7" fillId="0" borderId="0" xfId="18" applyNumberFormat="1" applyFont="1" applyFill="1" applyBorder="1" applyAlignment="1">
      <alignment horizontal="distributed" vertical="center"/>
    </xf>
    <xf numFmtId="0" fontId="8" fillId="0" borderId="5" xfId="25" applyFont="1" applyFill="1" applyBorder="1" applyAlignment="1">
      <alignment horizontal="distributed" vertical="center"/>
      <protection/>
    </xf>
    <xf numFmtId="0" fontId="0" fillId="0" borderId="3" xfId="25" applyFill="1" applyBorder="1" applyAlignment="1">
      <alignment horizontal="distributed" vertical="center"/>
      <protection/>
    </xf>
    <xf numFmtId="38" fontId="1" fillId="0" borderId="2" xfId="18" applyFont="1" applyFill="1" applyBorder="1" applyAlignment="1">
      <alignment horizontal="distributed" vertical="center"/>
    </xf>
    <xf numFmtId="0" fontId="0" fillId="0" borderId="4" xfId="25" applyFill="1" applyBorder="1" applyAlignment="1">
      <alignment horizontal="distributed" vertical="center"/>
      <protection/>
    </xf>
    <xf numFmtId="38" fontId="1" fillId="0" borderId="26" xfId="18" applyFont="1" applyFill="1" applyBorder="1" applyAlignment="1">
      <alignment horizontal="center" vertical="center" wrapText="1"/>
    </xf>
    <xf numFmtId="38" fontId="1" fillId="0" borderId="18" xfId="18" applyFont="1" applyFill="1" applyBorder="1" applyAlignment="1">
      <alignment horizontal="center" vertical="center" wrapText="1"/>
    </xf>
    <xf numFmtId="38" fontId="1" fillId="0" borderId="26" xfId="18" applyFont="1" applyFill="1" applyBorder="1" applyAlignment="1">
      <alignment horizontal="distributed" vertical="center"/>
    </xf>
    <xf numFmtId="0" fontId="0" fillId="0" borderId="28" xfId="25" applyFill="1" applyBorder="1" applyAlignment="1">
      <alignment horizontal="distributed" vertical="center"/>
      <protection/>
    </xf>
    <xf numFmtId="0" fontId="0" fillId="0" borderId="18" xfId="25" applyFill="1" applyBorder="1" applyAlignment="1">
      <alignment horizontal="distributed" vertical="center"/>
      <protection/>
    </xf>
    <xf numFmtId="0" fontId="1" fillId="0" borderId="2" xfId="26" applyFont="1" applyFill="1" applyBorder="1" applyAlignment="1">
      <alignment horizontal="distributed" vertical="center"/>
      <protection/>
    </xf>
    <xf numFmtId="38" fontId="1" fillId="0" borderId="0" xfId="18" applyFont="1" applyFill="1" applyBorder="1" applyAlignment="1">
      <alignment horizontal="right" vertical="center"/>
    </xf>
    <xf numFmtId="38" fontId="1" fillId="0" borderId="5" xfId="18" applyFont="1" applyFill="1" applyBorder="1" applyAlignment="1">
      <alignment horizontal="right" vertical="center"/>
    </xf>
    <xf numFmtId="0" fontId="1" fillId="0" borderId="2" xfId="30" applyFont="1" applyFill="1" applyBorder="1" applyAlignment="1">
      <alignment horizontal="distributed" vertical="center" wrapText="1"/>
      <protection/>
    </xf>
    <xf numFmtId="0" fontId="1" fillId="0" borderId="4" xfId="30" applyFont="1" applyFill="1" applyBorder="1" applyAlignment="1">
      <alignment horizontal="distributed" vertical="center"/>
      <protection/>
    </xf>
    <xf numFmtId="0" fontId="1" fillId="0" borderId="16" xfId="30" applyFont="1" applyFill="1" applyBorder="1" applyAlignment="1">
      <alignment horizontal="distributed" vertical="center" wrapText="1"/>
      <protection/>
    </xf>
    <xf numFmtId="49" fontId="7" fillId="0" borderId="1" xfId="30" applyNumberFormat="1" applyFont="1" applyFill="1" applyBorder="1" applyAlignment="1">
      <alignment horizontal="distributed" vertical="center"/>
      <protection/>
    </xf>
    <xf numFmtId="49" fontId="7" fillId="0" borderId="5" xfId="30" applyNumberFormat="1" applyFont="1" applyFill="1" applyBorder="1" applyAlignment="1">
      <alignment horizontal="distributed" vertical="center"/>
      <protection/>
    </xf>
    <xf numFmtId="49" fontId="1" fillId="0" borderId="1" xfId="30" applyNumberFormat="1" applyFont="1" applyFill="1" applyBorder="1" applyAlignment="1">
      <alignment horizontal="distributed" vertical="center"/>
      <protection/>
    </xf>
    <xf numFmtId="49" fontId="1" fillId="0" borderId="5" xfId="30" applyNumberFormat="1" applyFont="1" applyFill="1" applyBorder="1" applyAlignment="1">
      <alignment horizontal="distributed" vertical="center"/>
      <protection/>
    </xf>
    <xf numFmtId="49" fontId="1" fillId="0" borderId="32" xfId="30" applyNumberFormat="1" applyFont="1" applyFill="1" applyBorder="1" applyAlignment="1">
      <alignment horizontal="distributed" vertical="center" wrapText="1"/>
      <protection/>
    </xf>
    <xf numFmtId="49" fontId="1" fillId="0" borderId="31" xfId="30" applyNumberFormat="1" applyFont="1" applyFill="1" applyBorder="1" applyAlignment="1">
      <alignment horizontal="distributed" vertical="center" wrapText="1"/>
      <protection/>
    </xf>
    <xf numFmtId="49" fontId="1" fillId="0" borderId="24" xfId="30" applyNumberFormat="1" applyFont="1" applyFill="1" applyBorder="1" applyAlignment="1">
      <alignment horizontal="distributed" vertical="center" wrapText="1"/>
      <protection/>
    </xf>
    <xf numFmtId="49" fontId="1" fillId="0" borderId="3" xfId="30" applyNumberFormat="1" applyFont="1" applyFill="1" applyBorder="1" applyAlignment="1">
      <alignment horizontal="distributed" vertical="center" wrapText="1"/>
      <protection/>
    </xf>
    <xf numFmtId="177" fontId="1" fillId="0" borderId="0" xfId="30" applyNumberFormat="1" applyFont="1" applyFill="1" applyBorder="1" applyAlignment="1">
      <alignment horizontal="center" vertical="center" wrapText="1"/>
      <protection/>
    </xf>
    <xf numFmtId="49" fontId="7" fillId="0" borderId="1" xfId="22" applyFont="1" applyFill="1" applyBorder="1" applyAlignment="1">
      <alignment horizontal="distributed" vertical="center"/>
      <protection/>
    </xf>
    <xf numFmtId="49" fontId="7" fillId="0" borderId="0" xfId="22" applyFont="1" applyFill="1" applyBorder="1" applyAlignment="1">
      <alignment horizontal="distributed" vertical="center"/>
      <protection/>
    </xf>
    <xf numFmtId="0" fontId="1" fillId="0" borderId="2" xfId="31" applyFont="1" applyFill="1" applyBorder="1" applyAlignment="1">
      <alignment horizontal="distributed" vertical="center" wrapText="1"/>
      <protection/>
    </xf>
    <xf numFmtId="0" fontId="1" fillId="0" borderId="4" xfId="31" applyFont="1" applyFill="1" applyBorder="1" applyAlignment="1">
      <alignment horizontal="distributed" vertical="center"/>
      <protection/>
    </xf>
    <xf numFmtId="0" fontId="1" fillId="0" borderId="2" xfId="31" applyFont="1" applyFill="1" applyBorder="1" applyAlignment="1">
      <alignment horizontal="distributed" vertical="center"/>
      <protection/>
    </xf>
    <xf numFmtId="0" fontId="1" fillId="0" borderId="26" xfId="31" applyFont="1" applyFill="1" applyBorder="1" applyAlignment="1">
      <alignment horizontal="distributed" vertical="center"/>
      <protection/>
    </xf>
    <xf numFmtId="0" fontId="1" fillId="0" borderId="28" xfId="31" applyFont="1" applyFill="1" applyBorder="1" applyAlignment="1">
      <alignment horizontal="distributed" vertical="center"/>
      <protection/>
    </xf>
    <xf numFmtId="0" fontId="1" fillId="0" borderId="18" xfId="31" applyFont="1" applyFill="1" applyBorder="1" applyAlignment="1">
      <alignment horizontal="distributed" vertical="center"/>
      <protection/>
    </xf>
    <xf numFmtId="0" fontId="1" fillId="0" borderId="32" xfId="31" applyFont="1" applyFill="1" applyBorder="1" applyAlignment="1">
      <alignment horizontal="distributed" vertical="center"/>
      <protection/>
    </xf>
    <xf numFmtId="0" fontId="1" fillId="0" borderId="31" xfId="31" applyFont="1" applyFill="1" applyBorder="1" applyAlignment="1">
      <alignment horizontal="distributed" vertical="center"/>
      <protection/>
    </xf>
    <xf numFmtId="0" fontId="1" fillId="0" borderId="24" xfId="31" applyFont="1" applyFill="1" applyBorder="1" applyAlignment="1">
      <alignment horizontal="distributed" vertical="center"/>
      <protection/>
    </xf>
    <xf numFmtId="0" fontId="1" fillId="0" borderId="3" xfId="31" applyFont="1" applyFill="1" applyBorder="1" applyAlignment="1">
      <alignment horizontal="distributed" vertical="center"/>
      <protection/>
    </xf>
    <xf numFmtId="0" fontId="1" fillId="0" borderId="1" xfId="31" applyFont="1" applyFill="1" applyBorder="1" applyAlignment="1">
      <alignment horizontal="distributed" vertical="center"/>
      <protection/>
    </xf>
    <xf numFmtId="0" fontId="1" fillId="0" borderId="5" xfId="31" applyFont="1" applyFill="1" applyBorder="1" applyAlignment="1">
      <alignment horizontal="distributed" vertical="center"/>
      <protection/>
    </xf>
    <xf numFmtId="49" fontId="7" fillId="0" borderId="1" xfId="31" applyNumberFormat="1" applyFont="1" applyFill="1" applyBorder="1" applyAlignment="1">
      <alignment horizontal="distributed" vertical="center"/>
      <protection/>
    </xf>
    <xf numFmtId="0" fontId="6" fillId="0" borderId="0" xfId="31" applyFont="1" applyFill="1" applyAlignment="1">
      <alignment horizontal="distributed"/>
      <protection/>
    </xf>
    <xf numFmtId="0" fontId="13" fillId="0" borderId="0" xfId="31" applyFont="1" applyFill="1" applyAlignment="1">
      <alignment/>
      <protection/>
    </xf>
    <xf numFmtId="0" fontId="1" fillId="0" borderId="2" xfId="32" applyFont="1" applyFill="1" applyBorder="1" applyAlignment="1">
      <alignment horizontal="center" vertical="center"/>
      <protection/>
    </xf>
    <xf numFmtId="0" fontId="1" fillId="0" borderId="4" xfId="32" applyFont="1" applyFill="1" applyBorder="1" applyAlignment="1">
      <alignment horizontal="center" vertical="center"/>
      <protection/>
    </xf>
    <xf numFmtId="0" fontId="1" fillId="0" borderId="1" xfId="32" applyFont="1" applyFill="1" applyBorder="1" applyAlignment="1">
      <alignment horizontal="center" vertical="center" textRotation="255"/>
      <protection/>
    </xf>
    <xf numFmtId="49" fontId="1" fillId="0" borderId="32" xfId="32" applyNumberFormat="1" applyFont="1" applyFill="1" applyBorder="1" applyAlignment="1">
      <alignment horizontal="center" vertical="center" wrapText="1"/>
      <protection/>
    </xf>
    <xf numFmtId="49" fontId="1" fillId="0" borderId="31" xfId="32" applyNumberFormat="1" applyFont="1" applyFill="1" applyBorder="1" applyAlignment="1">
      <alignment horizontal="center" vertical="center" wrapText="1"/>
      <protection/>
    </xf>
    <xf numFmtId="49" fontId="1" fillId="0" borderId="24" xfId="32" applyNumberFormat="1" applyFont="1" applyFill="1" applyBorder="1" applyAlignment="1">
      <alignment horizontal="center" vertical="center" wrapText="1"/>
      <protection/>
    </xf>
    <xf numFmtId="49" fontId="1" fillId="0" borderId="3" xfId="32" applyNumberFormat="1" applyFont="1" applyFill="1" applyBorder="1" applyAlignment="1">
      <alignment horizontal="center" vertical="center" wrapText="1"/>
      <protection/>
    </xf>
    <xf numFmtId="0" fontId="1" fillId="0" borderId="2" xfId="32" applyFont="1" applyFill="1" applyBorder="1" applyAlignment="1">
      <alignment horizontal="center" vertical="center" wrapText="1"/>
      <protection/>
    </xf>
    <xf numFmtId="0" fontId="1" fillId="0" borderId="26" xfId="32" applyFont="1" applyFill="1" applyBorder="1" applyAlignment="1">
      <alignment horizontal="center" vertical="center"/>
      <protection/>
    </xf>
    <xf numFmtId="0" fontId="1" fillId="0" borderId="18" xfId="32" applyFont="1" applyFill="1" applyBorder="1" applyAlignment="1">
      <alignment horizontal="center" vertical="center"/>
      <protection/>
    </xf>
    <xf numFmtId="0" fontId="1" fillId="0" borderId="28" xfId="32" applyFont="1" applyFill="1" applyBorder="1" applyAlignment="1">
      <alignment horizontal="center" vertical="center"/>
      <protection/>
    </xf>
    <xf numFmtId="0" fontId="1" fillId="0" borderId="16" xfId="33" applyFont="1" applyFill="1" applyBorder="1" applyAlignment="1">
      <alignment horizontal="distributed" vertical="center" wrapText="1"/>
      <protection/>
    </xf>
    <xf numFmtId="49" fontId="1" fillId="0" borderId="1" xfId="22" applyFont="1" applyFill="1" applyBorder="1" applyAlignment="1">
      <alignment horizontal="distributed" vertical="center"/>
      <protection/>
    </xf>
    <xf numFmtId="49" fontId="1" fillId="0" borderId="0" xfId="22" applyFont="1" applyFill="1" applyBorder="1" applyAlignment="1">
      <alignment horizontal="distributed" vertical="center"/>
      <protection/>
    </xf>
    <xf numFmtId="49" fontId="1" fillId="0" borderId="16" xfId="33" applyNumberFormat="1" applyFont="1" applyFill="1" applyBorder="1" applyAlignment="1">
      <alignment horizontal="distributed" vertical="center" wrapText="1"/>
      <protection/>
    </xf>
    <xf numFmtId="49" fontId="1" fillId="0" borderId="8" xfId="33" applyNumberFormat="1" applyFont="1" applyFill="1" applyBorder="1" applyAlignment="1">
      <alignment horizontal="distributed" vertical="center" wrapText="1"/>
      <protection/>
    </xf>
    <xf numFmtId="0" fontId="1" fillId="0" borderId="16" xfId="34" applyFont="1" applyFill="1" applyBorder="1" applyAlignment="1">
      <alignment horizontal="distributed" vertical="center"/>
      <protection/>
    </xf>
    <xf numFmtId="0" fontId="1" fillId="0" borderId="8" xfId="34" applyFont="1" applyFill="1" applyBorder="1" applyAlignment="1">
      <alignment horizontal="distributed" vertical="center"/>
      <protection/>
    </xf>
    <xf numFmtId="0" fontId="1" fillId="0" borderId="0" xfId="34" applyFont="1" applyFill="1" applyBorder="1" applyAlignment="1">
      <alignment horizontal="right" vertical="center"/>
      <protection/>
    </xf>
    <xf numFmtId="0" fontId="0" fillId="0" borderId="5" xfId="34" applyFill="1" applyBorder="1" applyAlignment="1">
      <alignment horizontal="right" vertical="center"/>
      <protection/>
    </xf>
    <xf numFmtId="0" fontId="7" fillId="0" borderId="1" xfId="34" applyFont="1" applyFill="1" applyBorder="1" applyAlignment="1">
      <alignment horizontal="distributed" vertical="center"/>
      <protection/>
    </xf>
    <xf numFmtId="0" fontId="7" fillId="0" borderId="0" xfId="34" applyFont="1" applyFill="1" applyBorder="1" applyAlignment="1">
      <alignment horizontal="distributed" vertical="center"/>
      <protection/>
    </xf>
    <xf numFmtId="0" fontId="7" fillId="0" borderId="5" xfId="34" applyFont="1" applyFill="1" applyBorder="1" applyAlignment="1">
      <alignment horizontal="distributed" vertical="center"/>
      <protection/>
    </xf>
    <xf numFmtId="0" fontId="0" fillId="0" borderId="28" xfId="35" applyFill="1" applyBorder="1" applyAlignment="1">
      <alignment horizontal="distributed" vertical="center"/>
      <protection/>
    </xf>
    <xf numFmtId="0" fontId="0" fillId="0" borderId="18" xfId="35" applyFill="1" applyBorder="1" applyAlignment="1">
      <alignment horizontal="distributed" vertical="center"/>
      <protection/>
    </xf>
    <xf numFmtId="38" fontId="1" fillId="0" borderId="25" xfId="18" applyFont="1" applyFill="1" applyBorder="1" applyAlignment="1">
      <alignment horizontal="distributed" vertical="center"/>
    </xf>
    <xf numFmtId="38" fontId="1" fillId="0" borderId="25" xfId="18" applyFont="1" applyFill="1" applyBorder="1" applyAlignment="1">
      <alignment vertical="center" wrapText="1"/>
    </xf>
    <xf numFmtId="0" fontId="0" fillId="0" borderId="11" xfId="35" applyFill="1" applyBorder="1" applyAlignment="1">
      <alignment vertical="center" wrapText="1"/>
      <protection/>
    </xf>
    <xf numFmtId="0" fontId="0" fillId="0" borderId="4" xfId="35" applyFill="1" applyBorder="1" applyAlignment="1">
      <alignment vertical="center" wrapText="1"/>
      <protection/>
    </xf>
    <xf numFmtId="38" fontId="1" fillId="0" borderId="25" xfId="18" applyFont="1" applyFill="1" applyBorder="1" applyAlignment="1">
      <alignment horizontal="center" vertical="center" wrapText="1"/>
    </xf>
    <xf numFmtId="38" fontId="1" fillId="0" borderId="11" xfId="18" applyFont="1" applyFill="1" applyBorder="1" applyAlignment="1">
      <alignment horizontal="center" vertical="center" wrapText="1"/>
    </xf>
    <xf numFmtId="38" fontId="1" fillId="0" borderId="4" xfId="18" applyFont="1" applyFill="1" applyBorder="1" applyAlignment="1">
      <alignment horizontal="center" vertical="center" wrapText="1"/>
    </xf>
    <xf numFmtId="38" fontId="1" fillId="0" borderId="25" xfId="18" applyFont="1" applyFill="1" applyBorder="1" applyAlignment="1">
      <alignment horizontal="distributed" vertical="center" wrapText="1"/>
    </xf>
    <xf numFmtId="0" fontId="0" fillId="0" borderId="11" xfId="35" applyFill="1" applyBorder="1" applyAlignment="1">
      <alignment horizontal="distributed" vertical="center"/>
      <protection/>
    </xf>
    <xf numFmtId="0" fontId="0" fillId="0" borderId="4" xfId="35" applyFill="1" applyBorder="1" applyAlignment="1">
      <alignment horizontal="distributed" vertical="center"/>
      <protection/>
    </xf>
    <xf numFmtId="38" fontId="1" fillId="0" borderId="11" xfId="18" applyFont="1" applyFill="1" applyBorder="1" applyAlignment="1">
      <alignment horizontal="distributed" vertical="center"/>
    </xf>
    <xf numFmtId="38" fontId="1" fillId="0" borderId="4" xfId="18" applyFont="1" applyFill="1" applyBorder="1" applyAlignment="1">
      <alignment horizontal="distributed" vertical="center"/>
    </xf>
    <xf numFmtId="0" fontId="1" fillId="0" borderId="2" xfId="35" applyFont="1" applyFill="1" applyBorder="1" applyAlignment="1">
      <alignment horizontal="distributed" vertical="center"/>
      <protection/>
    </xf>
    <xf numFmtId="0" fontId="1" fillId="0" borderId="11" xfId="35" applyFont="1" applyFill="1" applyBorder="1" applyAlignment="1">
      <alignment horizontal="distributed" vertical="center"/>
      <protection/>
    </xf>
    <xf numFmtId="0" fontId="1" fillId="0" borderId="4" xfId="35" applyFont="1" applyFill="1" applyBorder="1" applyAlignment="1">
      <alignment horizontal="distributed" vertical="center"/>
      <protection/>
    </xf>
    <xf numFmtId="38" fontId="1" fillId="0" borderId="16" xfId="18" applyFont="1" applyFill="1" applyBorder="1" applyAlignment="1">
      <alignment horizontal="distributed" vertical="center"/>
    </xf>
    <xf numFmtId="0" fontId="0" fillId="0" borderId="11" xfId="35" applyFill="1" applyBorder="1" applyAlignment="1">
      <alignment horizontal="center" vertical="center" wrapText="1"/>
      <protection/>
    </xf>
    <xf numFmtId="0" fontId="0" fillId="0" borderId="4" xfId="35" applyFill="1" applyBorder="1" applyAlignment="1">
      <alignment horizontal="center" vertical="center" wrapText="1"/>
      <protection/>
    </xf>
    <xf numFmtId="38" fontId="1" fillId="0" borderId="25" xfId="18" applyFont="1" applyFill="1" applyBorder="1" applyAlignment="1">
      <alignment horizontal="distributed" vertical="center" wrapText="1"/>
    </xf>
    <xf numFmtId="38" fontId="1" fillId="0" borderId="22" xfId="18" applyFont="1" applyFill="1" applyBorder="1" applyAlignment="1">
      <alignment horizontal="distributed" vertical="center"/>
    </xf>
    <xf numFmtId="0" fontId="0" fillId="0" borderId="36" xfId="35" applyFill="1" applyBorder="1" applyAlignment="1">
      <alignment horizontal="distributed" vertical="center"/>
      <protection/>
    </xf>
    <xf numFmtId="0" fontId="0" fillId="0" borderId="27" xfId="35" applyFill="1" applyBorder="1" applyAlignment="1">
      <alignment horizontal="distributed" vertical="center"/>
      <protection/>
    </xf>
    <xf numFmtId="0" fontId="1" fillId="0" borderId="0" xfId="36" applyFont="1" applyFill="1" applyBorder="1" applyAlignment="1">
      <alignment horizontal="distributed" vertical="center"/>
      <protection/>
    </xf>
    <xf numFmtId="0" fontId="1" fillId="0" borderId="0" xfId="36" applyFont="1" applyFill="1" applyAlignment="1">
      <alignment horizontal="distributed" vertical="center"/>
      <protection/>
    </xf>
    <xf numFmtId="0" fontId="1" fillId="0" borderId="1" xfId="36" applyFont="1" applyFill="1" applyBorder="1" applyAlignment="1">
      <alignment horizontal="center" vertical="distributed" textRotation="255" wrapText="1"/>
      <protection/>
    </xf>
    <xf numFmtId="0" fontId="1" fillId="0" borderId="24" xfId="36" applyFont="1" applyFill="1" applyBorder="1" applyAlignment="1">
      <alignment horizontal="center" vertical="distributed" textRotation="255" wrapText="1"/>
      <protection/>
    </xf>
    <xf numFmtId="0" fontId="7" fillId="0" borderId="14" xfId="36" applyFont="1" applyFill="1" applyBorder="1" applyAlignment="1">
      <alignment horizontal="distributed" vertical="center" wrapText="1"/>
      <protection/>
    </xf>
    <xf numFmtId="0" fontId="7" fillId="0" borderId="0" xfId="36" applyFont="1" applyFill="1" applyBorder="1" applyAlignment="1">
      <alignment horizontal="distributed" vertical="center" wrapText="1"/>
      <protection/>
    </xf>
    <xf numFmtId="0" fontId="1" fillId="0" borderId="0" xfId="36" applyFont="1" applyFill="1" applyBorder="1" applyAlignment="1">
      <alignment horizontal="distributed" vertical="center" wrapText="1"/>
      <protection/>
    </xf>
    <xf numFmtId="0" fontId="7" fillId="0" borderId="0" xfId="36" applyFont="1" applyFill="1" applyAlignment="1">
      <alignment horizontal="distributed" vertical="center"/>
      <protection/>
    </xf>
    <xf numFmtId="49" fontId="1" fillId="0" borderId="0" xfId="36" applyNumberFormat="1" applyFont="1" applyFill="1" applyBorder="1" applyAlignment="1">
      <alignment horizontal="distributed" vertical="center" wrapText="1"/>
      <protection/>
    </xf>
    <xf numFmtId="0" fontId="1" fillId="0" borderId="26" xfId="36" applyFont="1" applyFill="1" applyBorder="1" applyAlignment="1">
      <alignment horizontal="distributed" vertical="center"/>
      <protection/>
    </xf>
    <xf numFmtId="0" fontId="1" fillId="0" borderId="28" xfId="36" applyFont="1" applyFill="1" applyBorder="1" applyAlignment="1">
      <alignment horizontal="distributed" vertical="center"/>
      <protection/>
    </xf>
    <xf numFmtId="0" fontId="1" fillId="0" borderId="18" xfId="36" applyFont="1" applyFill="1" applyBorder="1" applyAlignment="1">
      <alignment horizontal="distributed" vertical="center"/>
      <protection/>
    </xf>
    <xf numFmtId="0" fontId="7" fillId="0" borderId="1" xfId="36" applyFont="1" applyFill="1" applyBorder="1" applyAlignment="1">
      <alignment horizontal="distributed" vertical="center"/>
      <protection/>
    </xf>
    <xf numFmtId="0" fontId="7" fillId="0" borderId="0" xfId="36" applyFont="1" applyFill="1" applyBorder="1" applyAlignment="1">
      <alignment horizontal="distributed" vertical="center"/>
      <protection/>
    </xf>
    <xf numFmtId="0" fontId="7" fillId="0" borderId="5" xfId="36" applyFont="1" applyFill="1" applyBorder="1" applyAlignment="1">
      <alignment horizontal="distributed" vertical="center"/>
      <protection/>
    </xf>
    <xf numFmtId="49" fontId="1" fillId="0" borderId="0" xfId="36" applyNumberFormat="1" applyFont="1" applyFill="1" applyBorder="1" applyAlignment="1">
      <alignment horizontal="distributed" vertical="center"/>
      <protection/>
    </xf>
    <xf numFmtId="0" fontId="1" fillId="0" borderId="1" xfId="36" applyFont="1" applyFill="1" applyBorder="1" applyAlignment="1">
      <alignment horizontal="center" vertical="distributed" textRotation="255"/>
      <protection/>
    </xf>
    <xf numFmtId="0" fontId="1" fillId="0" borderId="26" xfId="37" applyFont="1" applyFill="1" applyBorder="1" applyAlignment="1">
      <alignment horizontal="center" vertical="center"/>
      <protection/>
    </xf>
    <xf numFmtId="0" fontId="1" fillId="0" borderId="28" xfId="37" applyFont="1" applyFill="1" applyBorder="1" applyAlignment="1">
      <alignment horizontal="center" vertical="center"/>
      <protection/>
    </xf>
    <xf numFmtId="0" fontId="1" fillId="0" borderId="18" xfId="37" applyFont="1" applyFill="1" applyBorder="1" applyAlignment="1">
      <alignment horizontal="center" vertical="center"/>
      <protection/>
    </xf>
    <xf numFmtId="0" fontId="1" fillId="0" borderId="2" xfId="37" applyFont="1" applyFill="1" applyBorder="1" applyAlignment="1">
      <alignment horizontal="center" vertical="center"/>
      <protection/>
    </xf>
    <xf numFmtId="0" fontId="1" fillId="0" borderId="4" xfId="37" applyFont="1" applyFill="1" applyBorder="1" applyAlignment="1">
      <alignment horizontal="center" vertical="center"/>
      <protection/>
    </xf>
    <xf numFmtId="0" fontId="1" fillId="0" borderId="2" xfId="37" applyFont="1" applyFill="1" applyBorder="1" applyAlignment="1">
      <alignment horizontal="center" vertical="center" wrapText="1"/>
      <protection/>
    </xf>
    <xf numFmtId="0" fontId="1" fillId="0" borderId="4" xfId="37" applyFont="1" applyFill="1" applyBorder="1" applyAlignment="1">
      <alignment horizontal="center" vertical="center" wrapText="1"/>
      <protection/>
    </xf>
    <xf numFmtId="0" fontId="0" fillId="0" borderId="5" xfId="37" applyFill="1" applyBorder="1" applyAlignment="1">
      <alignment horizontal="distributed"/>
      <protection/>
    </xf>
    <xf numFmtId="0" fontId="1" fillId="0" borderId="32" xfId="37" applyFont="1" applyFill="1" applyBorder="1" applyAlignment="1">
      <alignment horizontal="center" vertical="center" wrapText="1"/>
      <protection/>
    </xf>
    <xf numFmtId="0" fontId="1" fillId="0" borderId="31" xfId="37" applyFont="1" applyFill="1" applyBorder="1" applyAlignment="1">
      <alignment horizontal="center" vertical="center" wrapText="1"/>
      <protection/>
    </xf>
    <xf numFmtId="0" fontId="1" fillId="0" borderId="24" xfId="37" applyFont="1" applyFill="1" applyBorder="1" applyAlignment="1">
      <alignment horizontal="center" vertical="center" wrapText="1"/>
      <protection/>
    </xf>
    <xf numFmtId="0" fontId="1" fillId="0" borderId="3" xfId="37" applyFont="1" applyFill="1" applyBorder="1" applyAlignment="1">
      <alignment horizontal="center" vertical="center" wrapText="1"/>
      <protection/>
    </xf>
    <xf numFmtId="0" fontId="7" fillId="0" borderId="1" xfId="37" applyFont="1" applyFill="1" applyBorder="1" applyAlignment="1">
      <alignment horizontal="distributed" vertical="center"/>
      <protection/>
    </xf>
    <xf numFmtId="0" fontId="1" fillId="0" borderId="26" xfId="38" applyFont="1" applyFill="1" applyBorder="1" applyAlignment="1">
      <alignment horizontal="distributed" vertical="center"/>
      <protection/>
    </xf>
    <xf numFmtId="0" fontId="0" fillId="0" borderId="28" xfId="38" applyFill="1" applyBorder="1">
      <alignment/>
      <protection/>
    </xf>
    <xf numFmtId="0" fontId="0" fillId="0" borderId="37" xfId="38" applyFill="1" applyBorder="1">
      <alignment/>
      <protection/>
    </xf>
    <xf numFmtId="0" fontId="1" fillId="0" borderId="25" xfId="38" applyNumberFormat="1" applyFont="1" applyFill="1" applyBorder="1" applyAlignment="1">
      <alignment horizontal="center" vertical="center" wrapText="1"/>
      <protection/>
    </xf>
    <xf numFmtId="0" fontId="1" fillId="0" borderId="11" xfId="38" applyNumberFormat="1" applyFont="1" applyFill="1" applyBorder="1" applyAlignment="1">
      <alignment horizontal="center" vertical="center" wrapText="1"/>
      <protection/>
    </xf>
    <xf numFmtId="0" fontId="1" fillId="0" borderId="4" xfId="38" applyNumberFormat="1" applyFont="1" applyFill="1" applyBorder="1" applyAlignment="1">
      <alignment horizontal="center" vertical="center" wrapText="1"/>
      <protection/>
    </xf>
    <xf numFmtId="0" fontId="1" fillId="0" borderId="25" xfId="38" applyNumberFormat="1" applyFont="1" applyFill="1" applyBorder="1" applyAlignment="1">
      <alignment horizontal="distributed" vertical="center" wrapText="1"/>
      <protection/>
    </xf>
    <xf numFmtId="0" fontId="1" fillId="0" borderId="4" xfId="38" applyNumberFormat="1" applyFont="1" applyFill="1" applyBorder="1" applyAlignment="1">
      <alignment horizontal="distributed" vertical="center" wrapText="1"/>
      <protection/>
    </xf>
    <xf numFmtId="0" fontId="1" fillId="0" borderId="25" xfId="38" applyFont="1" applyFill="1" applyBorder="1" applyAlignment="1">
      <alignment horizontal="center" vertical="center" wrapText="1"/>
      <protection/>
    </xf>
    <xf numFmtId="0" fontId="1" fillId="0" borderId="11" xfId="38" applyFont="1" applyFill="1" applyBorder="1" applyAlignment="1">
      <alignment horizontal="center" vertical="center"/>
      <protection/>
    </xf>
    <xf numFmtId="0" fontId="1" fillId="0" borderId="4" xfId="38" applyFont="1" applyFill="1" applyBorder="1" applyAlignment="1">
      <alignment horizontal="center" vertical="center"/>
      <protection/>
    </xf>
    <xf numFmtId="0" fontId="1" fillId="0" borderId="28" xfId="38" applyFont="1" applyFill="1" applyBorder="1" applyAlignment="1">
      <alignment horizontal="distributed" vertical="center"/>
      <protection/>
    </xf>
    <xf numFmtId="0" fontId="1" fillId="0" borderId="37" xfId="38" applyFont="1" applyFill="1" applyBorder="1" applyAlignment="1">
      <alignment horizontal="distributed" vertical="center"/>
      <protection/>
    </xf>
    <xf numFmtId="0" fontId="1" fillId="0" borderId="26" xfId="38" applyFont="1" applyFill="1" applyBorder="1" applyAlignment="1">
      <alignment horizontal="center" vertical="center"/>
      <protection/>
    </xf>
    <xf numFmtId="0" fontId="1" fillId="0" borderId="28" xfId="38" applyFont="1" applyFill="1" applyBorder="1" applyAlignment="1">
      <alignment horizontal="center" vertical="center"/>
      <protection/>
    </xf>
    <xf numFmtId="0" fontId="1" fillId="0" borderId="18" xfId="38" applyFont="1" applyFill="1" applyBorder="1" applyAlignment="1">
      <alignment horizontal="center" vertical="center"/>
      <protection/>
    </xf>
    <xf numFmtId="0" fontId="1" fillId="0" borderId="25" xfId="38" applyNumberFormat="1" applyFont="1" applyFill="1" applyBorder="1" applyAlignment="1">
      <alignment horizontal="distributed" vertical="center"/>
      <protection/>
    </xf>
    <xf numFmtId="0" fontId="1" fillId="0" borderId="4" xfId="38" applyNumberFormat="1" applyFont="1" applyFill="1" applyBorder="1" applyAlignment="1">
      <alignment horizontal="distributed" vertical="center"/>
      <protection/>
    </xf>
    <xf numFmtId="0" fontId="1" fillId="0" borderId="6" xfId="38" applyNumberFormat="1" applyFont="1" applyFill="1" applyBorder="1" applyAlignment="1">
      <alignment horizontal="distributed" vertical="center"/>
      <protection/>
    </xf>
    <xf numFmtId="0" fontId="1" fillId="0" borderId="3" xfId="38" applyNumberFormat="1" applyFont="1" applyFill="1" applyBorder="1" applyAlignment="1">
      <alignment horizontal="distributed" vertical="center"/>
      <protection/>
    </xf>
    <xf numFmtId="0" fontId="1" fillId="0" borderId="38" xfId="38" applyFont="1" applyFill="1" applyBorder="1" applyAlignment="1">
      <alignment horizontal="distributed" vertical="center"/>
      <protection/>
    </xf>
    <xf numFmtId="0" fontId="1" fillId="0" borderId="18" xfId="38" applyFont="1" applyFill="1" applyBorder="1" applyAlignment="1">
      <alignment horizontal="distributed" vertical="center"/>
      <protection/>
    </xf>
    <xf numFmtId="0" fontId="1" fillId="0" borderId="2" xfId="38" applyFont="1" applyFill="1" applyBorder="1" applyAlignment="1">
      <alignment horizontal="center" vertical="center" wrapText="1"/>
      <protection/>
    </xf>
    <xf numFmtId="0" fontId="1" fillId="0" borderId="23" xfId="38" applyFont="1" applyFill="1" applyBorder="1" applyAlignment="1">
      <alignment horizontal="distributed" vertical="center" wrapText="1"/>
      <protection/>
    </xf>
    <xf numFmtId="0" fontId="1" fillId="0" borderId="6" xfId="38" applyFont="1" applyFill="1" applyBorder="1" applyAlignment="1">
      <alignment horizontal="distributed" vertical="center"/>
      <protection/>
    </xf>
    <xf numFmtId="0" fontId="1" fillId="0" borderId="1" xfId="38" applyFont="1" applyFill="1" applyBorder="1" applyAlignment="1">
      <alignment horizontal="distributed" vertical="center"/>
      <protection/>
    </xf>
    <xf numFmtId="0" fontId="1" fillId="0" borderId="5" xfId="38" applyFont="1" applyFill="1" applyBorder="1" applyAlignment="1">
      <alignment horizontal="distributed" vertical="center"/>
      <protection/>
    </xf>
    <xf numFmtId="0" fontId="1" fillId="0" borderId="24" xfId="38" applyFont="1" applyFill="1" applyBorder="1" applyAlignment="1">
      <alignment horizontal="distributed" vertical="center"/>
      <protection/>
    </xf>
    <xf numFmtId="0" fontId="1" fillId="0" borderId="3" xfId="38" applyFont="1" applyFill="1" applyBorder="1" applyAlignment="1">
      <alignment horizontal="distributed" vertical="center"/>
      <protection/>
    </xf>
    <xf numFmtId="0" fontId="1" fillId="0" borderId="8" xfId="38" applyNumberFormat="1" applyFont="1" applyFill="1" applyBorder="1" applyAlignment="1">
      <alignment horizontal="distributed" vertical="center"/>
      <protection/>
    </xf>
    <xf numFmtId="0" fontId="1" fillId="0" borderId="39" xfId="38" applyFont="1" applyFill="1" applyBorder="1" applyAlignment="1">
      <alignment horizontal="distributed" vertical="center" wrapText="1"/>
      <protection/>
    </xf>
    <xf numFmtId="0" fontId="1" fillId="0" borderId="40" xfId="38" applyFont="1" applyFill="1" applyBorder="1" applyAlignment="1">
      <alignment horizontal="distributed" vertical="center" wrapText="1"/>
      <protection/>
    </xf>
    <xf numFmtId="0" fontId="1" fillId="0" borderId="13" xfId="38" applyFont="1" applyFill="1" applyBorder="1" applyAlignment="1">
      <alignment horizontal="distributed" vertical="center" wrapText="1"/>
      <protection/>
    </xf>
    <xf numFmtId="0" fontId="1" fillId="0" borderId="12" xfId="38" applyFont="1" applyFill="1" applyBorder="1" applyAlignment="1">
      <alignment horizontal="distributed" vertical="center" wrapText="1"/>
      <protection/>
    </xf>
    <xf numFmtId="0" fontId="1" fillId="0" borderId="41" xfId="38" applyFont="1" applyFill="1" applyBorder="1" applyAlignment="1">
      <alignment horizontal="distributed" vertical="center" wrapText="1"/>
      <protection/>
    </xf>
    <xf numFmtId="0" fontId="1" fillId="0" borderId="15" xfId="38" applyFont="1" applyFill="1" applyBorder="1" applyAlignment="1">
      <alignment horizontal="distributed" vertical="center" wrapText="1"/>
      <protection/>
    </xf>
    <xf numFmtId="0" fontId="1" fillId="0" borderId="10" xfId="38" applyNumberFormat="1" applyFont="1" applyFill="1" applyBorder="1" applyAlignment="1">
      <alignment horizontal="center" vertical="center"/>
      <protection/>
    </xf>
    <xf numFmtId="0" fontId="1" fillId="0" borderId="8" xfId="38" applyNumberFormat="1" applyFont="1" applyFill="1" applyBorder="1" applyAlignment="1">
      <alignment horizontal="center" vertical="center"/>
      <protection/>
    </xf>
    <xf numFmtId="0" fontId="1" fillId="0" borderId="23" xfId="38" applyNumberFormat="1" applyFont="1" applyFill="1" applyBorder="1" applyAlignment="1">
      <alignment horizontal="distributed" vertical="center"/>
      <protection/>
    </xf>
    <xf numFmtId="0" fontId="0" fillId="0" borderId="7" xfId="38" applyFill="1" applyBorder="1">
      <alignment/>
      <protection/>
    </xf>
    <xf numFmtId="0" fontId="0" fillId="0" borderId="35" xfId="38" applyFill="1" applyBorder="1">
      <alignment/>
      <protection/>
    </xf>
    <xf numFmtId="0" fontId="0" fillId="0" borderId="24" xfId="38" applyFill="1" applyBorder="1">
      <alignment/>
      <protection/>
    </xf>
    <xf numFmtId="0" fontId="0" fillId="0" borderId="14" xfId="38" applyFill="1" applyBorder="1">
      <alignment/>
      <protection/>
    </xf>
    <xf numFmtId="0" fontId="0" fillId="0" borderId="15" xfId="38" applyFill="1" applyBorder="1">
      <alignment/>
      <protection/>
    </xf>
    <xf numFmtId="0" fontId="1" fillId="0" borderId="7" xfId="38" applyNumberFormat="1" applyFont="1" applyFill="1" applyBorder="1" applyAlignment="1">
      <alignment horizontal="distributed" vertical="center"/>
      <protection/>
    </xf>
    <xf numFmtId="0" fontId="1" fillId="0" borderId="24" xfId="38" applyNumberFormat="1" applyFont="1" applyFill="1" applyBorder="1" applyAlignment="1">
      <alignment horizontal="distributed" vertical="center"/>
      <protection/>
    </xf>
    <xf numFmtId="0" fontId="1" fillId="0" borderId="14" xfId="38" applyNumberFormat="1" applyFont="1" applyFill="1" applyBorder="1" applyAlignment="1">
      <alignment horizontal="distributed" vertical="center"/>
      <protection/>
    </xf>
    <xf numFmtId="0" fontId="1" fillId="0" borderId="7" xfId="38" applyFont="1" applyFill="1" applyBorder="1" applyAlignment="1">
      <alignment horizontal="center" vertical="center" wrapText="1"/>
      <protection/>
    </xf>
    <xf numFmtId="0" fontId="1" fillId="0" borderId="6" xfId="38" applyFont="1" applyFill="1" applyBorder="1" applyAlignment="1">
      <alignment horizontal="center" vertical="center" wrapText="1"/>
      <protection/>
    </xf>
    <xf numFmtId="0" fontId="1" fillId="0" borderId="0" xfId="38" applyFont="1" applyFill="1" applyBorder="1" applyAlignment="1">
      <alignment horizontal="center" vertical="center" wrapText="1"/>
      <protection/>
    </xf>
    <xf numFmtId="0" fontId="1" fillId="0" borderId="5" xfId="38" applyFont="1" applyFill="1" applyBorder="1" applyAlignment="1">
      <alignment horizontal="center" vertical="center" wrapText="1"/>
      <protection/>
    </xf>
    <xf numFmtId="0" fontId="1" fillId="0" borderId="14" xfId="38" applyFont="1" applyFill="1" applyBorder="1" applyAlignment="1">
      <alignment horizontal="center" vertical="center" wrapText="1"/>
      <protection/>
    </xf>
    <xf numFmtId="0" fontId="1" fillId="0" borderId="3" xfId="38" applyFont="1" applyFill="1" applyBorder="1" applyAlignment="1">
      <alignment horizontal="center" vertical="center" wrapText="1"/>
      <protection/>
    </xf>
    <xf numFmtId="0" fontId="1" fillId="0" borderId="23" xfId="38" applyNumberFormat="1" applyFont="1" applyFill="1" applyBorder="1" applyAlignment="1">
      <alignment horizontal="distributed" vertical="center"/>
      <protection/>
    </xf>
    <xf numFmtId="0" fontId="1" fillId="0" borderId="6" xfId="38" applyNumberFormat="1" applyFont="1" applyFill="1" applyBorder="1" applyAlignment="1">
      <alignment horizontal="distributed" vertical="center"/>
      <protection/>
    </xf>
    <xf numFmtId="0" fontId="1" fillId="0" borderId="1" xfId="38" applyNumberFormat="1" applyFont="1" applyFill="1" applyBorder="1" applyAlignment="1">
      <alignment horizontal="distributed" vertical="center"/>
      <protection/>
    </xf>
    <xf numFmtId="0" fontId="1" fillId="0" borderId="5" xfId="38" applyNumberFormat="1" applyFont="1" applyFill="1" applyBorder="1" applyAlignment="1">
      <alignment horizontal="distributed" vertical="center"/>
      <protection/>
    </xf>
    <xf numFmtId="0" fontId="1" fillId="0" borderId="24" xfId="38" applyNumberFormat="1" applyFont="1" applyFill="1" applyBorder="1" applyAlignment="1">
      <alignment horizontal="distributed" vertical="center"/>
      <protection/>
    </xf>
    <xf numFmtId="0" fontId="1" fillId="0" borderId="3" xfId="38" applyNumberFormat="1" applyFont="1" applyFill="1" applyBorder="1" applyAlignment="1">
      <alignment horizontal="distributed" vertical="center"/>
      <protection/>
    </xf>
    <xf numFmtId="0" fontId="1" fillId="0" borderId="22" xfId="38" applyFont="1" applyFill="1" applyBorder="1" applyAlignment="1">
      <alignment horizontal="distributed" vertical="center"/>
      <protection/>
    </xf>
    <xf numFmtId="0" fontId="1" fillId="0" borderId="36" xfId="38" applyFont="1" applyFill="1" applyBorder="1" applyAlignment="1">
      <alignment horizontal="distributed" vertical="center"/>
      <protection/>
    </xf>
    <xf numFmtId="0" fontId="1" fillId="0" borderId="27" xfId="38" applyFont="1" applyFill="1" applyBorder="1" applyAlignment="1">
      <alignment horizontal="distributed" vertical="center"/>
      <protection/>
    </xf>
    <xf numFmtId="0" fontId="1" fillId="0" borderId="6" xfId="38" applyFont="1" applyFill="1" applyBorder="1" applyAlignment="1">
      <alignment horizontal="distributed" vertical="center" wrapText="1"/>
      <protection/>
    </xf>
    <xf numFmtId="0" fontId="1" fillId="0" borderId="1" xfId="38" applyFont="1" applyFill="1" applyBorder="1" applyAlignment="1">
      <alignment horizontal="distributed" vertical="center" wrapText="1"/>
      <protection/>
    </xf>
    <xf numFmtId="0" fontId="1" fillId="0" borderId="5" xfId="38" applyFont="1" applyFill="1" applyBorder="1" applyAlignment="1">
      <alignment horizontal="distributed" vertical="center" wrapText="1"/>
      <protection/>
    </xf>
    <xf numFmtId="0" fontId="1" fillId="0" borderId="24" xfId="38" applyFont="1" applyFill="1" applyBorder="1" applyAlignment="1">
      <alignment horizontal="distributed" vertical="center" wrapText="1"/>
      <protection/>
    </xf>
    <xf numFmtId="0" fontId="1" fillId="0" borderId="3" xfId="38" applyFont="1" applyFill="1" applyBorder="1" applyAlignment="1">
      <alignment horizontal="distributed" vertical="center" wrapText="1"/>
      <protection/>
    </xf>
    <xf numFmtId="0" fontId="1" fillId="0" borderId="23" xfId="38" applyFont="1" applyFill="1" applyBorder="1" applyAlignment="1">
      <alignment horizontal="distributed" vertical="center"/>
      <protection/>
    </xf>
    <xf numFmtId="0" fontId="1" fillId="0" borderId="1" xfId="38" applyFont="1" applyFill="1" applyBorder="1" applyAlignment="1">
      <alignment horizontal="distributed" vertical="center" indent="1"/>
      <protection/>
    </xf>
    <xf numFmtId="0" fontId="1" fillId="0" borderId="5" xfId="38" applyFont="1" applyFill="1" applyBorder="1" applyAlignment="1">
      <alignment horizontal="distributed" vertical="center" indent="1"/>
      <protection/>
    </xf>
    <xf numFmtId="0" fontId="1" fillId="0" borderId="24" xfId="38" applyFont="1" applyFill="1" applyBorder="1" applyAlignment="1">
      <alignment horizontal="distributed" vertical="center" indent="1"/>
      <protection/>
    </xf>
    <xf numFmtId="0" fontId="1" fillId="0" borderId="3" xfId="38" applyFont="1" applyFill="1" applyBorder="1" applyAlignment="1">
      <alignment horizontal="distributed" vertical="center" indent="1"/>
      <protection/>
    </xf>
    <xf numFmtId="0" fontId="1" fillId="0" borderId="23" xfId="38" applyFont="1" applyFill="1" applyBorder="1" applyAlignment="1">
      <alignment horizontal="distributed" vertical="center" indent="1"/>
      <protection/>
    </xf>
    <xf numFmtId="0" fontId="1" fillId="0" borderId="7" xfId="38" applyFont="1" applyFill="1" applyBorder="1" applyAlignment="1">
      <alignment horizontal="distributed" vertical="center" indent="1"/>
      <protection/>
    </xf>
    <xf numFmtId="0" fontId="1" fillId="0" borderId="23" xfId="38" applyFont="1" applyFill="1" applyBorder="1" applyAlignment="1">
      <alignment horizontal="distributed" vertical="center"/>
      <protection/>
    </xf>
    <xf numFmtId="0" fontId="1" fillId="0" borderId="6" xfId="38" applyFont="1" applyFill="1" applyBorder="1">
      <alignment/>
      <protection/>
    </xf>
    <xf numFmtId="0" fontId="1" fillId="0" borderId="24" xfId="38" applyFont="1" applyFill="1" applyBorder="1">
      <alignment/>
      <protection/>
    </xf>
    <xf numFmtId="0" fontId="1" fillId="0" borderId="3" xfId="38" applyFont="1" applyFill="1" applyBorder="1">
      <alignment/>
      <protection/>
    </xf>
    <xf numFmtId="0" fontId="1" fillId="0" borderId="6" xfId="38" applyFont="1" applyFill="1" applyBorder="1" applyAlignment="1">
      <alignment horizontal="distributed" vertical="center"/>
      <protection/>
    </xf>
    <xf numFmtId="0" fontId="1" fillId="0" borderId="1" xfId="38" applyFont="1" applyFill="1" applyBorder="1" applyAlignment="1">
      <alignment horizontal="distributed" vertical="center"/>
      <protection/>
    </xf>
    <xf numFmtId="0" fontId="1" fillId="0" borderId="5" xfId="38" applyFont="1" applyFill="1" applyBorder="1" applyAlignment="1">
      <alignment horizontal="distributed" vertical="center"/>
      <protection/>
    </xf>
    <xf numFmtId="0" fontId="1" fillId="0" borderId="24" xfId="38" applyFont="1" applyFill="1" applyBorder="1" applyAlignment="1">
      <alignment horizontal="distributed" vertical="center"/>
      <protection/>
    </xf>
    <xf numFmtId="0" fontId="1" fillId="0" borderId="3" xfId="38" applyFont="1" applyFill="1" applyBorder="1" applyAlignment="1">
      <alignment horizontal="distributed" vertical="center"/>
      <protection/>
    </xf>
    <xf numFmtId="0" fontId="1" fillId="0" borderId="7" xfId="38" applyFont="1" applyFill="1" applyBorder="1">
      <alignment/>
      <protection/>
    </xf>
    <xf numFmtId="0" fontId="1" fillId="0" borderId="14" xfId="38" applyFont="1" applyFill="1" applyBorder="1">
      <alignment/>
      <protection/>
    </xf>
    <xf numFmtId="0" fontId="1" fillId="0" borderId="22" xfId="38" applyFont="1" applyFill="1" applyBorder="1" applyAlignment="1">
      <alignment horizontal="distributed" vertical="center" wrapText="1"/>
      <protection/>
    </xf>
    <xf numFmtId="0" fontId="1" fillId="0" borderId="36" xfId="38" applyFont="1" applyFill="1" applyBorder="1" applyAlignment="1">
      <alignment horizontal="distributed" vertical="center" wrapText="1"/>
      <protection/>
    </xf>
    <xf numFmtId="0" fontId="1" fillId="0" borderId="23" xfId="38" applyFont="1" applyFill="1" applyBorder="1" applyAlignment="1">
      <alignment horizontal="center" vertical="center"/>
      <protection/>
    </xf>
    <xf numFmtId="0" fontId="1" fillId="0" borderId="6" xfId="38" applyFont="1" applyFill="1" applyBorder="1" applyAlignment="1">
      <alignment horizontal="center" vertical="center"/>
      <protection/>
    </xf>
    <xf numFmtId="0" fontId="1" fillId="0" borderId="1" xfId="38" applyFont="1" applyFill="1" applyBorder="1" applyAlignment="1">
      <alignment horizontal="center" vertical="center"/>
      <protection/>
    </xf>
    <xf numFmtId="0" fontId="1" fillId="0" borderId="5" xfId="38" applyFont="1" applyFill="1" applyBorder="1" applyAlignment="1">
      <alignment horizontal="center" vertical="center"/>
      <protection/>
    </xf>
    <xf numFmtId="0" fontId="1" fillId="0" borderId="24" xfId="38" applyFont="1" applyFill="1" applyBorder="1" applyAlignment="1">
      <alignment horizontal="center" vertical="center"/>
      <protection/>
    </xf>
    <xf numFmtId="0" fontId="1" fillId="0" borderId="3" xfId="38" applyFont="1" applyFill="1" applyBorder="1" applyAlignment="1">
      <alignment horizontal="center" vertical="center"/>
      <protection/>
    </xf>
    <xf numFmtId="0" fontId="1" fillId="0" borderId="34" xfId="38" applyFont="1" applyFill="1" applyBorder="1" applyAlignment="1">
      <alignment horizontal="center" vertical="center" wrapText="1"/>
      <protection/>
    </xf>
    <xf numFmtId="0" fontId="1" fillId="0" borderId="13" xfId="38" applyFont="1" applyFill="1" applyBorder="1" applyAlignment="1">
      <alignment horizontal="center" vertical="center" wrapText="1"/>
      <protection/>
    </xf>
    <xf numFmtId="0" fontId="1" fillId="0" borderId="41" xfId="38" applyFont="1" applyFill="1" applyBorder="1" applyAlignment="1">
      <alignment horizontal="center" vertical="center" wrapText="1"/>
      <protection/>
    </xf>
    <xf numFmtId="0" fontId="1" fillId="0" borderId="25" xfId="38" applyFont="1" applyFill="1" applyBorder="1" applyAlignment="1">
      <alignment horizontal="center" vertical="distributed"/>
      <protection/>
    </xf>
    <xf numFmtId="0" fontId="1" fillId="0" borderId="11" xfId="38" applyFont="1" applyFill="1" applyBorder="1" applyAlignment="1">
      <alignment horizontal="center" vertical="distributed"/>
      <protection/>
    </xf>
    <xf numFmtId="0" fontId="1" fillId="0" borderId="4" xfId="38" applyFont="1" applyFill="1" applyBorder="1" applyAlignment="1">
      <alignment horizontal="center" vertical="distributed"/>
      <protection/>
    </xf>
    <xf numFmtId="0" fontId="1" fillId="0" borderId="1" xfId="38" applyNumberFormat="1" applyFont="1" applyFill="1" applyBorder="1" applyAlignment="1">
      <alignment horizontal="distributed" vertical="center"/>
      <protection/>
    </xf>
    <xf numFmtId="0" fontId="1" fillId="0" borderId="0" xfId="38" applyNumberFormat="1" applyFont="1" applyFill="1" applyBorder="1" applyAlignment="1">
      <alignment horizontal="distributed" vertical="center"/>
      <protection/>
    </xf>
    <xf numFmtId="0" fontId="1" fillId="0" borderId="32" xfId="38" applyFont="1" applyFill="1" applyBorder="1" applyAlignment="1">
      <alignment horizontal="distributed" vertical="center"/>
      <protection/>
    </xf>
    <xf numFmtId="0" fontId="1" fillId="0" borderId="31" xfId="38" applyFont="1" applyFill="1" applyBorder="1" applyAlignment="1">
      <alignment horizontal="distributed" vertical="center"/>
      <protection/>
    </xf>
    <xf numFmtId="0" fontId="1" fillId="0" borderId="38" xfId="38" applyFont="1" applyFill="1" applyBorder="1" applyAlignment="1">
      <alignment horizontal="distributed" vertical="center" indent="3"/>
      <protection/>
    </xf>
    <xf numFmtId="0" fontId="1" fillId="0" borderId="28" xfId="38" applyFont="1" applyFill="1" applyBorder="1" applyAlignment="1">
      <alignment horizontal="distributed" vertical="center" indent="3"/>
      <protection/>
    </xf>
    <xf numFmtId="0" fontId="1" fillId="0" borderId="37" xfId="38" applyFont="1" applyFill="1" applyBorder="1" applyAlignment="1">
      <alignment horizontal="distributed" vertical="center" indent="3"/>
      <protection/>
    </xf>
    <xf numFmtId="0" fontId="1" fillId="0" borderId="42" xfId="38" applyFont="1" applyFill="1" applyBorder="1" applyAlignment="1">
      <alignment horizontal="distributed" vertical="center" indent="3"/>
      <protection/>
    </xf>
    <xf numFmtId="0" fontId="1" fillId="0" borderId="36" xfId="38" applyFont="1" applyFill="1" applyBorder="1" applyAlignment="1">
      <alignment horizontal="distributed" vertical="center" indent="3"/>
      <protection/>
    </xf>
    <xf numFmtId="0" fontId="1" fillId="0" borderId="27" xfId="38" applyFont="1" applyFill="1" applyBorder="1" applyAlignment="1">
      <alignment horizontal="distributed" vertical="center" indent="3"/>
      <protection/>
    </xf>
    <xf numFmtId="41" fontId="1" fillId="0" borderId="32" xfId="38" applyNumberFormat="1" applyFont="1" applyFill="1" applyBorder="1" applyAlignment="1">
      <alignment horizontal="center" vertical="center" wrapText="1"/>
      <protection/>
    </xf>
    <xf numFmtId="41" fontId="1" fillId="0" borderId="31" xfId="38" applyNumberFormat="1" applyFont="1" applyFill="1" applyBorder="1" applyAlignment="1">
      <alignment horizontal="center" vertical="center" wrapText="1"/>
      <protection/>
    </xf>
    <xf numFmtId="41" fontId="1" fillId="0" borderId="1" xfId="38" applyNumberFormat="1" applyFont="1" applyFill="1" applyBorder="1" applyAlignment="1">
      <alignment horizontal="center" vertical="center" wrapText="1"/>
      <protection/>
    </xf>
    <xf numFmtId="41" fontId="1" fillId="0" borderId="5" xfId="38" applyNumberFormat="1" applyFont="1" applyFill="1" applyBorder="1" applyAlignment="1">
      <alignment horizontal="center" vertical="center" wrapText="1"/>
      <protection/>
    </xf>
    <xf numFmtId="41" fontId="1" fillId="0" borderId="24" xfId="38" applyNumberFormat="1" applyFont="1" applyFill="1" applyBorder="1" applyAlignment="1">
      <alignment horizontal="center" vertical="center" wrapText="1"/>
      <protection/>
    </xf>
    <xf numFmtId="41" fontId="1" fillId="0" borderId="3" xfId="38" applyNumberFormat="1" applyFont="1" applyFill="1" applyBorder="1" applyAlignment="1">
      <alignment horizontal="center" vertical="center" wrapText="1"/>
      <protection/>
    </xf>
    <xf numFmtId="0" fontId="1" fillId="0" borderId="31" xfId="38" applyFont="1" applyFill="1" applyBorder="1" applyAlignment="1">
      <alignment horizontal="center" vertical="center" wrapText="1"/>
      <protection/>
    </xf>
    <xf numFmtId="0" fontId="1" fillId="0" borderId="6" xfId="38" applyFont="1" applyFill="1" applyBorder="1" applyAlignment="1">
      <alignment horizontal="center" vertical="center"/>
      <protection/>
    </xf>
    <xf numFmtId="0" fontId="1" fillId="0" borderId="25" xfId="38" applyFont="1" applyFill="1" applyBorder="1" applyAlignment="1">
      <alignment horizontal="center" vertical="center"/>
      <protection/>
    </xf>
    <xf numFmtId="0" fontId="1" fillId="0" borderId="3" xfId="38" applyFont="1" applyFill="1" applyBorder="1" applyAlignment="1">
      <alignment horizontal="center" vertical="center"/>
      <protection/>
    </xf>
    <xf numFmtId="0" fontId="1" fillId="0" borderId="4" xfId="38" applyFont="1" applyFill="1" applyBorder="1" applyAlignment="1">
      <alignment horizontal="center" vertical="center"/>
      <protection/>
    </xf>
    <xf numFmtId="0" fontId="1" fillId="0" borderId="25" xfId="38" applyFont="1" applyFill="1" applyBorder="1" applyAlignment="1">
      <alignment horizontal="center" vertical="center"/>
      <protection/>
    </xf>
    <xf numFmtId="0" fontId="1" fillId="0" borderId="43" xfId="38" applyFont="1" applyFill="1" applyBorder="1" applyAlignment="1">
      <alignment horizontal="center" vertical="center" wrapText="1"/>
      <protection/>
    </xf>
    <xf numFmtId="0" fontId="1" fillId="0" borderId="19" xfId="38" applyFont="1" applyFill="1" applyBorder="1" applyAlignment="1">
      <alignment vertical="center"/>
      <protection/>
    </xf>
    <xf numFmtId="0" fontId="1" fillId="0" borderId="20" xfId="38" applyFont="1" applyFill="1" applyBorder="1" applyAlignment="1">
      <alignment vertical="center"/>
      <protection/>
    </xf>
    <xf numFmtId="41" fontId="1" fillId="0" borderId="0" xfId="18" applyNumberFormat="1" applyFont="1" applyFill="1" applyBorder="1" applyAlignment="1">
      <alignment horizontal="center" vertical="center"/>
    </xf>
    <xf numFmtId="180" fontId="1" fillId="0" borderId="0" xfId="18" applyNumberFormat="1" applyFont="1" applyFill="1" applyBorder="1" applyAlignment="1">
      <alignment horizontal="right" vertical="center"/>
    </xf>
    <xf numFmtId="38" fontId="1" fillId="0" borderId="8" xfId="18" applyFont="1" applyFill="1" applyBorder="1" applyAlignment="1">
      <alignment horizontal="distributed" vertical="center" indent="1"/>
    </xf>
    <xf numFmtId="38" fontId="1" fillId="0" borderId="16" xfId="18" applyFont="1" applyFill="1" applyBorder="1" applyAlignment="1">
      <alignment horizontal="distributed" vertical="center" indent="1"/>
    </xf>
    <xf numFmtId="0" fontId="1" fillId="0" borderId="16" xfId="18" applyNumberFormat="1" applyFont="1" applyFill="1" applyBorder="1" applyAlignment="1">
      <alignment horizontal="center" vertical="center"/>
    </xf>
    <xf numFmtId="0" fontId="1" fillId="0" borderId="8" xfId="18" applyNumberFormat="1" applyFont="1" applyFill="1" applyBorder="1" applyAlignment="1">
      <alignment horizontal="center" vertical="center"/>
    </xf>
    <xf numFmtId="0" fontId="1" fillId="0" borderId="8" xfId="18" applyNumberFormat="1" applyFont="1" applyFill="1" applyBorder="1" applyAlignment="1">
      <alignment horizontal="distributed" vertical="center"/>
    </xf>
    <xf numFmtId="0" fontId="1" fillId="0" borderId="16" xfId="18" applyNumberFormat="1" applyFont="1" applyFill="1" applyBorder="1" applyAlignment="1">
      <alignment horizontal="distributed" vertical="center" indent="1"/>
    </xf>
    <xf numFmtId="0" fontId="1" fillId="0" borderId="4" xfId="18" applyNumberFormat="1" applyFont="1" applyFill="1" applyBorder="1" applyAlignment="1">
      <alignment horizontal="distributed" vertical="center" wrapText="1"/>
    </xf>
    <xf numFmtId="0" fontId="1" fillId="0" borderId="4" xfId="18" applyNumberFormat="1" applyFont="1" applyFill="1" applyBorder="1" applyAlignment="1">
      <alignment horizontal="center" vertical="center"/>
    </xf>
    <xf numFmtId="38" fontId="1" fillId="0" borderId="2" xfId="18" applyFont="1" applyFill="1" applyBorder="1" applyAlignment="1">
      <alignment horizontal="distributed" vertical="center" indent="1"/>
    </xf>
    <xf numFmtId="38" fontId="1" fillId="0" borderId="4" xfId="18" applyFont="1" applyFill="1" applyBorder="1" applyAlignment="1">
      <alignment horizontal="distributed" vertical="center" indent="1"/>
    </xf>
    <xf numFmtId="41" fontId="1" fillId="0" borderId="1" xfId="18" applyNumberFormat="1" applyFont="1" applyFill="1" applyBorder="1" applyAlignment="1">
      <alignment horizontal="center" vertical="distributed"/>
    </xf>
    <xf numFmtId="41" fontId="1" fillId="0" borderId="5" xfId="18" applyNumberFormat="1" applyFont="1" applyFill="1" applyBorder="1" applyAlignment="1">
      <alignment horizontal="center" vertical="distributed"/>
    </xf>
    <xf numFmtId="0" fontId="1" fillId="0" borderId="32" xfId="39" applyFont="1" applyFill="1" applyBorder="1" applyAlignment="1">
      <alignment horizontal="distributed" vertical="center"/>
      <protection/>
    </xf>
    <xf numFmtId="0" fontId="1" fillId="0" borderId="33" xfId="39" applyFont="1" applyFill="1" applyBorder="1" applyAlignment="1">
      <alignment horizontal="distributed" vertical="center"/>
      <protection/>
    </xf>
    <xf numFmtId="0" fontId="1" fillId="0" borderId="31" xfId="39" applyFont="1" applyFill="1" applyBorder="1" applyAlignment="1">
      <alignment horizontal="distributed" vertical="center"/>
      <protection/>
    </xf>
    <xf numFmtId="0" fontId="1" fillId="0" borderId="24" xfId="39" applyFont="1" applyFill="1" applyBorder="1" applyAlignment="1">
      <alignment horizontal="distributed" vertical="center"/>
      <protection/>
    </xf>
    <xf numFmtId="0" fontId="1" fillId="0" borderId="14" xfId="39" applyFont="1" applyFill="1" applyBorder="1" applyAlignment="1">
      <alignment horizontal="distributed" vertical="center"/>
      <protection/>
    </xf>
    <xf numFmtId="0" fontId="1" fillId="0" borderId="3" xfId="39" applyFont="1" applyFill="1" applyBorder="1" applyAlignment="1">
      <alignment horizontal="distributed" vertical="center"/>
      <protection/>
    </xf>
    <xf numFmtId="38" fontId="1" fillId="0" borderId="31" xfId="18" applyFont="1" applyFill="1" applyBorder="1" applyAlignment="1">
      <alignment horizontal="center" vertical="center" wrapText="1"/>
    </xf>
    <xf numFmtId="0" fontId="1" fillId="0" borderId="5" xfId="39" applyFont="1" applyFill="1" applyBorder="1" applyAlignment="1">
      <alignment horizontal="center" vertical="center" wrapText="1"/>
      <protection/>
    </xf>
    <xf numFmtId="38" fontId="1" fillId="0" borderId="2" xfId="18" applyFont="1" applyFill="1" applyBorder="1" applyAlignment="1">
      <alignment horizontal="center" vertical="center" wrapText="1"/>
    </xf>
    <xf numFmtId="0" fontId="1" fillId="0" borderId="11" xfId="39" applyFont="1" applyFill="1" applyBorder="1" applyAlignment="1">
      <alignment horizontal="center" vertical="center" wrapText="1"/>
      <protection/>
    </xf>
    <xf numFmtId="38" fontId="1" fillId="0" borderId="1" xfId="18" applyFont="1" applyFill="1" applyBorder="1" applyAlignment="1">
      <alignment horizontal="distributed" vertical="center"/>
    </xf>
    <xf numFmtId="38" fontId="1" fillId="0" borderId="5" xfId="18" applyFont="1" applyFill="1" applyBorder="1" applyAlignment="1">
      <alignment horizontal="distributed" vertical="center"/>
    </xf>
    <xf numFmtId="0" fontId="1" fillId="0" borderId="32" xfId="39" applyFont="1" applyFill="1" applyBorder="1" applyAlignment="1">
      <alignment horizontal="center" vertical="center"/>
      <protection/>
    </xf>
    <xf numFmtId="0" fontId="0" fillId="0" borderId="33" xfId="39" applyFill="1" applyBorder="1" applyAlignment="1">
      <alignment horizontal="center" vertical="center"/>
      <protection/>
    </xf>
    <xf numFmtId="0" fontId="0" fillId="0" borderId="31" xfId="39" applyFill="1" applyBorder="1" applyAlignment="1">
      <alignment horizontal="center" vertical="center"/>
      <protection/>
    </xf>
    <xf numFmtId="0" fontId="0" fillId="0" borderId="24" xfId="39" applyFill="1" applyBorder="1" applyAlignment="1">
      <alignment horizontal="center" vertical="center"/>
      <protection/>
    </xf>
    <xf numFmtId="0" fontId="0" fillId="0" borderId="14" xfId="39" applyFill="1" applyBorder="1" applyAlignment="1">
      <alignment horizontal="center" vertical="center"/>
      <protection/>
    </xf>
    <xf numFmtId="0" fontId="0" fillId="0" borderId="3" xfId="39" applyFill="1" applyBorder="1" applyAlignment="1">
      <alignment horizontal="center" vertical="center"/>
      <protection/>
    </xf>
    <xf numFmtId="38" fontId="1" fillId="0" borderId="32" xfId="18" applyFont="1" applyFill="1" applyBorder="1" applyAlignment="1">
      <alignment horizontal="distributed" vertical="center" wrapText="1"/>
    </xf>
    <xf numFmtId="38" fontId="1" fillId="0" borderId="1" xfId="18" applyFont="1" applyFill="1" applyBorder="1" applyAlignment="1">
      <alignment horizontal="distributed" vertical="center" wrapText="1"/>
    </xf>
    <xf numFmtId="38" fontId="1" fillId="0" borderId="24" xfId="18" applyFont="1" applyFill="1" applyBorder="1" applyAlignment="1">
      <alignment horizontal="distributed" vertical="center" wrapText="1"/>
    </xf>
    <xf numFmtId="38" fontId="1" fillId="0" borderId="3" xfId="18" applyFont="1" applyFill="1" applyBorder="1" applyAlignment="1">
      <alignment horizontal="distributed" vertical="center" wrapText="1"/>
    </xf>
    <xf numFmtId="38" fontId="1" fillId="0" borderId="11" xfId="18" applyFont="1" applyFill="1" applyBorder="1" applyAlignment="1">
      <alignment horizontal="center" vertical="center" wrapText="1"/>
    </xf>
    <xf numFmtId="38" fontId="1" fillId="0" borderId="32" xfId="18" applyFont="1" applyFill="1" applyBorder="1" applyAlignment="1">
      <alignment horizontal="center" vertical="center" wrapText="1"/>
    </xf>
    <xf numFmtId="0" fontId="1" fillId="0" borderId="1" xfId="39" applyFont="1" applyFill="1" applyBorder="1" applyAlignment="1">
      <alignment vertical="center" wrapText="1"/>
      <protection/>
    </xf>
    <xf numFmtId="0" fontId="1" fillId="0" borderId="11" xfId="39" applyFont="1" applyFill="1" applyBorder="1" applyAlignment="1">
      <alignment vertical="center" wrapText="1"/>
      <protection/>
    </xf>
    <xf numFmtId="0" fontId="1" fillId="0" borderId="22" xfId="39" applyFont="1" applyFill="1" applyBorder="1" applyAlignment="1">
      <alignment horizontal="center" vertical="center"/>
      <protection/>
    </xf>
    <xf numFmtId="0" fontId="1" fillId="0" borderId="27" xfId="39" applyFont="1" applyFill="1" applyBorder="1" applyAlignment="1">
      <alignment horizontal="center" vertical="center"/>
      <protection/>
    </xf>
    <xf numFmtId="0" fontId="7" fillId="0" borderId="1" xfId="39" applyFont="1" applyFill="1" applyBorder="1" applyAlignment="1">
      <alignment horizontal="distributed"/>
      <protection/>
    </xf>
    <xf numFmtId="0" fontId="7" fillId="0" borderId="5" xfId="39" applyFont="1" applyFill="1" applyBorder="1" applyAlignment="1">
      <alignment horizontal="distributed"/>
      <protection/>
    </xf>
    <xf numFmtId="38" fontId="1" fillId="0" borderId="5" xfId="18" applyFont="1" applyFill="1" applyBorder="1" applyAlignment="1">
      <alignment horizontal="center" vertical="center" wrapText="1"/>
    </xf>
    <xf numFmtId="0" fontId="1" fillId="0" borderId="1" xfId="39" applyFont="1" applyFill="1" applyBorder="1" applyAlignment="1">
      <alignment horizontal="distributed" vertical="center"/>
      <protection/>
    </xf>
    <xf numFmtId="0" fontId="1" fillId="0" borderId="5" xfId="39" applyFont="1" applyFill="1" applyBorder="1" applyAlignment="1">
      <alignment horizontal="distributed" vertical="center"/>
      <protection/>
    </xf>
    <xf numFmtId="0" fontId="1" fillId="0" borderId="26" xfId="40" applyFont="1" applyFill="1" applyBorder="1" applyAlignment="1">
      <alignment horizontal="center" vertical="center" wrapText="1"/>
      <protection/>
    </xf>
    <xf numFmtId="0" fontId="1" fillId="0" borderId="18" xfId="40" applyFont="1" applyFill="1" applyBorder="1" applyAlignment="1">
      <alignment horizontal="center" vertical="center" wrapText="1"/>
      <protection/>
    </xf>
    <xf numFmtId="0" fontId="1" fillId="0" borderId="26" xfId="40" applyFont="1" applyFill="1" applyBorder="1" applyAlignment="1">
      <alignment horizontal="center" vertical="center" wrapText="1"/>
      <protection/>
    </xf>
    <xf numFmtId="0" fontId="1" fillId="0" borderId="28" xfId="40" applyFont="1" applyFill="1" applyBorder="1" applyAlignment="1">
      <alignment horizontal="center" vertical="center" wrapText="1"/>
      <protection/>
    </xf>
    <xf numFmtId="0" fontId="1" fillId="0" borderId="18" xfId="40" applyFont="1" applyFill="1" applyBorder="1" applyAlignment="1">
      <alignment horizontal="center" vertical="center" wrapText="1"/>
      <protection/>
    </xf>
    <xf numFmtId="0" fontId="1" fillId="0" borderId="25" xfId="40" applyFont="1" applyFill="1" applyBorder="1" applyAlignment="1">
      <alignment horizontal="center" vertical="center" wrapText="1"/>
      <protection/>
    </xf>
    <xf numFmtId="0" fontId="1" fillId="0" borderId="4" xfId="40" applyFont="1" applyFill="1" applyBorder="1" applyAlignment="1">
      <alignment horizontal="center" vertical="center" wrapText="1"/>
      <protection/>
    </xf>
    <xf numFmtId="0" fontId="1" fillId="0" borderId="25" xfId="40" applyFont="1" applyFill="1" applyBorder="1" applyAlignment="1">
      <alignment horizontal="center" vertical="center" wrapText="1"/>
      <protection/>
    </xf>
    <xf numFmtId="0" fontId="1" fillId="0" borderId="4" xfId="40" applyFont="1" applyFill="1" applyBorder="1" applyAlignment="1">
      <alignment horizontal="center" vertical="center" wrapText="1"/>
      <protection/>
    </xf>
    <xf numFmtId="0" fontId="1" fillId="0" borderId="22" xfId="40" applyFont="1" applyFill="1" applyBorder="1" applyAlignment="1">
      <alignment horizontal="center" vertical="center" wrapText="1"/>
      <protection/>
    </xf>
    <xf numFmtId="0" fontId="1" fillId="0" borderId="27"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3" xfId="40" applyFont="1" applyFill="1" applyBorder="1" applyAlignment="1">
      <alignment horizontal="center" vertical="center" wrapText="1"/>
      <protection/>
    </xf>
    <xf numFmtId="0" fontId="1" fillId="0" borderId="2" xfId="40" applyNumberFormat="1" applyFont="1" applyFill="1" applyBorder="1" applyAlignment="1">
      <alignment horizontal="center" vertical="center" wrapText="1"/>
      <protection/>
    </xf>
    <xf numFmtId="0" fontId="1" fillId="0" borderId="11" xfId="40" applyNumberFormat="1" applyFont="1" applyFill="1" applyBorder="1" applyAlignment="1">
      <alignment horizontal="center" vertical="center" wrapText="1"/>
      <protection/>
    </xf>
    <xf numFmtId="0" fontId="1" fillId="0" borderId="4" xfId="40" applyNumberFormat="1" applyFont="1" applyFill="1" applyBorder="1" applyAlignment="1">
      <alignment horizontal="center" vertical="center" wrapText="1"/>
      <protection/>
    </xf>
    <xf numFmtId="0" fontId="1" fillId="0" borderId="2"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1" fillId="0" borderId="2" xfId="40" applyFont="1" applyFill="1" applyBorder="1" applyAlignment="1">
      <alignment horizontal="center" vertical="center"/>
      <protection/>
    </xf>
    <xf numFmtId="0" fontId="1" fillId="0" borderId="11" xfId="40" applyFont="1" applyFill="1" applyBorder="1" applyAlignment="1">
      <alignment horizontal="center" vertical="center"/>
      <protection/>
    </xf>
    <xf numFmtId="0" fontId="1" fillId="0" borderId="4" xfId="40" applyFont="1" applyFill="1" applyBorder="1" applyAlignment="1">
      <alignment horizontal="center" vertical="center"/>
      <protection/>
    </xf>
    <xf numFmtId="177" fontId="1" fillId="0" borderId="0" xfId="41" applyNumberFormat="1" applyFont="1" applyFill="1" applyBorder="1" applyAlignment="1">
      <alignment horizontal="center" vertical="center"/>
      <protection/>
    </xf>
    <xf numFmtId="0" fontId="1" fillId="0" borderId="32" xfId="41" applyFont="1" applyFill="1" applyBorder="1" applyAlignment="1">
      <alignment horizontal="center" vertical="center"/>
      <protection/>
    </xf>
    <xf numFmtId="0" fontId="1" fillId="0" borderId="31" xfId="41" applyFont="1" applyFill="1" applyBorder="1" applyAlignment="1">
      <alignment horizontal="center" vertical="center"/>
      <protection/>
    </xf>
    <xf numFmtId="0" fontId="1" fillId="0" borderId="1" xfId="41" applyFont="1" applyFill="1" applyBorder="1" applyAlignment="1">
      <alignment horizontal="center" vertical="center"/>
      <protection/>
    </xf>
    <xf numFmtId="0" fontId="1" fillId="0" borderId="5" xfId="41" applyFont="1" applyFill="1" applyBorder="1" applyAlignment="1">
      <alignment horizontal="center" vertical="center"/>
      <protection/>
    </xf>
    <xf numFmtId="0" fontId="1" fillId="0" borderId="24" xfId="41" applyFont="1" applyFill="1" applyBorder="1" applyAlignment="1">
      <alignment horizontal="center" vertical="center"/>
      <protection/>
    </xf>
    <xf numFmtId="0" fontId="1" fillId="0" borderId="3" xfId="41" applyFont="1" applyFill="1" applyBorder="1" applyAlignment="1">
      <alignment horizontal="center" vertical="center"/>
      <protection/>
    </xf>
    <xf numFmtId="0" fontId="1" fillId="0" borderId="8" xfId="41" applyFont="1" applyFill="1" applyBorder="1" applyAlignment="1">
      <alignment horizontal="center" vertical="center" wrapText="1"/>
      <protection/>
    </xf>
    <xf numFmtId="0" fontId="1" fillId="0" borderId="26" xfId="41" applyFont="1" applyFill="1" applyBorder="1" applyAlignment="1">
      <alignment horizontal="center" vertical="center"/>
      <protection/>
    </xf>
    <xf numFmtId="0" fontId="1" fillId="0" borderId="28" xfId="41" applyFont="1" applyFill="1" applyBorder="1" applyAlignment="1">
      <alignment horizontal="center" vertical="center"/>
      <protection/>
    </xf>
    <xf numFmtId="0" fontId="1" fillId="0" borderId="18" xfId="41" applyFont="1" applyFill="1" applyBorder="1" applyAlignment="1">
      <alignment horizontal="center" vertical="center"/>
      <protection/>
    </xf>
    <xf numFmtId="0" fontId="1" fillId="0" borderId="8" xfId="41" applyFont="1" applyFill="1" applyBorder="1" applyAlignment="1">
      <alignment horizontal="center" vertical="center"/>
      <protection/>
    </xf>
    <xf numFmtId="0" fontId="1" fillId="0" borderId="8" xfId="41" applyFont="1" applyFill="1" applyBorder="1" applyAlignment="1">
      <alignment horizontal="left" vertical="center" wrapText="1"/>
      <protection/>
    </xf>
    <xf numFmtId="0" fontId="1" fillId="0" borderId="25" xfId="41" applyFont="1" applyFill="1" applyBorder="1" applyAlignment="1">
      <alignment horizontal="center" vertical="center" wrapText="1"/>
      <protection/>
    </xf>
    <xf numFmtId="0" fontId="1" fillId="0" borderId="4" xfId="41" applyFont="1" applyFill="1" applyBorder="1" applyAlignment="1">
      <alignment horizontal="center" vertical="center" wrapText="1"/>
      <protection/>
    </xf>
    <xf numFmtId="0" fontId="1" fillId="0" borderId="26" xfId="41" applyFont="1" applyFill="1" applyBorder="1" applyAlignment="1">
      <alignment horizontal="center" vertical="center" wrapText="1"/>
      <protection/>
    </xf>
    <xf numFmtId="0" fontId="0" fillId="0" borderId="28" xfId="41" applyFill="1" applyBorder="1">
      <alignment/>
      <protection/>
    </xf>
    <xf numFmtId="0" fontId="0" fillId="0" borderId="18" xfId="41" applyFill="1" applyBorder="1">
      <alignment/>
      <protection/>
    </xf>
    <xf numFmtId="0" fontId="1" fillId="0" borderId="22" xfId="41" applyFont="1" applyFill="1" applyBorder="1" applyAlignment="1">
      <alignment horizontal="center" vertical="center" wrapText="1"/>
      <protection/>
    </xf>
    <xf numFmtId="0" fontId="1" fillId="0" borderId="27" xfId="41" applyFont="1" applyFill="1" applyBorder="1" applyAlignment="1">
      <alignment horizontal="center" vertical="center" wrapText="1"/>
      <protection/>
    </xf>
    <xf numFmtId="0" fontId="1" fillId="0" borderId="28" xfId="41" applyFont="1" applyFill="1" applyBorder="1" applyAlignment="1">
      <alignment horizontal="center" vertical="center" wrapText="1"/>
      <protection/>
    </xf>
    <xf numFmtId="0" fontId="1" fillId="0" borderId="18" xfId="41" applyFont="1" applyFill="1" applyBorder="1" applyAlignment="1">
      <alignment horizontal="center" vertical="center" wrapText="1"/>
      <protection/>
    </xf>
    <xf numFmtId="0" fontId="1" fillId="0" borderId="36" xfId="41" applyFont="1" applyFill="1" applyBorder="1" applyAlignment="1">
      <alignment horizontal="center" vertical="center" wrapText="1"/>
      <protection/>
    </xf>
    <xf numFmtId="0" fontId="1" fillId="0" borderId="36" xfId="41" applyFont="1" applyFill="1" applyBorder="1" applyAlignment="1">
      <alignment horizontal="center" vertical="center"/>
      <protection/>
    </xf>
    <xf numFmtId="0" fontId="1" fillId="0" borderId="27" xfId="41" applyFont="1" applyFill="1" applyBorder="1" applyAlignment="1">
      <alignment horizontal="center" vertical="center"/>
      <protection/>
    </xf>
    <xf numFmtId="0" fontId="1" fillId="0" borderId="2" xfId="41" applyFont="1" applyFill="1" applyBorder="1" applyAlignment="1">
      <alignment horizontal="center" vertical="center" wrapText="1"/>
      <protection/>
    </xf>
    <xf numFmtId="0" fontId="1" fillId="0" borderId="11" xfId="41" applyFont="1" applyFill="1" applyBorder="1" applyAlignment="1">
      <alignment horizontal="center" vertical="center" wrapText="1"/>
      <protection/>
    </xf>
    <xf numFmtId="0" fontId="1" fillId="0" borderId="31" xfId="41" applyFont="1" applyFill="1" applyBorder="1" applyAlignment="1">
      <alignment horizontal="distributed" vertical="center" wrapText="1"/>
      <protection/>
    </xf>
    <xf numFmtId="0" fontId="1" fillId="0" borderId="5" xfId="41" applyFont="1" applyFill="1" applyBorder="1" applyAlignment="1">
      <alignment horizontal="distributed" vertical="center" wrapText="1"/>
      <protection/>
    </xf>
    <xf numFmtId="0" fontId="1" fillId="0" borderId="3" xfId="41" applyFont="1" applyFill="1" applyBorder="1" applyAlignment="1">
      <alignment horizontal="distributed" vertical="center" wrapText="1"/>
      <protection/>
    </xf>
    <xf numFmtId="177" fontId="1" fillId="0" borderId="7" xfId="41" applyNumberFormat="1" applyFont="1" applyFill="1" applyBorder="1" applyAlignment="1">
      <alignment horizontal="center" vertical="center"/>
      <protection/>
    </xf>
    <xf numFmtId="49" fontId="1" fillId="0" borderId="1" xfId="42" applyNumberFormat="1" applyFont="1" applyFill="1" applyBorder="1" applyAlignment="1">
      <alignment horizontal="left" vertical="distributed" textRotation="255"/>
      <protection/>
    </xf>
    <xf numFmtId="49" fontId="1" fillId="0" borderId="1" xfId="42" applyNumberFormat="1" applyFont="1" applyFill="1" applyBorder="1" applyAlignment="1">
      <alignment horizontal="left" vertical="center" textRotation="255" wrapText="1"/>
      <protection/>
    </xf>
    <xf numFmtId="0" fontId="1" fillId="0" borderId="26" xfId="42" applyFont="1" applyFill="1" applyBorder="1" applyAlignment="1">
      <alignment horizontal="center" vertical="center"/>
      <protection/>
    </xf>
    <xf numFmtId="0" fontId="1" fillId="0" borderId="28" xfId="42" applyFont="1" applyFill="1" applyBorder="1" applyAlignment="1">
      <alignment horizontal="center" vertical="center"/>
      <protection/>
    </xf>
    <xf numFmtId="0" fontId="1" fillId="0" borderId="18" xfId="42" applyFont="1" applyFill="1" applyBorder="1" applyAlignment="1">
      <alignment horizontal="center" vertical="center"/>
      <protection/>
    </xf>
    <xf numFmtId="49" fontId="7" fillId="0" borderId="24" xfId="42" applyNumberFormat="1" applyFont="1" applyFill="1" applyBorder="1" applyAlignment="1">
      <alignment horizontal="distributed" vertical="center"/>
      <protection/>
    </xf>
    <xf numFmtId="49" fontId="7" fillId="0" borderId="3" xfId="42" applyNumberFormat="1" applyFont="1" applyFill="1" applyBorder="1" applyAlignment="1">
      <alignment horizontal="distributed" vertical="center"/>
      <protection/>
    </xf>
    <xf numFmtId="49" fontId="1" fillId="0" borderId="5" xfId="42" applyNumberFormat="1" applyFont="1" applyFill="1" applyBorder="1" applyAlignment="1">
      <alignment horizontal="distributed" vertical="center"/>
      <protection/>
    </xf>
    <xf numFmtId="49" fontId="1" fillId="0" borderId="1" xfId="42" applyNumberFormat="1" applyFont="1" applyFill="1" applyBorder="1" applyAlignment="1">
      <alignment horizontal="center" vertical="distributed" textRotation="255"/>
      <protection/>
    </xf>
    <xf numFmtId="49" fontId="1" fillId="0" borderId="32" xfId="42" applyNumberFormat="1" applyFont="1" applyFill="1" applyBorder="1" applyAlignment="1">
      <alignment horizontal="distributed" vertical="center"/>
      <protection/>
    </xf>
    <xf numFmtId="49" fontId="13" fillId="0" borderId="31" xfId="42" applyNumberFormat="1" applyFont="1" applyFill="1" applyBorder="1" applyAlignment="1">
      <alignment horizontal="distributed" vertical="center"/>
      <protection/>
    </xf>
    <xf numFmtId="49" fontId="13" fillId="0" borderId="24" xfId="42" applyNumberFormat="1" applyFont="1" applyFill="1" applyBorder="1" applyAlignment="1">
      <alignment horizontal="distributed" vertical="center"/>
      <protection/>
    </xf>
    <xf numFmtId="49" fontId="13" fillId="0" borderId="3" xfId="42" applyNumberFormat="1" applyFont="1" applyFill="1" applyBorder="1" applyAlignment="1">
      <alignment horizontal="distributed" vertical="center"/>
      <protection/>
    </xf>
    <xf numFmtId="0" fontId="1" fillId="0" borderId="2" xfId="42" applyFont="1" applyFill="1" applyBorder="1" applyAlignment="1">
      <alignment horizontal="center" vertical="center"/>
      <protection/>
    </xf>
    <xf numFmtId="0" fontId="1" fillId="0" borderId="4" xfId="42" applyFont="1" applyFill="1" applyBorder="1" applyAlignment="1">
      <alignment horizontal="center" vertical="center"/>
      <protection/>
    </xf>
    <xf numFmtId="0" fontId="1" fillId="0" borderId="32" xfId="43" applyFont="1" applyFill="1" applyBorder="1" applyAlignment="1">
      <alignment horizontal="distributed" vertical="center"/>
      <protection/>
    </xf>
    <xf numFmtId="0" fontId="1" fillId="0" borderId="24" xfId="43" applyFont="1" applyFill="1" applyBorder="1" applyAlignment="1">
      <alignment horizontal="distributed" vertical="center"/>
      <protection/>
    </xf>
    <xf numFmtId="0" fontId="1" fillId="0" borderId="17" xfId="43" applyFont="1" applyFill="1" applyBorder="1" applyAlignment="1">
      <alignment horizontal="center" vertical="center"/>
      <protection/>
    </xf>
    <xf numFmtId="0" fontId="1" fillId="0" borderId="9" xfId="43" applyFont="1" applyFill="1" applyBorder="1" applyAlignment="1">
      <alignment horizontal="center" vertical="center"/>
      <protection/>
    </xf>
    <xf numFmtId="0" fontId="1" fillId="0" borderId="16" xfId="43" applyFont="1" applyFill="1" applyBorder="1" applyAlignment="1">
      <alignment horizontal="center" vertical="center"/>
      <protection/>
    </xf>
    <xf numFmtId="0" fontId="1" fillId="0" borderId="33" xfId="43" applyFont="1" applyFill="1" applyBorder="1" applyAlignment="1">
      <alignment horizontal="center" vertical="center" wrapText="1"/>
      <protection/>
    </xf>
    <xf numFmtId="0" fontId="1" fillId="0" borderId="14" xfId="43" applyFont="1" applyFill="1" applyBorder="1" applyAlignment="1">
      <alignment horizontal="center" vertical="center"/>
      <protection/>
    </xf>
    <xf numFmtId="0" fontId="1" fillId="0" borderId="8" xfId="43" applyFont="1" applyFill="1" applyBorder="1" applyAlignment="1">
      <alignment horizontal="center" vertical="center"/>
      <protection/>
    </xf>
    <xf numFmtId="38" fontId="7" fillId="0" borderId="24" xfId="18" applyFont="1" applyFill="1" applyBorder="1" applyAlignment="1">
      <alignment horizontal="distributed" vertical="center"/>
    </xf>
    <xf numFmtId="38" fontId="7" fillId="0" borderId="3" xfId="18" applyFont="1" applyFill="1" applyBorder="1" applyAlignment="1">
      <alignment horizontal="distributed" vertical="center"/>
    </xf>
    <xf numFmtId="0" fontId="1" fillId="0" borderId="0" xfId="45" applyFont="1" applyFill="1" applyBorder="1" applyAlignment="1">
      <alignment horizontal="distributed" vertical="center"/>
      <protection/>
    </xf>
    <xf numFmtId="0" fontId="1" fillId="0" borderId="5" xfId="45" applyFont="1" applyFill="1" applyBorder="1" applyAlignment="1">
      <alignment horizontal="distributed" vertical="center"/>
      <protection/>
    </xf>
    <xf numFmtId="0" fontId="7" fillId="0" borderId="1" xfId="45" applyFont="1" applyFill="1" applyBorder="1" applyAlignment="1">
      <alignment horizontal="distributed" vertical="center"/>
      <protection/>
    </xf>
    <xf numFmtId="0" fontId="7" fillId="0" borderId="0" xfId="45" applyFont="1" applyFill="1" applyBorder="1" applyAlignment="1">
      <alignment horizontal="distributed" vertical="center"/>
      <protection/>
    </xf>
    <xf numFmtId="0" fontId="7" fillId="0" borderId="5" xfId="45" applyFont="1" applyFill="1" applyBorder="1" applyAlignment="1">
      <alignment horizontal="distributed" vertical="center"/>
      <protection/>
    </xf>
    <xf numFmtId="0" fontId="1" fillId="0" borderId="28" xfId="45" applyFont="1" applyFill="1" applyBorder="1" applyAlignment="1">
      <alignment horizontal="left" vertical="center" wrapText="1"/>
      <protection/>
    </xf>
    <xf numFmtId="0" fontId="1" fillId="0" borderId="28" xfId="45" applyFont="1" applyFill="1" applyBorder="1" applyAlignment="1">
      <alignment horizontal="left"/>
      <protection/>
    </xf>
    <xf numFmtId="0" fontId="1" fillId="0" borderId="18" xfId="45" applyFont="1" applyFill="1" applyBorder="1" applyAlignment="1">
      <alignment horizontal="left"/>
      <protection/>
    </xf>
    <xf numFmtId="0" fontId="1" fillId="0" borderId="25" xfId="45" applyFont="1" applyFill="1" applyBorder="1" applyAlignment="1">
      <alignment horizontal="center" vertical="center" wrapText="1"/>
      <protection/>
    </xf>
    <xf numFmtId="0" fontId="1" fillId="0" borderId="4" xfId="45" applyFont="1" applyFill="1" applyBorder="1" applyAlignment="1">
      <alignment horizontal="center" vertical="center"/>
      <protection/>
    </xf>
    <xf numFmtId="0" fontId="1" fillId="0" borderId="25" xfId="45" applyFont="1" applyFill="1" applyBorder="1" applyAlignment="1">
      <alignment horizontal="center" vertical="center"/>
      <protection/>
    </xf>
    <xf numFmtId="0" fontId="1" fillId="0" borderId="4" xfId="45" applyFont="1" applyFill="1" applyBorder="1" applyAlignment="1">
      <alignment horizontal="center" vertical="center"/>
      <protection/>
    </xf>
    <xf numFmtId="0" fontId="1" fillId="0" borderId="25" xfId="45" applyFont="1" applyFill="1" applyBorder="1" applyAlignment="1">
      <alignment horizontal="center" vertical="center" wrapText="1"/>
      <protection/>
    </xf>
    <xf numFmtId="0" fontId="1" fillId="0" borderId="23" xfId="45" applyFont="1" applyFill="1" applyBorder="1" applyAlignment="1">
      <alignment horizontal="center" vertical="center"/>
      <protection/>
    </xf>
    <xf numFmtId="0" fontId="1" fillId="0" borderId="6" xfId="45" applyFont="1" applyFill="1" applyBorder="1" applyAlignment="1">
      <alignment horizontal="center" vertical="center"/>
      <protection/>
    </xf>
    <xf numFmtId="0" fontId="1" fillId="0" borderId="24" xfId="45" applyFont="1" applyFill="1" applyBorder="1" applyAlignment="1">
      <alignment horizontal="center" vertical="center"/>
      <protection/>
    </xf>
    <xf numFmtId="0" fontId="1" fillId="0" borderId="3" xfId="45" applyFont="1" applyFill="1" applyBorder="1" applyAlignment="1">
      <alignment horizontal="center" vertical="center"/>
      <protection/>
    </xf>
    <xf numFmtId="0" fontId="7" fillId="0" borderId="1" xfId="45" applyNumberFormat="1" applyFont="1" applyFill="1" applyBorder="1" applyAlignment="1">
      <alignment horizontal="distributed" vertical="center"/>
      <protection/>
    </xf>
    <xf numFmtId="0" fontId="7" fillId="0" borderId="0" xfId="45" applyNumberFormat="1" applyFont="1" applyFill="1" applyBorder="1" applyAlignment="1">
      <alignment horizontal="distributed" vertical="center"/>
      <protection/>
    </xf>
    <xf numFmtId="0" fontId="7" fillId="0" borderId="5" xfId="45" applyNumberFormat="1" applyFont="1" applyFill="1" applyBorder="1" applyAlignment="1">
      <alignment horizontal="distributed" vertical="center"/>
      <protection/>
    </xf>
    <xf numFmtId="0" fontId="1" fillId="0" borderId="32" xfId="45" applyFont="1" applyFill="1" applyBorder="1" applyAlignment="1">
      <alignment horizontal="center" vertical="center"/>
      <protection/>
    </xf>
    <xf numFmtId="0" fontId="1" fillId="0" borderId="33" xfId="45" applyFont="1" applyFill="1" applyBorder="1" applyAlignment="1">
      <alignment horizontal="center" vertical="center"/>
      <protection/>
    </xf>
    <xf numFmtId="0" fontId="1" fillId="0" borderId="31" xfId="45" applyFont="1" applyFill="1" applyBorder="1" applyAlignment="1">
      <alignment horizontal="center" vertical="center"/>
      <protection/>
    </xf>
    <xf numFmtId="0" fontId="1" fillId="0" borderId="1" xfId="45" applyFont="1" applyFill="1" applyBorder="1" applyAlignment="1">
      <alignment horizontal="center" vertical="center"/>
      <protection/>
    </xf>
    <xf numFmtId="0" fontId="1" fillId="0" borderId="0" xfId="45" applyFont="1" applyFill="1" applyBorder="1" applyAlignment="1">
      <alignment horizontal="center" vertical="center"/>
      <protection/>
    </xf>
    <xf numFmtId="0" fontId="1" fillId="0" borderId="5" xfId="45" applyFont="1" applyFill="1" applyBorder="1" applyAlignment="1">
      <alignment horizontal="center" vertical="center"/>
      <protection/>
    </xf>
    <xf numFmtId="0" fontId="1" fillId="0" borderId="24" xfId="45" applyFont="1" applyFill="1" applyBorder="1" applyAlignment="1">
      <alignment horizontal="center" vertical="center"/>
      <protection/>
    </xf>
    <xf numFmtId="0" fontId="1" fillId="0" borderId="14" xfId="45" applyFont="1" applyFill="1" applyBorder="1" applyAlignment="1">
      <alignment horizontal="center" vertical="center"/>
      <protection/>
    </xf>
    <xf numFmtId="0" fontId="1" fillId="0" borderId="3" xfId="45" applyFont="1" applyFill="1" applyBorder="1" applyAlignment="1">
      <alignment horizontal="center" vertical="center"/>
      <protection/>
    </xf>
    <xf numFmtId="0" fontId="1" fillId="0" borderId="26" xfId="45" applyFont="1" applyFill="1" applyBorder="1" applyAlignment="1">
      <alignment horizontal="center" vertical="center"/>
      <protection/>
    </xf>
    <xf numFmtId="0" fontId="1" fillId="0" borderId="28" xfId="45" applyFont="1" applyFill="1" applyBorder="1" applyAlignment="1">
      <alignment horizontal="center" vertical="center"/>
      <protection/>
    </xf>
    <xf numFmtId="0" fontId="1" fillId="0" borderId="18" xfId="45" applyFont="1" applyFill="1" applyBorder="1" applyAlignment="1">
      <alignment horizontal="center" vertical="center"/>
      <protection/>
    </xf>
    <xf numFmtId="0" fontId="1" fillId="0" borderId="26" xfId="45" applyFont="1" applyFill="1" applyBorder="1" applyAlignment="1">
      <alignment horizontal="center" vertical="center"/>
      <protection/>
    </xf>
    <xf numFmtId="0" fontId="1" fillId="0" borderId="28" xfId="45" applyFont="1" applyFill="1" applyBorder="1" applyAlignment="1">
      <alignment horizontal="center" vertical="center"/>
      <protection/>
    </xf>
    <xf numFmtId="0" fontId="1" fillId="0" borderId="18" xfId="45" applyFont="1" applyFill="1" applyBorder="1" applyAlignment="1">
      <alignment horizontal="center" vertical="center"/>
      <protection/>
    </xf>
    <xf numFmtId="0" fontId="1" fillId="0" borderId="28" xfId="45" applyFont="1" applyFill="1" applyBorder="1" applyAlignment="1">
      <alignment horizontal="left" vertical="center" wrapText="1"/>
      <protection/>
    </xf>
    <xf numFmtId="0" fontId="1" fillId="0" borderId="28" xfId="45" applyFont="1" applyFill="1" applyBorder="1" applyAlignment="1">
      <alignment horizontal="left" vertical="center"/>
      <protection/>
    </xf>
    <xf numFmtId="0" fontId="1" fillId="0" borderId="18" xfId="45" applyFont="1" applyFill="1" applyBorder="1" applyAlignment="1">
      <alignment horizontal="left" vertical="center"/>
      <protection/>
    </xf>
    <xf numFmtId="0" fontId="1" fillId="0" borderId="0" xfId="46" applyFont="1" applyFill="1" applyBorder="1" applyAlignment="1">
      <alignment horizontal="distributed" vertical="center"/>
      <protection/>
    </xf>
    <xf numFmtId="0" fontId="1" fillId="0" borderId="5" xfId="46" applyFont="1" applyFill="1" applyBorder="1" applyAlignment="1">
      <alignment horizontal="distributed" vertical="center"/>
      <protection/>
    </xf>
    <xf numFmtId="0" fontId="7" fillId="0" borderId="24" xfId="46" applyFont="1" applyFill="1" applyBorder="1" applyAlignment="1">
      <alignment horizontal="distributed" vertical="center"/>
      <protection/>
    </xf>
    <xf numFmtId="0" fontId="7" fillId="0" borderId="14" xfId="46" applyFont="1" applyFill="1" applyBorder="1" applyAlignment="1">
      <alignment horizontal="distributed" vertical="center"/>
      <protection/>
    </xf>
    <xf numFmtId="0" fontId="7" fillId="0" borderId="3" xfId="46" applyFont="1" applyFill="1" applyBorder="1" applyAlignment="1">
      <alignment horizontal="distributed" vertical="center"/>
      <protection/>
    </xf>
    <xf numFmtId="0" fontId="1" fillId="0" borderId="32" xfId="46" applyFont="1" applyFill="1" applyBorder="1" applyAlignment="1">
      <alignment horizontal="distributed" vertical="center"/>
      <protection/>
    </xf>
    <xf numFmtId="0" fontId="1" fillId="0" borderId="33" xfId="46" applyFont="1" applyFill="1" applyBorder="1" applyAlignment="1">
      <alignment horizontal="distributed" vertical="center"/>
      <protection/>
    </xf>
    <xf numFmtId="0" fontId="1" fillId="0" borderId="31" xfId="46" applyFont="1" applyFill="1" applyBorder="1" applyAlignment="1">
      <alignment horizontal="distributed" vertical="center"/>
      <protection/>
    </xf>
    <xf numFmtId="0" fontId="1" fillId="0" borderId="24" xfId="46" applyFont="1" applyFill="1" applyBorder="1" applyAlignment="1">
      <alignment horizontal="distributed" vertical="center"/>
      <protection/>
    </xf>
    <xf numFmtId="0" fontId="1" fillId="0" borderId="14" xfId="46" applyFont="1" applyFill="1" applyBorder="1" applyAlignment="1">
      <alignment horizontal="distributed" vertical="center"/>
      <protection/>
    </xf>
    <xf numFmtId="0" fontId="1" fillId="0" borderId="3" xfId="46" applyFont="1" applyFill="1" applyBorder="1" applyAlignment="1">
      <alignment horizontal="distributed" vertical="center"/>
      <protection/>
    </xf>
    <xf numFmtId="0" fontId="7" fillId="0" borderId="1" xfId="46" applyFont="1" applyFill="1" applyBorder="1" applyAlignment="1">
      <alignment horizontal="distributed" vertical="center"/>
      <protection/>
    </xf>
    <xf numFmtId="0" fontId="7" fillId="0" borderId="0" xfId="46" applyFont="1" applyFill="1" applyBorder="1" applyAlignment="1">
      <alignment horizontal="distributed" vertical="center"/>
      <protection/>
    </xf>
    <xf numFmtId="0" fontId="7" fillId="0" borderId="5" xfId="46" applyFont="1" applyFill="1" applyBorder="1" applyAlignment="1">
      <alignment horizontal="distributed" vertical="center"/>
      <protection/>
    </xf>
    <xf numFmtId="0" fontId="1" fillId="0" borderId="1" xfId="46" applyFont="1" applyFill="1" applyBorder="1" applyAlignment="1">
      <alignment horizontal="distributed" vertical="center"/>
      <protection/>
    </xf>
    <xf numFmtId="0" fontId="1" fillId="0" borderId="2" xfId="46" applyFont="1" applyFill="1" applyBorder="1" applyAlignment="1">
      <alignment horizontal="center" vertical="center"/>
      <protection/>
    </xf>
    <xf numFmtId="0" fontId="1" fillId="0" borderId="4" xfId="46" applyFont="1" applyFill="1" applyBorder="1" applyAlignment="1">
      <alignment horizontal="center" vertical="center"/>
      <protection/>
    </xf>
    <xf numFmtId="0" fontId="1" fillId="0" borderId="16" xfId="46" applyFont="1" applyFill="1" applyBorder="1" applyAlignment="1">
      <alignment horizontal="center" vertical="center" wrapText="1"/>
      <protection/>
    </xf>
    <xf numFmtId="0" fontId="1" fillId="0" borderId="8" xfId="46" applyFont="1" applyFill="1" applyBorder="1" applyAlignment="1">
      <alignment horizontal="center" vertical="center" wrapText="1"/>
      <protection/>
    </xf>
    <xf numFmtId="0" fontId="1" fillId="0" borderId="2" xfId="47" applyFont="1" applyFill="1" applyBorder="1" applyAlignment="1">
      <alignment horizontal="distributed" vertical="center"/>
      <protection/>
    </xf>
    <xf numFmtId="0" fontId="0" fillId="0" borderId="4" xfId="47" applyFill="1" applyBorder="1" applyAlignment="1">
      <alignment horizontal="distributed" vertical="center"/>
      <protection/>
    </xf>
    <xf numFmtId="0" fontId="1" fillId="0" borderId="26" xfId="48" applyFont="1" applyFill="1" applyBorder="1" applyAlignment="1">
      <alignment horizontal="distributed" vertical="center"/>
      <protection/>
    </xf>
    <xf numFmtId="0" fontId="1" fillId="0" borderId="18" xfId="48" applyFont="1" applyFill="1" applyBorder="1" applyAlignment="1">
      <alignment horizontal="distributed" vertical="center"/>
      <protection/>
    </xf>
    <xf numFmtId="0" fontId="1" fillId="0" borderId="28" xfId="48" applyFont="1" applyFill="1" applyBorder="1" applyAlignment="1">
      <alignment horizontal="distributed" vertical="center"/>
      <protection/>
    </xf>
    <xf numFmtId="0" fontId="13" fillId="0" borderId="18" xfId="48" applyFont="1" applyFill="1" applyBorder="1" applyAlignment="1">
      <alignment horizontal="distributed" vertical="center"/>
      <protection/>
    </xf>
    <xf numFmtId="0" fontId="13" fillId="0" borderId="28" xfId="48" applyFont="1" applyFill="1" applyBorder="1" applyAlignment="1">
      <alignment horizontal="distributed" vertical="center"/>
      <protection/>
    </xf>
    <xf numFmtId="0" fontId="18" fillId="0" borderId="26" xfId="48" applyFont="1" applyFill="1" applyBorder="1" applyAlignment="1">
      <alignment horizontal="distributed" vertical="center"/>
      <protection/>
    </xf>
    <xf numFmtId="0" fontId="1" fillId="0" borderId="1" xfId="48" applyFont="1" applyFill="1" applyBorder="1" applyAlignment="1">
      <alignment horizontal="left" vertical="distributed" textRotation="255"/>
      <protection/>
    </xf>
    <xf numFmtId="0" fontId="13" fillId="0" borderId="1" xfId="48" applyFont="1" applyFill="1" applyBorder="1" applyAlignment="1">
      <alignment horizontal="left" vertical="distributed" textRotation="255"/>
      <protection/>
    </xf>
    <xf numFmtId="0" fontId="1" fillId="0" borderId="32" xfId="48" applyFont="1" applyFill="1" applyBorder="1" applyAlignment="1">
      <alignment horizontal="distributed" vertical="center"/>
      <protection/>
    </xf>
    <xf numFmtId="0" fontId="13" fillId="0" borderId="31" xfId="48" applyFont="1" applyFill="1" applyBorder="1" applyAlignment="1">
      <alignment horizontal="distributed" vertical="center"/>
      <protection/>
    </xf>
    <xf numFmtId="0" fontId="13" fillId="0" borderId="24" xfId="48" applyFont="1" applyFill="1" applyBorder="1" applyAlignment="1">
      <alignment horizontal="distributed" vertical="center"/>
      <protection/>
    </xf>
    <xf numFmtId="0" fontId="13" fillId="0" borderId="3" xfId="48" applyFont="1" applyFill="1" applyBorder="1" applyAlignment="1">
      <alignment horizontal="distributed" vertical="center"/>
      <protection/>
    </xf>
    <xf numFmtId="0" fontId="1" fillId="0" borderId="23" xfId="48" applyFont="1" applyFill="1" applyBorder="1" applyAlignment="1">
      <alignment horizontal="distributed" vertical="center"/>
      <protection/>
    </xf>
    <xf numFmtId="0" fontId="1" fillId="0" borderId="6" xfId="48" applyFont="1" applyFill="1" applyBorder="1" applyAlignment="1">
      <alignment horizontal="distributed" vertical="center"/>
      <protection/>
    </xf>
    <xf numFmtId="0" fontId="7" fillId="0" borderId="1" xfId="48" applyFont="1" applyFill="1" applyBorder="1" applyAlignment="1">
      <alignment horizontal="distributed" vertical="center"/>
      <protection/>
    </xf>
    <xf numFmtId="0" fontId="7" fillId="0" borderId="5" xfId="48" applyFont="1" applyFill="1" applyBorder="1" applyAlignment="1">
      <alignment horizontal="distributed" vertical="center"/>
      <protection/>
    </xf>
    <xf numFmtId="0" fontId="1" fillId="0" borderId="22" xfId="48" applyFont="1" applyFill="1" applyBorder="1" applyAlignment="1">
      <alignment horizontal="center" vertical="center"/>
      <protection/>
    </xf>
    <xf numFmtId="0" fontId="1" fillId="0" borderId="27" xfId="48" applyFont="1" applyFill="1" applyBorder="1" applyAlignment="1">
      <alignment horizontal="center" vertical="center"/>
      <protection/>
    </xf>
    <xf numFmtId="38" fontId="1" fillId="0" borderId="21" xfId="18" applyFont="1" applyFill="1" applyBorder="1" applyAlignment="1">
      <alignment horizontal="right" vertical="center"/>
    </xf>
    <xf numFmtId="0" fontId="0" fillId="0" borderId="21" xfId="49" applyFill="1" applyBorder="1" applyAlignment="1">
      <alignment horizontal="right" vertical="center"/>
      <protection/>
    </xf>
    <xf numFmtId="38" fontId="1" fillId="0" borderId="2" xfId="18" applyFont="1" applyFill="1" applyBorder="1" applyAlignment="1">
      <alignment horizontal="center" vertical="center"/>
    </xf>
    <xf numFmtId="38" fontId="1" fillId="0" borderId="11"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32" xfId="18" applyFont="1" applyFill="1" applyBorder="1" applyAlignment="1">
      <alignment horizontal="center" vertical="center"/>
    </xf>
    <xf numFmtId="38" fontId="1" fillId="0" borderId="33" xfId="18" applyFont="1" applyFill="1" applyBorder="1" applyAlignment="1">
      <alignment horizontal="center" vertical="center"/>
    </xf>
    <xf numFmtId="38" fontId="1" fillId="0" borderId="31" xfId="18" applyFont="1" applyFill="1" applyBorder="1" applyAlignment="1">
      <alignment horizontal="center" vertical="center"/>
    </xf>
    <xf numFmtId="38" fontId="1" fillId="0" borderId="24"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3" xfId="18" applyFont="1" applyFill="1" applyBorder="1" applyAlignment="1">
      <alignment horizontal="center" vertical="center"/>
    </xf>
    <xf numFmtId="0" fontId="0" fillId="0" borderId="11" xfId="49" applyFill="1" applyBorder="1" applyAlignment="1">
      <alignment horizontal="center" vertical="center"/>
      <protection/>
    </xf>
    <xf numFmtId="0" fontId="0" fillId="0" borderId="4" xfId="49" applyFill="1" applyBorder="1" applyAlignment="1">
      <alignment horizontal="center" vertical="center"/>
      <protection/>
    </xf>
    <xf numFmtId="0" fontId="0" fillId="0" borderId="33" xfId="49" applyFill="1" applyBorder="1" applyAlignment="1">
      <alignment horizontal="center" vertical="center"/>
      <protection/>
    </xf>
    <xf numFmtId="0" fontId="0" fillId="0" borderId="31" xfId="49" applyFill="1" applyBorder="1" applyAlignment="1">
      <alignment horizontal="center" vertical="center"/>
      <protection/>
    </xf>
    <xf numFmtId="0" fontId="0" fillId="0" borderId="24" xfId="49" applyFill="1" applyBorder="1" applyAlignment="1">
      <alignment horizontal="center" vertical="center"/>
      <protection/>
    </xf>
    <xf numFmtId="0" fontId="0" fillId="0" borderId="14" xfId="49" applyFill="1" applyBorder="1" applyAlignment="1">
      <alignment horizontal="center" vertical="center"/>
      <protection/>
    </xf>
    <xf numFmtId="0" fontId="0" fillId="0" borderId="3" xfId="49" applyFill="1" applyBorder="1" applyAlignment="1">
      <alignment horizontal="center" vertical="center"/>
      <protection/>
    </xf>
    <xf numFmtId="0" fontId="0" fillId="0" borderId="21" xfId="50" applyFill="1" applyBorder="1" applyAlignment="1">
      <alignment horizontal="right" vertical="center"/>
      <protection/>
    </xf>
    <xf numFmtId="0" fontId="0" fillId="0" borderId="11" xfId="50" applyFill="1" applyBorder="1" applyAlignment="1">
      <alignment horizontal="center" vertical="center"/>
      <protection/>
    </xf>
    <xf numFmtId="0" fontId="0" fillId="0" borderId="4" xfId="50" applyFill="1" applyBorder="1" applyAlignment="1">
      <alignment horizontal="center" vertical="center"/>
      <protection/>
    </xf>
    <xf numFmtId="0" fontId="0" fillId="0" borderId="33" xfId="50" applyFont="1" applyFill="1" applyBorder="1" applyAlignment="1">
      <alignment horizontal="center" vertical="center"/>
      <protection/>
    </xf>
    <xf numFmtId="0" fontId="0" fillId="0" borderId="31" xfId="50" applyFont="1" applyFill="1" applyBorder="1" applyAlignment="1">
      <alignment horizontal="center" vertical="center"/>
      <protection/>
    </xf>
    <xf numFmtId="0" fontId="0" fillId="0" borderId="24" xfId="50" applyFont="1" applyFill="1" applyBorder="1" applyAlignment="1">
      <alignment horizontal="center" vertical="center"/>
      <protection/>
    </xf>
    <xf numFmtId="0" fontId="0" fillId="0" borderId="14" xfId="50" applyFont="1" applyFill="1" applyBorder="1" applyAlignment="1">
      <alignment horizontal="center" vertical="center"/>
      <protection/>
    </xf>
    <xf numFmtId="0" fontId="0" fillId="0" borderId="3" xfId="50" applyFont="1" applyFill="1" applyBorder="1" applyAlignment="1">
      <alignment horizontal="center" vertical="center"/>
      <protection/>
    </xf>
    <xf numFmtId="0" fontId="0" fillId="0" borderId="33" xfId="50" applyFill="1" applyBorder="1" applyAlignment="1">
      <alignment horizontal="center" vertical="center"/>
      <protection/>
    </xf>
    <xf numFmtId="0" fontId="0" fillId="0" borderId="31" xfId="50" applyFill="1" applyBorder="1" applyAlignment="1">
      <alignment horizontal="center" vertical="center"/>
      <protection/>
    </xf>
    <xf numFmtId="0" fontId="0" fillId="0" borderId="24" xfId="50" applyFill="1" applyBorder="1" applyAlignment="1">
      <alignment horizontal="center" vertical="center"/>
      <protection/>
    </xf>
    <xf numFmtId="0" fontId="0" fillId="0" borderId="14" xfId="50" applyFill="1" applyBorder="1" applyAlignment="1">
      <alignment horizontal="center" vertical="center"/>
      <protection/>
    </xf>
    <xf numFmtId="0" fontId="0" fillId="0" borderId="3" xfId="50" applyFill="1" applyBorder="1" applyAlignment="1">
      <alignment horizontal="center" vertical="center"/>
      <protection/>
    </xf>
    <xf numFmtId="0" fontId="1" fillId="0" borderId="2" xfId="51" applyFont="1" applyFill="1" applyBorder="1" applyAlignment="1">
      <alignment horizontal="center" vertical="center"/>
      <protection/>
    </xf>
    <xf numFmtId="0" fontId="1" fillId="0" borderId="4" xfId="51" applyFont="1" applyFill="1" applyBorder="1" applyAlignment="1">
      <alignment horizontal="center" vertical="center"/>
      <protection/>
    </xf>
    <xf numFmtId="0" fontId="1" fillId="0" borderId="2" xfId="51" applyFont="1" applyFill="1" applyBorder="1" applyAlignment="1">
      <alignment horizontal="distributed" vertical="center"/>
      <protection/>
    </xf>
    <xf numFmtId="0" fontId="0" fillId="0" borderId="4" xfId="51" applyFill="1" applyBorder="1" applyAlignment="1">
      <alignment horizontal="distributed" vertical="center"/>
      <protection/>
    </xf>
    <xf numFmtId="0" fontId="1" fillId="0" borderId="2" xfId="51" applyFont="1" applyFill="1" applyBorder="1" applyAlignment="1">
      <alignment horizontal="distributed" vertical="center" wrapText="1"/>
      <protection/>
    </xf>
    <xf numFmtId="38" fontId="1" fillId="0" borderId="25" xfId="18" applyFont="1" applyFill="1" applyBorder="1" applyAlignment="1">
      <alignment horizontal="center" vertical="center" wrapText="1"/>
    </xf>
    <xf numFmtId="0" fontId="1" fillId="0" borderId="4" xfId="52" applyFont="1" applyFill="1" applyBorder="1" applyAlignment="1">
      <alignment horizontal="center" vertical="center"/>
      <protection/>
    </xf>
    <xf numFmtId="0" fontId="1" fillId="0" borderId="25" xfId="18" applyNumberFormat="1" applyFont="1" applyFill="1" applyBorder="1" applyAlignment="1">
      <alignment horizontal="center" vertical="center" wrapText="1"/>
    </xf>
    <xf numFmtId="0" fontId="0" fillId="0" borderId="4" xfId="52" applyFill="1" applyBorder="1" applyAlignment="1">
      <alignment horizontal="center" vertical="center"/>
      <protection/>
    </xf>
    <xf numFmtId="0" fontId="0" fillId="0" borderId="11" xfId="52" applyFill="1" applyBorder="1" applyAlignment="1">
      <alignment horizontal="center" vertical="center"/>
      <protection/>
    </xf>
    <xf numFmtId="0" fontId="18" fillId="0" borderId="11" xfId="52" applyFont="1" applyFill="1" applyBorder="1" applyAlignment="1">
      <alignment vertical="center"/>
      <protection/>
    </xf>
    <xf numFmtId="0" fontId="18" fillId="0" borderId="4" xfId="52" applyFont="1" applyFill="1" applyBorder="1" applyAlignment="1">
      <alignment vertical="center"/>
      <protection/>
    </xf>
    <xf numFmtId="0" fontId="0" fillId="0" borderId="33" xfId="52" applyFill="1" applyBorder="1" applyAlignment="1">
      <alignment vertical="center"/>
      <protection/>
    </xf>
    <xf numFmtId="0" fontId="0" fillId="0" borderId="31" xfId="52" applyFill="1" applyBorder="1" applyAlignment="1">
      <alignment vertical="center"/>
      <protection/>
    </xf>
    <xf numFmtId="38" fontId="1" fillId="0" borderId="25" xfId="18" applyFont="1" applyFill="1" applyBorder="1" applyAlignment="1">
      <alignment horizontal="center" vertical="center"/>
    </xf>
    <xf numFmtId="0" fontId="1" fillId="0" borderId="4" xfId="52" applyNumberFormat="1" applyFont="1" applyFill="1" applyBorder="1" applyAlignment="1">
      <alignment horizontal="center" vertical="center"/>
      <protection/>
    </xf>
    <xf numFmtId="38" fontId="1" fillId="0" borderId="1" xfId="18" applyFont="1" applyFill="1" applyBorder="1" applyAlignment="1">
      <alignment horizontal="left" vertical="center" wrapText="1"/>
    </xf>
    <xf numFmtId="38" fontId="1" fillId="0" borderId="1" xfId="18" applyFont="1" applyFill="1" applyBorder="1" applyAlignment="1">
      <alignment horizontal="left" vertical="center"/>
    </xf>
    <xf numFmtId="38" fontId="1" fillId="0" borderId="0" xfId="18" applyFont="1" applyFill="1" applyBorder="1" applyAlignment="1">
      <alignment horizontal="center" vertical="center" textRotation="255"/>
    </xf>
    <xf numFmtId="41" fontId="1" fillId="0" borderId="0" xfId="18" applyNumberFormat="1" applyFont="1" applyFill="1" applyBorder="1" applyAlignment="1">
      <alignment vertical="center"/>
    </xf>
    <xf numFmtId="38" fontId="1" fillId="0" borderId="32" xfId="18" applyFont="1" applyFill="1" applyBorder="1" applyAlignment="1">
      <alignment horizontal="distributed" vertical="center"/>
    </xf>
    <xf numFmtId="38" fontId="1" fillId="0" borderId="33" xfId="18" applyFont="1" applyFill="1" applyBorder="1" applyAlignment="1">
      <alignment horizontal="distributed" vertical="center"/>
    </xf>
    <xf numFmtId="38" fontId="1" fillId="0" borderId="31" xfId="18" applyFont="1" applyFill="1" applyBorder="1" applyAlignment="1">
      <alignment horizontal="distributed" vertical="center"/>
    </xf>
    <xf numFmtId="38" fontId="1" fillId="0" borderId="24" xfId="18" applyFont="1" applyFill="1" applyBorder="1" applyAlignment="1">
      <alignment horizontal="distributed" vertical="center"/>
    </xf>
    <xf numFmtId="38" fontId="1" fillId="0" borderId="14" xfId="18" applyFont="1" applyFill="1" applyBorder="1" applyAlignment="1">
      <alignment horizontal="distributed" vertical="center"/>
    </xf>
    <xf numFmtId="38" fontId="1" fillId="0" borderId="3" xfId="18" applyFont="1" applyFill="1" applyBorder="1" applyAlignment="1">
      <alignment horizontal="distributed" vertical="center"/>
    </xf>
    <xf numFmtId="41" fontId="1" fillId="0" borderId="26" xfId="18" applyNumberFormat="1" applyFont="1" applyFill="1" applyBorder="1" applyAlignment="1">
      <alignment horizontal="distributed" vertical="center" shrinkToFit="1"/>
    </xf>
    <xf numFmtId="41" fontId="1" fillId="0" borderId="28" xfId="18" applyNumberFormat="1" applyFont="1" applyFill="1" applyBorder="1" applyAlignment="1">
      <alignment horizontal="distributed" vertical="center" shrinkToFit="1"/>
    </xf>
    <xf numFmtId="41" fontId="1" fillId="0" borderId="18" xfId="18" applyNumberFormat="1" applyFont="1" applyFill="1" applyBorder="1" applyAlignment="1">
      <alignment horizontal="distributed" vertical="center" shrinkToFit="1"/>
    </xf>
    <xf numFmtId="38" fontId="1" fillId="0" borderId="23" xfId="18" applyFont="1" applyFill="1" applyBorder="1" applyAlignment="1">
      <alignment horizontal="distributed" vertical="center"/>
    </xf>
    <xf numFmtId="0" fontId="18" fillId="0" borderId="7" xfId="53" applyFont="1" applyFill="1" applyBorder="1" applyAlignment="1">
      <alignment vertical="center"/>
      <protection/>
    </xf>
    <xf numFmtId="0" fontId="18" fillId="0" borderId="6" xfId="53" applyFont="1" applyFill="1" applyBorder="1" applyAlignment="1">
      <alignment vertical="center"/>
      <protection/>
    </xf>
    <xf numFmtId="41" fontId="1" fillId="0" borderId="5" xfId="18" applyNumberFormat="1" applyFont="1" applyFill="1" applyBorder="1" applyAlignment="1">
      <alignment vertical="center"/>
    </xf>
    <xf numFmtId="0" fontId="1" fillId="0" borderId="18" xfId="53" applyFont="1" applyFill="1" applyBorder="1" applyAlignment="1">
      <alignment horizontal="distributed" vertical="center"/>
      <protection/>
    </xf>
    <xf numFmtId="0" fontId="1" fillId="0" borderId="28" xfId="53" applyFont="1" applyFill="1" applyBorder="1" applyAlignment="1">
      <alignment horizontal="distributed" vertical="center"/>
      <protection/>
    </xf>
    <xf numFmtId="41" fontId="1" fillId="0" borderId="1" xfId="18" applyNumberFormat="1" applyFont="1" applyFill="1" applyBorder="1" applyAlignment="1">
      <alignment vertical="center"/>
    </xf>
    <xf numFmtId="41" fontId="1" fillId="0" borderId="3" xfId="18" applyNumberFormat="1" applyFont="1" applyFill="1" applyBorder="1" applyAlignment="1">
      <alignment vertical="center"/>
    </xf>
    <xf numFmtId="41" fontId="1" fillId="0" borderId="14" xfId="18" applyNumberFormat="1" applyFont="1" applyFill="1" applyBorder="1" applyAlignment="1">
      <alignment vertical="center"/>
    </xf>
    <xf numFmtId="41" fontId="1" fillId="0" borderId="1" xfId="18" applyNumberFormat="1" applyFont="1" applyFill="1" applyBorder="1" applyAlignment="1">
      <alignment horizontal="center" vertical="center"/>
    </xf>
    <xf numFmtId="41" fontId="1" fillId="0" borderId="5" xfId="18" applyNumberFormat="1" applyFont="1" applyFill="1" applyBorder="1" applyAlignment="1">
      <alignment horizontal="center" vertical="center"/>
    </xf>
    <xf numFmtId="41" fontId="1" fillId="0" borderId="24" xfId="18" applyNumberFormat="1" applyFont="1" applyFill="1" applyBorder="1" applyAlignment="1">
      <alignment vertical="center"/>
    </xf>
    <xf numFmtId="0" fontId="0" fillId="0" borderId="0" xfId="53" applyFill="1" applyBorder="1" applyAlignment="1">
      <alignment vertical="center"/>
      <protection/>
    </xf>
    <xf numFmtId="0" fontId="0" fillId="0" borderId="5" xfId="53" applyFill="1" applyBorder="1" applyAlignment="1">
      <alignment vertical="center"/>
      <protection/>
    </xf>
    <xf numFmtId="0" fontId="1" fillId="0" borderId="2" xfId="54" applyFont="1" applyFill="1" applyBorder="1" applyAlignment="1">
      <alignment horizontal="center" vertical="center"/>
      <protection/>
    </xf>
    <xf numFmtId="0" fontId="1" fillId="0" borderId="11" xfId="54" applyFont="1" applyFill="1" applyBorder="1" applyAlignment="1">
      <alignment horizontal="center" vertical="center"/>
      <protection/>
    </xf>
    <xf numFmtId="0" fontId="1" fillId="0" borderId="4" xfId="54" applyFont="1" applyFill="1" applyBorder="1" applyAlignment="1">
      <alignment horizontal="center" vertical="center"/>
      <protection/>
    </xf>
    <xf numFmtId="0" fontId="1" fillId="0" borderId="32" xfId="54" applyFont="1" applyFill="1" applyBorder="1" applyAlignment="1">
      <alignment horizontal="center" vertical="center"/>
      <protection/>
    </xf>
    <xf numFmtId="0" fontId="1" fillId="0" borderId="33" xfId="54" applyFont="1" applyFill="1" applyBorder="1" applyAlignment="1">
      <alignment horizontal="center" vertical="center"/>
      <protection/>
    </xf>
    <xf numFmtId="0" fontId="1" fillId="0" borderId="31" xfId="54" applyFont="1" applyFill="1" applyBorder="1" applyAlignment="1">
      <alignment horizontal="center" vertical="center"/>
      <protection/>
    </xf>
    <xf numFmtId="0" fontId="1" fillId="0" borderId="24" xfId="54" applyFont="1" applyFill="1" applyBorder="1" applyAlignment="1">
      <alignment horizontal="center" vertical="center"/>
      <protection/>
    </xf>
    <xf numFmtId="0" fontId="1" fillId="0" borderId="14" xfId="54" applyFont="1" applyFill="1" applyBorder="1" applyAlignment="1">
      <alignment horizontal="center" vertical="center"/>
      <protection/>
    </xf>
    <xf numFmtId="0" fontId="1" fillId="0" borderId="3" xfId="54" applyFont="1" applyFill="1" applyBorder="1" applyAlignment="1">
      <alignment horizontal="center" vertical="center"/>
      <protection/>
    </xf>
    <xf numFmtId="0" fontId="1" fillId="0" borderId="1" xfId="54" applyFont="1" applyFill="1" applyBorder="1" applyAlignment="1">
      <alignment horizontal="center" vertical="center"/>
      <protection/>
    </xf>
    <xf numFmtId="0" fontId="0" fillId="0" borderId="31" xfId="54" applyFill="1" applyBorder="1" applyAlignment="1">
      <alignment horizontal="center" vertical="center"/>
      <protection/>
    </xf>
    <xf numFmtId="0" fontId="0" fillId="0" borderId="24" xfId="54" applyFill="1" applyBorder="1" applyAlignment="1">
      <alignment horizontal="center" vertical="center"/>
      <protection/>
    </xf>
    <xf numFmtId="0" fontId="0" fillId="0" borderId="3" xfId="54" applyFill="1" applyBorder="1" applyAlignment="1">
      <alignment horizontal="center" vertical="center"/>
      <protection/>
    </xf>
    <xf numFmtId="0" fontId="1" fillId="0" borderId="2" xfId="54" applyFont="1" applyFill="1" applyBorder="1" applyAlignment="1">
      <alignment horizontal="center" vertical="center" wrapText="1"/>
      <protection/>
    </xf>
    <xf numFmtId="0" fontId="0" fillId="0" borderId="4" xfId="54" applyFill="1" applyBorder="1" applyAlignment="1">
      <alignment horizontal="center" vertical="center" wrapText="1"/>
      <protection/>
    </xf>
    <xf numFmtId="0" fontId="1" fillId="0" borderId="26" xfId="54" applyFont="1" applyFill="1" applyBorder="1" applyAlignment="1">
      <alignment horizontal="center" vertical="center"/>
      <protection/>
    </xf>
    <xf numFmtId="0" fontId="1" fillId="0" borderId="28" xfId="54" applyFont="1" applyFill="1" applyBorder="1" applyAlignment="1">
      <alignment horizontal="center" vertical="center"/>
      <protection/>
    </xf>
    <xf numFmtId="0" fontId="1" fillId="0" borderId="18" xfId="54" applyFont="1" applyFill="1" applyBorder="1" applyAlignment="1">
      <alignment horizontal="center" vertical="center"/>
      <protection/>
    </xf>
    <xf numFmtId="0" fontId="1" fillId="0" borderId="25" xfId="54" applyFont="1" applyFill="1" applyBorder="1" applyAlignment="1">
      <alignment horizontal="center" vertical="center" wrapText="1"/>
      <protection/>
    </xf>
    <xf numFmtId="0" fontId="1" fillId="0" borderId="4" xfId="54" applyFont="1" applyFill="1" applyBorder="1" applyAlignment="1">
      <alignment horizontal="center" vertical="center" wrapText="1"/>
      <protection/>
    </xf>
    <xf numFmtId="0" fontId="1" fillId="0" borderId="5" xfId="54" applyFont="1" applyFill="1" applyBorder="1" applyAlignment="1">
      <alignment horizontal="center" vertical="center"/>
      <protection/>
    </xf>
    <xf numFmtId="0" fontId="1" fillId="0" borderId="0" xfId="55" applyFont="1" applyFill="1" applyBorder="1" applyAlignment="1">
      <alignment horizontal="distributed"/>
      <protection/>
    </xf>
    <xf numFmtId="0" fontId="1" fillId="0" borderId="1" xfId="55" applyFont="1" applyFill="1" applyBorder="1" applyAlignment="1">
      <alignment horizontal="distributed" vertical="distributed" textRotation="255"/>
      <protection/>
    </xf>
    <xf numFmtId="0" fontId="1" fillId="0" borderId="0" xfId="55" applyFont="1" applyFill="1" applyBorder="1" applyAlignment="1">
      <alignment horizontal="distributed" vertical="center" textRotation="255"/>
      <protection/>
    </xf>
    <xf numFmtId="0" fontId="1" fillId="0" borderId="0" xfId="55" applyFont="1" applyFill="1" applyBorder="1" applyAlignment="1">
      <alignment horizontal="distributed" vertical="distributed"/>
      <protection/>
    </xf>
    <xf numFmtId="0" fontId="1" fillId="0" borderId="8" xfId="55" applyFont="1" applyFill="1" applyBorder="1" applyAlignment="1">
      <alignment horizontal="distributed" vertical="center" wrapText="1"/>
      <protection/>
    </xf>
    <xf numFmtId="0" fontId="0" fillId="0" borderId="8" xfId="55" applyFill="1" applyBorder="1" applyAlignment="1">
      <alignment horizontal="distributed" vertical="center"/>
      <protection/>
    </xf>
    <xf numFmtId="0" fontId="7" fillId="0" borderId="0" xfId="55" applyFont="1" applyFill="1" applyBorder="1" applyAlignment="1">
      <alignment horizontal="distributed"/>
      <protection/>
    </xf>
    <xf numFmtId="0" fontId="1" fillId="0" borderId="25" xfId="55" applyFont="1" applyFill="1" applyBorder="1" applyAlignment="1">
      <alignment horizontal="distributed" vertical="center"/>
      <protection/>
    </xf>
    <xf numFmtId="0" fontId="1" fillId="0" borderId="4" xfId="55" applyFont="1" applyFill="1" applyBorder="1" applyAlignment="1">
      <alignment horizontal="distributed" vertical="center"/>
      <protection/>
    </xf>
    <xf numFmtId="0" fontId="1" fillId="0" borderId="8" xfId="55" applyFont="1" applyFill="1" applyBorder="1" applyAlignment="1">
      <alignment horizontal="distributed" vertical="center"/>
      <protection/>
    </xf>
    <xf numFmtId="0" fontId="1" fillId="0" borderId="16" xfId="55" applyFont="1" applyFill="1" applyBorder="1" applyAlignment="1">
      <alignment horizontal="distributed" vertical="center"/>
      <protection/>
    </xf>
    <xf numFmtId="0" fontId="1" fillId="0" borderId="26" xfId="55" applyFont="1" applyFill="1" applyBorder="1" applyAlignment="1">
      <alignment horizontal="distributed" vertical="justify"/>
      <protection/>
    </xf>
    <xf numFmtId="0" fontId="0" fillId="0" borderId="28" xfId="55" applyFill="1" applyBorder="1" applyAlignment="1">
      <alignment horizontal="distributed"/>
      <protection/>
    </xf>
    <xf numFmtId="0" fontId="0" fillId="0" borderId="18" xfId="55" applyFill="1" applyBorder="1" applyAlignment="1">
      <alignment horizontal="distributed"/>
      <protection/>
    </xf>
  </cellXfs>
  <cellStyles count="45">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2-02-s35" xfId="25"/>
    <cellStyle name="標準_02-03-s35" xfId="26"/>
    <cellStyle name="標準_02-04-s35" xfId="27"/>
    <cellStyle name="標準_03-01-s35" xfId="28"/>
    <cellStyle name="標準_04-09-s35" xfId="29"/>
    <cellStyle name="標準_05-01-s35" xfId="30"/>
    <cellStyle name="標準_05-02-s35" xfId="31"/>
    <cellStyle name="標準_05-07-s35" xfId="32"/>
    <cellStyle name="標準_05-14-s35" xfId="33"/>
    <cellStyle name="標準_06-01-s35" xfId="34"/>
    <cellStyle name="標準_06-04-s35" xfId="35"/>
    <cellStyle name="標準_07-02-s35" xfId="36"/>
    <cellStyle name="標準_08-05-s35" xfId="37"/>
    <cellStyle name="標準_08-06-s35" xfId="38"/>
    <cellStyle name="標準_09-09-s35" xfId="39"/>
    <cellStyle name="標準_11-01-s35" xfId="40"/>
    <cellStyle name="標準_11-08-s35" xfId="41"/>
    <cellStyle name="標準_12-01-s35" xfId="42"/>
    <cellStyle name="標準_13-01-s35" xfId="43"/>
    <cellStyle name="標準_13-15-s35" xfId="44"/>
    <cellStyle name="標準_14-01-s35" xfId="45"/>
    <cellStyle name="標準_15-03-s35" xfId="46"/>
    <cellStyle name="標準_16-01-s35" xfId="47"/>
    <cellStyle name="標準_17-12-s35" xfId="48"/>
    <cellStyle name="標準_18-01-s35" xfId="49"/>
    <cellStyle name="標準_18-02-s35" xfId="50"/>
    <cellStyle name="標準_19-01-s35" xfId="51"/>
    <cellStyle name="標準_19-06-s35" xfId="52"/>
    <cellStyle name="標準_19-07-s35" xfId="53"/>
    <cellStyle name="標準_20-03-s35" xfId="54"/>
    <cellStyle name="標準_20-04-s35" xfId="55"/>
    <cellStyle name="標準_nenkan-S23-000" xfId="56"/>
    <cellStyle name="標準_企画班（K.syusa）" xfId="57"/>
    <cellStyle name="Followed Hyperlink"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29</xdr:row>
      <xdr:rowOff>57150</xdr:rowOff>
    </xdr:from>
    <xdr:to>
      <xdr:col>1</xdr:col>
      <xdr:colOff>276225</xdr:colOff>
      <xdr:row>44</xdr:row>
      <xdr:rowOff>142875</xdr:rowOff>
    </xdr:to>
    <xdr:sp>
      <xdr:nvSpPr>
        <xdr:cNvPr id="1" name="AutoShape 1"/>
        <xdr:cNvSpPr>
          <a:spLocks/>
        </xdr:cNvSpPr>
      </xdr:nvSpPr>
      <xdr:spPr>
        <a:xfrm>
          <a:off x="428625" y="4781550"/>
          <a:ext cx="47625" cy="2371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46</xdr:row>
      <xdr:rowOff>47625</xdr:rowOff>
    </xdr:from>
    <xdr:to>
      <xdr:col>2</xdr:col>
      <xdr:colOff>19050</xdr:colOff>
      <xdr:row>57</xdr:row>
      <xdr:rowOff>9525</xdr:rowOff>
    </xdr:to>
    <xdr:sp>
      <xdr:nvSpPr>
        <xdr:cNvPr id="2" name="AutoShape 2"/>
        <xdr:cNvSpPr>
          <a:spLocks/>
        </xdr:cNvSpPr>
      </xdr:nvSpPr>
      <xdr:spPr>
        <a:xfrm>
          <a:off x="428625" y="7362825"/>
          <a:ext cx="123825" cy="16383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19050</xdr:rowOff>
    </xdr:from>
    <xdr:to>
      <xdr:col>2</xdr:col>
      <xdr:colOff>19050</xdr:colOff>
      <xdr:row>68</xdr:row>
      <xdr:rowOff>0</xdr:rowOff>
    </xdr:to>
    <xdr:sp>
      <xdr:nvSpPr>
        <xdr:cNvPr id="3" name="AutoShape 3"/>
        <xdr:cNvSpPr>
          <a:spLocks/>
        </xdr:cNvSpPr>
      </xdr:nvSpPr>
      <xdr:spPr>
        <a:xfrm>
          <a:off x="438150" y="9163050"/>
          <a:ext cx="114300"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xdr:row>
      <xdr:rowOff>57150</xdr:rowOff>
    </xdr:from>
    <xdr:to>
      <xdr:col>6</xdr:col>
      <xdr:colOff>219075</xdr:colOff>
      <xdr:row>9</xdr:row>
      <xdr:rowOff>114300</xdr:rowOff>
    </xdr:to>
    <xdr:sp>
      <xdr:nvSpPr>
        <xdr:cNvPr id="1" name="AutoShape 1"/>
        <xdr:cNvSpPr>
          <a:spLocks/>
        </xdr:cNvSpPr>
      </xdr:nvSpPr>
      <xdr:spPr>
        <a:xfrm>
          <a:off x="2200275" y="1457325"/>
          <a:ext cx="13335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11</xdr:row>
      <xdr:rowOff>57150</xdr:rowOff>
    </xdr:from>
    <xdr:to>
      <xdr:col>6</xdr:col>
      <xdr:colOff>219075</xdr:colOff>
      <xdr:row>13</xdr:row>
      <xdr:rowOff>114300</xdr:rowOff>
    </xdr:to>
    <xdr:sp>
      <xdr:nvSpPr>
        <xdr:cNvPr id="2" name="AutoShape 2"/>
        <xdr:cNvSpPr>
          <a:spLocks/>
        </xdr:cNvSpPr>
      </xdr:nvSpPr>
      <xdr:spPr>
        <a:xfrm>
          <a:off x="2200275" y="19907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14</xdr:row>
      <xdr:rowOff>57150</xdr:rowOff>
    </xdr:from>
    <xdr:to>
      <xdr:col>6</xdr:col>
      <xdr:colOff>219075</xdr:colOff>
      <xdr:row>16</xdr:row>
      <xdr:rowOff>114300</xdr:rowOff>
    </xdr:to>
    <xdr:sp>
      <xdr:nvSpPr>
        <xdr:cNvPr id="3" name="AutoShape 3"/>
        <xdr:cNvSpPr>
          <a:spLocks/>
        </xdr:cNvSpPr>
      </xdr:nvSpPr>
      <xdr:spPr>
        <a:xfrm>
          <a:off x="2200275" y="24479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20</xdr:row>
      <xdr:rowOff>57150</xdr:rowOff>
    </xdr:from>
    <xdr:to>
      <xdr:col>6</xdr:col>
      <xdr:colOff>219075</xdr:colOff>
      <xdr:row>22</xdr:row>
      <xdr:rowOff>114300</xdr:rowOff>
    </xdr:to>
    <xdr:sp>
      <xdr:nvSpPr>
        <xdr:cNvPr id="4" name="AutoShape 4"/>
        <xdr:cNvSpPr>
          <a:spLocks/>
        </xdr:cNvSpPr>
      </xdr:nvSpPr>
      <xdr:spPr>
        <a:xfrm>
          <a:off x="2200275" y="33623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xdr:row>
      <xdr:rowOff>57150</xdr:rowOff>
    </xdr:from>
    <xdr:to>
      <xdr:col>6</xdr:col>
      <xdr:colOff>219075</xdr:colOff>
      <xdr:row>19</xdr:row>
      <xdr:rowOff>114300</xdr:rowOff>
    </xdr:to>
    <xdr:sp>
      <xdr:nvSpPr>
        <xdr:cNvPr id="5" name="AutoShape 5"/>
        <xdr:cNvSpPr>
          <a:spLocks/>
        </xdr:cNvSpPr>
      </xdr:nvSpPr>
      <xdr:spPr>
        <a:xfrm>
          <a:off x="2200275" y="29051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23</xdr:row>
      <xdr:rowOff>57150</xdr:rowOff>
    </xdr:from>
    <xdr:to>
      <xdr:col>6</xdr:col>
      <xdr:colOff>219075</xdr:colOff>
      <xdr:row>25</xdr:row>
      <xdr:rowOff>114300</xdr:rowOff>
    </xdr:to>
    <xdr:sp>
      <xdr:nvSpPr>
        <xdr:cNvPr id="6" name="AutoShape 6"/>
        <xdr:cNvSpPr>
          <a:spLocks/>
        </xdr:cNvSpPr>
      </xdr:nvSpPr>
      <xdr:spPr>
        <a:xfrm>
          <a:off x="2200275" y="38195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xdr:row>
      <xdr:rowOff>57150</xdr:rowOff>
    </xdr:from>
    <xdr:to>
      <xdr:col>6</xdr:col>
      <xdr:colOff>219075</xdr:colOff>
      <xdr:row>29</xdr:row>
      <xdr:rowOff>114300</xdr:rowOff>
    </xdr:to>
    <xdr:sp>
      <xdr:nvSpPr>
        <xdr:cNvPr id="7" name="AutoShape 7"/>
        <xdr:cNvSpPr>
          <a:spLocks/>
        </xdr:cNvSpPr>
      </xdr:nvSpPr>
      <xdr:spPr>
        <a:xfrm>
          <a:off x="2200275" y="44291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33</xdr:row>
      <xdr:rowOff>57150</xdr:rowOff>
    </xdr:from>
    <xdr:to>
      <xdr:col>6</xdr:col>
      <xdr:colOff>219075</xdr:colOff>
      <xdr:row>35</xdr:row>
      <xdr:rowOff>114300</xdr:rowOff>
    </xdr:to>
    <xdr:sp>
      <xdr:nvSpPr>
        <xdr:cNvPr id="8" name="AutoShape 8"/>
        <xdr:cNvSpPr>
          <a:spLocks/>
        </xdr:cNvSpPr>
      </xdr:nvSpPr>
      <xdr:spPr>
        <a:xfrm>
          <a:off x="2200275" y="53435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30</xdr:row>
      <xdr:rowOff>57150</xdr:rowOff>
    </xdr:from>
    <xdr:to>
      <xdr:col>6</xdr:col>
      <xdr:colOff>219075</xdr:colOff>
      <xdr:row>32</xdr:row>
      <xdr:rowOff>114300</xdr:rowOff>
    </xdr:to>
    <xdr:sp>
      <xdr:nvSpPr>
        <xdr:cNvPr id="9" name="AutoShape 9"/>
        <xdr:cNvSpPr>
          <a:spLocks/>
        </xdr:cNvSpPr>
      </xdr:nvSpPr>
      <xdr:spPr>
        <a:xfrm>
          <a:off x="2200275" y="48863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36</xdr:row>
      <xdr:rowOff>57150</xdr:rowOff>
    </xdr:from>
    <xdr:to>
      <xdr:col>6</xdr:col>
      <xdr:colOff>219075</xdr:colOff>
      <xdr:row>38</xdr:row>
      <xdr:rowOff>114300</xdr:rowOff>
    </xdr:to>
    <xdr:sp>
      <xdr:nvSpPr>
        <xdr:cNvPr id="10" name="AutoShape 10"/>
        <xdr:cNvSpPr>
          <a:spLocks/>
        </xdr:cNvSpPr>
      </xdr:nvSpPr>
      <xdr:spPr>
        <a:xfrm>
          <a:off x="2200275" y="58007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40</xdr:row>
      <xdr:rowOff>57150</xdr:rowOff>
    </xdr:from>
    <xdr:to>
      <xdr:col>6</xdr:col>
      <xdr:colOff>219075</xdr:colOff>
      <xdr:row>42</xdr:row>
      <xdr:rowOff>114300</xdr:rowOff>
    </xdr:to>
    <xdr:sp>
      <xdr:nvSpPr>
        <xdr:cNvPr id="11" name="AutoShape 11"/>
        <xdr:cNvSpPr>
          <a:spLocks/>
        </xdr:cNvSpPr>
      </xdr:nvSpPr>
      <xdr:spPr>
        <a:xfrm>
          <a:off x="2200275" y="64103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44</xdr:row>
      <xdr:rowOff>9525</xdr:rowOff>
    </xdr:from>
    <xdr:to>
      <xdr:col>6</xdr:col>
      <xdr:colOff>219075</xdr:colOff>
      <xdr:row>46</xdr:row>
      <xdr:rowOff>66675</xdr:rowOff>
    </xdr:to>
    <xdr:sp>
      <xdr:nvSpPr>
        <xdr:cNvPr id="12" name="AutoShape 12"/>
        <xdr:cNvSpPr>
          <a:spLocks/>
        </xdr:cNvSpPr>
      </xdr:nvSpPr>
      <xdr:spPr>
        <a:xfrm>
          <a:off x="2200275" y="6972300"/>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48</xdr:row>
      <xdr:rowOff>57150</xdr:rowOff>
    </xdr:from>
    <xdr:to>
      <xdr:col>6</xdr:col>
      <xdr:colOff>219075</xdr:colOff>
      <xdr:row>50</xdr:row>
      <xdr:rowOff>114300</xdr:rowOff>
    </xdr:to>
    <xdr:sp>
      <xdr:nvSpPr>
        <xdr:cNvPr id="13" name="AutoShape 13"/>
        <xdr:cNvSpPr>
          <a:spLocks/>
        </xdr:cNvSpPr>
      </xdr:nvSpPr>
      <xdr:spPr>
        <a:xfrm>
          <a:off x="2200275" y="7629525"/>
          <a:ext cx="1333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52</xdr:row>
      <xdr:rowOff>57150</xdr:rowOff>
    </xdr:from>
    <xdr:to>
      <xdr:col>6</xdr:col>
      <xdr:colOff>219075</xdr:colOff>
      <xdr:row>54</xdr:row>
      <xdr:rowOff>114300</xdr:rowOff>
    </xdr:to>
    <xdr:sp>
      <xdr:nvSpPr>
        <xdr:cNvPr id="14" name="AutoShape 14"/>
        <xdr:cNvSpPr>
          <a:spLocks/>
        </xdr:cNvSpPr>
      </xdr:nvSpPr>
      <xdr:spPr>
        <a:xfrm>
          <a:off x="2200275" y="8391525"/>
          <a:ext cx="1333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55</xdr:row>
      <xdr:rowOff>57150</xdr:rowOff>
    </xdr:from>
    <xdr:to>
      <xdr:col>6</xdr:col>
      <xdr:colOff>219075</xdr:colOff>
      <xdr:row>57</xdr:row>
      <xdr:rowOff>114300</xdr:rowOff>
    </xdr:to>
    <xdr:sp>
      <xdr:nvSpPr>
        <xdr:cNvPr id="15" name="AutoShape 15"/>
        <xdr:cNvSpPr>
          <a:spLocks/>
        </xdr:cNvSpPr>
      </xdr:nvSpPr>
      <xdr:spPr>
        <a:xfrm>
          <a:off x="2200275" y="8963025"/>
          <a:ext cx="13335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61</xdr:row>
      <xdr:rowOff>57150</xdr:rowOff>
    </xdr:from>
    <xdr:to>
      <xdr:col>6</xdr:col>
      <xdr:colOff>219075</xdr:colOff>
      <xdr:row>63</xdr:row>
      <xdr:rowOff>114300</xdr:rowOff>
    </xdr:to>
    <xdr:sp>
      <xdr:nvSpPr>
        <xdr:cNvPr id="16" name="AutoShape 16"/>
        <xdr:cNvSpPr>
          <a:spLocks/>
        </xdr:cNvSpPr>
      </xdr:nvSpPr>
      <xdr:spPr>
        <a:xfrm>
          <a:off x="2200275" y="99155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64</xdr:row>
      <xdr:rowOff>57150</xdr:rowOff>
    </xdr:from>
    <xdr:to>
      <xdr:col>6</xdr:col>
      <xdr:colOff>219075</xdr:colOff>
      <xdr:row>66</xdr:row>
      <xdr:rowOff>114300</xdr:rowOff>
    </xdr:to>
    <xdr:sp>
      <xdr:nvSpPr>
        <xdr:cNvPr id="17" name="AutoShape 17"/>
        <xdr:cNvSpPr>
          <a:spLocks/>
        </xdr:cNvSpPr>
      </xdr:nvSpPr>
      <xdr:spPr>
        <a:xfrm>
          <a:off x="2200275" y="103727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67</xdr:row>
      <xdr:rowOff>57150</xdr:rowOff>
    </xdr:from>
    <xdr:to>
      <xdr:col>6</xdr:col>
      <xdr:colOff>219075</xdr:colOff>
      <xdr:row>69</xdr:row>
      <xdr:rowOff>114300</xdr:rowOff>
    </xdr:to>
    <xdr:sp>
      <xdr:nvSpPr>
        <xdr:cNvPr id="18" name="AutoShape 18"/>
        <xdr:cNvSpPr>
          <a:spLocks/>
        </xdr:cNvSpPr>
      </xdr:nvSpPr>
      <xdr:spPr>
        <a:xfrm>
          <a:off x="2200275" y="108299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70</xdr:row>
      <xdr:rowOff>57150</xdr:rowOff>
    </xdr:from>
    <xdr:to>
      <xdr:col>6</xdr:col>
      <xdr:colOff>219075</xdr:colOff>
      <xdr:row>72</xdr:row>
      <xdr:rowOff>114300</xdr:rowOff>
    </xdr:to>
    <xdr:sp>
      <xdr:nvSpPr>
        <xdr:cNvPr id="19" name="AutoShape 19"/>
        <xdr:cNvSpPr>
          <a:spLocks/>
        </xdr:cNvSpPr>
      </xdr:nvSpPr>
      <xdr:spPr>
        <a:xfrm>
          <a:off x="2200275" y="112871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73</xdr:row>
      <xdr:rowOff>57150</xdr:rowOff>
    </xdr:from>
    <xdr:to>
      <xdr:col>6</xdr:col>
      <xdr:colOff>219075</xdr:colOff>
      <xdr:row>75</xdr:row>
      <xdr:rowOff>114300</xdr:rowOff>
    </xdr:to>
    <xdr:sp>
      <xdr:nvSpPr>
        <xdr:cNvPr id="20" name="AutoShape 20"/>
        <xdr:cNvSpPr>
          <a:spLocks/>
        </xdr:cNvSpPr>
      </xdr:nvSpPr>
      <xdr:spPr>
        <a:xfrm>
          <a:off x="2200275" y="117443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57150</xdr:rowOff>
    </xdr:from>
    <xdr:to>
      <xdr:col>2</xdr:col>
      <xdr:colOff>200025</xdr:colOff>
      <xdr:row>76</xdr:row>
      <xdr:rowOff>104775</xdr:rowOff>
    </xdr:to>
    <xdr:sp>
      <xdr:nvSpPr>
        <xdr:cNvPr id="21" name="AutoShape 21"/>
        <xdr:cNvSpPr>
          <a:spLocks/>
        </xdr:cNvSpPr>
      </xdr:nvSpPr>
      <xdr:spPr>
        <a:xfrm>
          <a:off x="704850" y="1457325"/>
          <a:ext cx="190500" cy="10791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58</xdr:row>
      <xdr:rowOff>57150</xdr:rowOff>
    </xdr:from>
    <xdr:to>
      <xdr:col>6</xdr:col>
      <xdr:colOff>219075</xdr:colOff>
      <xdr:row>60</xdr:row>
      <xdr:rowOff>114300</xdr:rowOff>
    </xdr:to>
    <xdr:sp>
      <xdr:nvSpPr>
        <xdr:cNvPr id="22" name="AutoShape 22"/>
        <xdr:cNvSpPr>
          <a:spLocks/>
        </xdr:cNvSpPr>
      </xdr:nvSpPr>
      <xdr:spPr>
        <a:xfrm>
          <a:off x="2200275" y="9458325"/>
          <a:ext cx="133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10</xdr:row>
      <xdr:rowOff>19050</xdr:rowOff>
    </xdr:from>
    <xdr:to>
      <xdr:col>2</xdr:col>
      <xdr:colOff>47625</xdr:colOff>
      <xdr:row>12</xdr:row>
      <xdr:rowOff>0</xdr:rowOff>
    </xdr:to>
    <xdr:sp>
      <xdr:nvSpPr>
        <xdr:cNvPr id="1" name="AutoShape 1"/>
        <xdr:cNvSpPr>
          <a:spLocks/>
        </xdr:cNvSpPr>
      </xdr:nvSpPr>
      <xdr:spPr>
        <a:xfrm>
          <a:off x="409575" y="16383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13</xdr:row>
      <xdr:rowOff>19050</xdr:rowOff>
    </xdr:from>
    <xdr:to>
      <xdr:col>2</xdr:col>
      <xdr:colOff>47625</xdr:colOff>
      <xdr:row>15</xdr:row>
      <xdr:rowOff>0</xdr:rowOff>
    </xdr:to>
    <xdr:sp>
      <xdr:nvSpPr>
        <xdr:cNvPr id="2" name="AutoShape 2"/>
        <xdr:cNvSpPr>
          <a:spLocks/>
        </xdr:cNvSpPr>
      </xdr:nvSpPr>
      <xdr:spPr>
        <a:xfrm>
          <a:off x="409575" y="20764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16</xdr:row>
      <xdr:rowOff>19050</xdr:rowOff>
    </xdr:from>
    <xdr:to>
      <xdr:col>2</xdr:col>
      <xdr:colOff>47625</xdr:colOff>
      <xdr:row>18</xdr:row>
      <xdr:rowOff>0</xdr:rowOff>
    </xdr:to>
    <xdr:sp>
      <xdr:nvSpPr>
        <xdr:cNvPr id="3" name="AutoShape 3"/>
        <xdr:cNvSpPr>
          <a:spLocks/>
        </xdr:cNvSpPr>
      </xdr:nvSpPr>
      <xdr:spPr>
        <a:xfrm>
          <a:off x="409575" y="25241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19</xdr:row>
      <xdr:rowOff>19050</xdr:rowOff>
    </xdr:from>
    <xdr:to>
      <xdr:col>2</xdr:col>
      <xdr:colOff>47625</xdr:colOff>
      <xdr:row>21</xdr:row>
      <xdr:rowOff>0</xdr:rowOff>
    </xdr:to>
    <xdr:sp>
      <xdr:nvSpPr>
        <xdr:cNvPr id="4" name="AutoShape 4"/>
        <xdr:cNvSpPr>
          <a:spLocks/>
        </xdr:cNvSpPr>
      </xdr:nvSpPr>
      <xdr:spPr>
        <a:xfrm>
          <a:off x="409575" y="29718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19050</xdr:rowOff>
    </xdr:from>
    <xdr:to>
      <xdr:col>2</xdr:col>
      <xdr:colOff>47625</xdr:colOff>
      <xdr:row>9</xdr:row>
      <xdr:rowOff>0</xdr:rowOff>
    </xdr:to>
    <xdr:sp>
      <xdr:nvSpPr>
        <xdr:cNvPr id="5" name="AutoShape 5"/>
        <xdr:cNvSpPr>
          <a:spLocks/>
        </xdr:cNvSpPr>
      </xdr:nvSpPr>
      <xdr:spPr>
        <a:xfrm>
          <a:off x="409575" y="11906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25</xdr:row>
      <xdr:rowOff>142875</xdr:rowOff>
    </xdr:from>
    <xdr:ext cx="76200" cy="180975"/>
    <xdr:sp>
      <xdr:nvSpPr>
        <xdr:cNvPr id="1" name="TextBox 1"/>
        <xdr:cNvSpPr txBox="1">
          <a:spLocks noChangeArrowheads="1"/>
        </xdr:cNvSpPr>
      </xdr:nvSpPr>
      <xdr:spPr>
        <a:xfrm>
          <a:off x="361950" y="42672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19</xdr:row>
      <xdr:rowOff>114300</xdr:rowOff>
    </xdr:from>
    <xdr:ext cx="76200" cy="190500"/>
    <xdr:sp>
      <xdr:nvSpPr>
        <xdr:cNvPr id="2" name="TextBox 2"/>
        <xdr:cNvSpPr txBox="1">
          <a:spLocks noChangeArrowheads="1"/>
        </xdr:cNvSpPr>
      </xdr:nvSpPr>
      <xdr:spPr>
        <a:xfrm>
          <a:off x="3924300" y="33242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352425</xdr:colOff>
      <xdr:row>27</xdr:row>
      <xdr:rowOff>76200</xdr:rowOff>
    </xdr:from>
    <xdr:to>
      <xdr:col>1</xdr:col>
      <xdr:colOff>381000</xdr:colOff>
      <xdr:row>31</xdr:row>
      <xdr:rowOff>142875</xdr:rowOff>
    </xdr:to>
    <xdr:sp>
      <xdr:nvSpPr>
        <xdr:cNvPr id="3" name="AutoShape 3"/>
        <xdr:cNvSpPr>
          <a:spLocks/>
        </xdr:cNvSpPr>
      </xdr:nvSpPr>
      <xdr:spPr>
        <a:xfrm>
          <a:off x="533400" y="4505325"/>
          <a:ext cx="28575"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xdr:row>
      <xdr:rowOff>38100</xdr:rowOff>
    </xdr:from>
    <xdr:to>
      <xdr:col>1</xdr:col>
      <xdr:colOff>371475</xdr:colOff>
      <xdr:row>25</xdr:row>
      <xdr:rowOff>95250</xdr:rowOff>
    </xdr:to>
    <xdr:sp>
      <xdr:nvSpPr>
        <xdr:cNvPr id="4" name="AutoShape 4"/>
        <xdr:cNvSpPr>
          <a:spLocks/>
        </xdr:cNvSpPr>
      </xdr:nvSpPr>
      <xdr:spPr>
        <a:xfrm>
          <a:off x="409575" y="1266825"/>
          <a:ext cx="142875" cy="2952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33</xdr:row>
      <xdr:rowOff>76200</xdr:rowOff>
    </xdr:from>
    <xdr:to>
      <xdr:col>2</xdr:col>
      <xdr:colOff>0</xdr:colOff>
      <xdr:row>39</xdr:row>
      <xdr:rowOff>95250</xdr:rowOff>
    </xdr:to>
    <xdr:sp>
      <xdr:nvSpPr>
        <xdr:cNvPr id="5" name="AutoShape 5"/>
        <xdr:cNvSpPr>
          <a:spLocks/>
        </xdr:cNvSpPr>
      </xdr:nvSpPr>
      <xdr:spPr>
        <a:xfrm>
          <a:off x="485775" y="5410200"/>
          <a:ext cx="857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41</xdr:row>
      <xdr:rowOff>66675</xdr:rowOff>
    </xdr:from>
    <xdr:to>
      <xdr:col>2</xdr:col>
      <xdr:colOff>28575</xdr:colOff>
      <xdr:row>46</xdr:row>
      <xdr:rowOff>95250</xdr:rowOff>
    </xdr:to>
    <xdr:sp>
      <xdr:nvSpPr>
        <xdr:cNvPr id="6" name="AutoShape 6"/>
        <xdr:cNvSpPr>
          <a:spLocks/>
        </xdr:cNvSpPr>
      </xdr:nvSpPr>
      <xdr:spPr>
        <a:xfrm>
          <a:off x="514350" y="6619875"/>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テキスト 16"/>
        <xdr:cNvSpPr txBox="1">
          <a:spLocks noChangeArrowheads="1"/>
        </xdr:cNvSpPr>
      </xdr:nvSpPr>
      <xdr:spPr>
        <a:xfrm>
          <a:off x="817245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13</xdr:col>
      <xdr:colOff>0</xdr:colOff>
      <xdr:row>0</xdr:row>
      <xdr:rowOff>0</xdr:rowOff>
    </xdr:from>
    <xdr:to>
      <xdr:col>13</xdr:col>
      <xdr:colOff>0</xdr:colOff>
      <xdr:row>0</xdr:row>
      <xdr:rowOff>0</xdr:rowOff>
    </xdr:to>
    <xdr:sp>
      <xdr:nvSpPr>
        <xdr:cNvPr id="2" name="テキスト 17"/>
        <xdr:cNvSpPr txBox="1">
          <a:spLocks noChangeArrowheads="1"/>
        </xdr:cNvSpPr>
      </xdr:nvSpPr>
      <xdr:spPr>
        <a:xfrm>
          <a:off x="817245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16"/>
        <xdr:cNvSpPr txBox="1">
          <a:spLocks noChangeArrowheads="1"/>
        </xdr:cNvSpPr>
      </xdr:nvSpPr>
      <xdr:spPr>
        <a:xfrm>
          <a:off x="1064895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7"/>
        <xdr:cNvSpPr txBox="1">
          <a:spLocks noChangeArrowheads="1"/>
        </xdr:cNvSpPr>
      </xdr:nvSpPr>
      <xdr:spPr>
        <a:xfrm>
          <a:off x="1064895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101</xdr:col>
      <xdr:colOff>0</xdr:colOff>
      <xdr:row>0</xdr:row>
      <xdr:rowOff>0</xdr:rowOff>
    </xdr:from>
    <xdr:to>
      <xdr:col>101</xdr:col>
      <xdr:colOff>0</xdr:colOff>
      <xdr:row>0</xdr:row>
      <xdr:rowOff>0</xdr:rowOff>
    </xdr:to>
    <xdr:sp>
      <xdr:nvSpPr>
        <xdr:cNvPr id="5" name="AutoShape 5"/>
        <xdr:cNvSpPr>
          <a:spLocks/>
        </xdr:cNvSpPr>
      </xdr:nvSpPr>
      <xdr:spPr>
        <a:xfrm>
          <a:off x="668274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0</xdr:row>
      <xdr:rowOff>0</xdr:rowOff>
    </xdr:from>
    <xdr:to>
      <xdr:col>101</xdr:col>
      <xdr:colOff>0</xdr:colOff>
      <xdr:row>0</xdr:row>
      <xdr:rowOff>0</xdr:rowOff>
    </xdr:to>
    <xdr:sp>
      <xdr:nvSpPr>
        <xdr:cNvPr id="6" name="AutoShape 6"/>
        <xdr:cNvSpPr>
          <a:spLocks/>
        </xdr:cNvSpPr>
      </xdr:nvSpPr>
      <xdr:spPr>
        <a:xfrm>
          <a:off x="668274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0</xdr:row>
      <xdr:rowOff>0</xdr:rowOff>
    </xdr:from>
    <xdr:to>
      <xdr:col>101</xdr:col>
      <xdr:colOff>0</xdr:colOff>
      <xdr:row>0</xdr:row>
      <xdr:rowOff>0</xdr:rowOff>
    </xdr:to>
    <xdr:sp>
      <xdr:nvSpPr>
        <xdr:cNvPr id="7" name="AutoShape 7"/>
        <xdr:cNvSpPr>
          <a:spLocks/>
        </xdr:cNvSpPr>
      </xdr:nvSpPr>
      <xdr:spPr>
        <a:xfrm>
          <a:off x="668274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0</xdr:row>
      <xdr:rowOff>0</xdr:rowOff>
    </xdr:from>
    <xdr:to>
      <xdr:col>101</xdr:col>
      <xdr:colOff>0</xdr:colOff>
      <xdr:row>0</xdr:row>
      <xdr:rowOff>0</xdr:rowOff>
    </xdr:to>
    <xdr:sp>
      <xdr:nvSpPr>
        <xdr:cNvPr id="8" name="AutoShape 8"/>
        <xdr:cNvSpPr>
          <a:spLocks/>
        </xdr:cNvSpPr>
      </xdr:nvSpPr>
      <xdr:spPr>
        <a:xfrm>
          <a:off x="668274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0</xdr:row>
      <xdr:rowOff>0</xdr:rowOff>
    </xdr:from>
    <xdr:to>
      <xdr:col>101</xdr:col>
      <xdr:colOff>0</xdr:colOff>
      <xdr:row>0</xdr:row>
      <xdr:rowOff>0</xdr:rowOff>
    </xdr:to>
    <xdr:sp>
      <xdr:nvSpPr>
        <xdr:cNvPr id="9" name="AutoShape 9"/>
        <xdr:cNvSpPr>
          <a:spLocks/>
        </xdr:cNvSpPr>
      </xdr:nvSpPr>
      <xdr:spPr>
        <a:xfrm>
          <a:off x="668274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0</xdr:row>
      <xdr:rowOff>0</xdr:rowOff>
    </xdr:from>
    <xdr:to>
      <xdr:col>101</xdr:col>
      <xdr:colOff>0</xdr:colOff>
      <xdr:row>0</xdr:row>
      <xdr:rowOff>0</xdr:rowOff>
    </xdr:to>
    <xdr:sp>
      <xdr:nvSpPr>
        <xdr:cNvPr id="10" name="AutoShape 10"/>
        <xdr:cNvSpPr>
          <a:spLocks/>
        </xdr:cNvSpPr>
      </xdr:nvSpPr>
      <xdr:spPr>
        <a:xfrm>
          <a:off x="668274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0</xdr:rowOff>
    </xdr:from>
    <xdr:to>
      <xdr:col>13</xdr:col>
      <xdr:colOff>0</xdr:colOff>
      <xdr:row>27</xdr:row>
      <xdr:rowOff>0</xdr:rowOff>
    </xdr:to>
    <xdr:sp>
      <xdr:nvSpPr>
        <xdr:cNvPr id="11" name="テキスト 16"/>
        <xdr:cNvSpPr txBox="1">
          <a:spLocks noChangeArrowheads="1"/>
        </xdr:cNvSpPr>
      </xdr:nvSpPr>
      <xdr:spPr>
        <a:xfrm>
          <a:off x="8172450" y="5448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13</xdr:col>
      <xdr:colOff>0</xdr:colOff>
      <xdr:row>27</xdr:row>
      <xdr:rowOff>0</xdr:rowOff>
    </xdr:from>
    <xdr:to>
      <xdr:col>13</xdr:col>
      <xdr:colOff>0</xdr:colOff>
      <xdr:row>27</xdr:row>
      <xdr:rowOff>0</xdr:rowOff>
    </xdr:to>
    <xdr:sp>
      <xdr:nvSpPr>
        <xdr:cNvPr id="12" name="テキスト 17"/>
        <xdr:cNvSpPr txBox="1">
          <a:spLocks noChangeArrowheads="1"/>
        </xdr:cNvSpPr>
      </xdr:nvSpPr>
      <xdr:spPr>
        <a:xfrm>
          <a:off x="8172450" y="5448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19</xdr:col>
      <xdr:colOff>0</xdr:colOff>
      <xdr:row>27</xdr:row>
      <xdr:rowOff>0</xdr:rowOff>
    </xdr:from>
    <xdr:to>
      <xdr:col>19</xdr:col>
      <xdr:colOff>0</xdr:colOff>
      <xdr:row>27</xdr:row>
      <xdr:rowOff>0</xdr:rowOff>
    </xdr:to>
    <xdr:sp>
      <xdr:nvSpPr>
        <xdr:cNvPr id="13" name="テキスト 16"/>
        <xdr:cNvSpPr txBox="1">
          <a:spLocks noChangeArrowheads="1"/>
        </xdr:cNvSpPr>
      </xdr:nvSpPr>
      <xdr:spPr>
        <a:xfrm>
          <a:off x="10648950" y="5448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19</xdr:col>
      <xdr:colOff>0</xdr:colOff>
      <xdr:row>27</xdr:row>
      <xdr:rowOff>0</xdr:rowOff>
    </xdr:from>
    <xdr:to>
      <xdr:col>19</xdr:col>
      <xdr:colOff>0</xdr:colOff>
      <xdr:row>27</xdr:row>
      <xdr:rowOff>0</xdr:rowOff>
    </xdr:to>
    <xdr:sp>
      <xdr:nvSpPr>
        <xdr:cNvPr id="14" name="テキスト 17"/>
        <xdr:cNvSpPr txBox="1">
          <a:spLocks noChangeArrowheads="1"/>
        </xdr:cNvSpPr>
      </xdr:nvSpPr>
      <xdr:spPr>
        <a:xfrm>
          <a:off x="10648950" y="5448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1314450" y="3181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29</xdr:row>
      <xdr:rowOff>47625</xdr:rowOff>
    </xdr:from>
    <xdr:to>
      <xdr:col>2</xdr:col>
      <xdr:colOff>9525</xdr:colOff>
      <xdr:row>59</xdr:row>
      <xdr:rowOff>57150</xdr:rowOff>
    </xdr:to>
    <xdr:sp>
      <xdr:nvSpPr>
        <xdr:cNvPr id="1" name="AutoShape 1"/>
        <xdr:cNvSpPr>
          <a:spLocks/>
        </xdr:cNvSpPr>
      </xdr:nvSpPr>
      <xdr:spPr>
        <a:xfrm>
          <a:off x="371475" y="4524375"/>
          <a:ext cx="171450" cy="4581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61</xdr:row>
      <xdr:rowOff>66675</xdr:rowOff>
    </xdr:from>
    <xdr:to>
      <xdr:col>1</xdr:col>
      <xdr:colOff>314325</xdr:colOff>
      <xdr:row>68</xdr:row>
      <xdr:rowOff>104775</xdr:rowOff>
    </xdr:to>
    <xdr:sp>
      <xdr:nvSpPr>
        <xdr:cNvPr id="2" name="AutoShape 2"/>
        <xdr:cNvSpPr>
          <a:spLocks/>
        </xdr:cNvSpPr>
      </xdr:nvSpPr>
      <xdr:spPr>
        <a:xfrm>
          <a:off x="438150" y="9420225"/>
          <a:ext cx="76200" cy="1104900"/>
        </a:xfrm>
        <a:prstGeom prst="leftBrace">
          <a:avLst>
            <a:gd name="adj" fmla="val 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70</xdr:row>
      <xdr:rowOff>57150</xdr:rowOff>
    </xdr:from>
    <xdr:to>
      <xdr:col>1</xdr:col>
      <xdr:colOff>333375</xdr:colOff>
      <xdr:row>88</xdr:row>
      <xdr:rowOff>123825</xdr:rowOff>
    </xdr:to>
    <xdr:sp>
      <xdr:nvSpPr>
        <xdr:cNvPr id="3" name="AutoShape 3"/>
        <xdr:cNvSpPr>
          <a:spLocks/>
        </xdr:cNvSpPr>
      </xdr:nvSpPr>
      <xdr:spPr>
        <a:xfrm>
          <a:off x="476250" y="10782300"/>
          <a:ext cx="57150" cy="2809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90</xdr:row>
      <xdr:rowOff>66675</xdr:rowOff>
    </xdr:from>
    <xdr:to>
      <xdr:col>1</xdr:col>
      <xdr:colOff>295275</xdr:colOff>
      <xdr:row>114</xdr:row>
      <xdr:rowOff>57150</xdr:rowOff>
    </xdr:to>
    <xdr:sp>
      <xdr:nvSpPr>
        <xdr:cNvPr id="4" name="AutoShape 4"/>
        <xdr:cNvSpPr>
          <a:spLocks/>
        </xdr:cNvSpPr>
      </xdr:nvSpPr>
      <xdr:spPr>
        <a:xfrm>
          <a:off x="466725" y="13839825"/>
          <a:ext cx="28575" cy="3648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116</xdr:row>
      <xdr:rowOff>9525</xdr:rowOff>
    </xdr:from>
    <xdr:to>
      <xdr:col>1</xdr:col>
      <xdr:colOff>333375</xdr:colOff>
      <xdr:row>134</xdr:row>
      <xdr:rowOff>38100</xdr:rowOff>
    </xdr:to>
    <xdr:sp>
      <xdr:nvSpPr>
        <xdr:cNvPr id="5" name="AutoShape 5"/>
        <xdr:cNvSpPr>
          <a:spLocks/>
        </xdr:cNvSpPr>
      </xdr:nvSpPr>
      <xdr:spPr>
        <a:xfrm>
          <a:off x="447675" y="17735550"/>
          <a:ext cx="85725" cy="2771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57150</xdr:rowOff>
    </xdr:from>
    <xdr:to>
      <xdr:col>1</xdr:col>
      <xdr:colOff>333375</xdr:colOff>
      <xdr:row>27</xdr:row>
      <xdr:rowOff>133350</xdr:rowOff>
    </xdr:to>
    <xdr:sp>
      <xdr:nvSpPr>
        <xdr:cNvPr id="6" name="AutoShape 6"/>
        <xdr:cNvSpPr>
          <a:spLocks/>
        </xdr:cNvSpPr>
      </xdr:nvSpPr>
      <xdr:spPr>
        <a:xfrm>
          <a:off x="504825" y="1333500"/>
          <a:ext cx="28575" cy="297180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28575</xdr:rowOff>
    </xdr:from>
    <xdr:to>
      <xdr:col>4</xdr:col>
      <xdr:colOff>0</xdr:colOff>
      <xdr:row>31</xdr:row>
      <xdr:rowOff>95250</xdr:rowOff>
    </xdr:to>
    <xdr:sp>
      <xdr:nvSpPr>
        <xdr:cNvPr id="7" name="AutoShape 7"/>
        <xdr:cNvSpPr>
          <a:spLocks/>
        </xdr:cNvSpPr>
      </xdr:nvSpPr>
      <xdr:spPr>
        <a:xfrm>
          <a:off x="2828925" y="4505325"/>
          <a:ext cx="0"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76200</xdr:rowOff>
    </xdr:from>
    <xdr:to>
      <xdr:col>4</xdr:col>
      <xdr:colOff>0</xdr:colOff>
      <xdr:row>37</xdr:row>
      <xdr:rowOff>0</xdr:rowOff>
    </xdr:to>
    <xdr:sp>
      <xdr:nvSpPr>
        <xdr:cNvPr id="8" name="AutoShape 8"/>
        <xdr:cNvSpPr>
          <a:spLocks/>
        </xdr:cNvSpPr>
      </xdr:nvSpPr>
      <xdr:spPr>
        <a:xfrm>
          <a:off x="2828925" y="5162550"/>
          <a:ext cx="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71</xdr:row>
      <xdr:rowOff>19050</xdr:rowOff>
    </xdr:from>
    <xdr:to>
      <xdr:col>4</xdr:col>
      <xdr:colOff>114300</xdr:colOff>
      <xdr:row>73</xdr:row>
      <xdr:rowOff>0</xdr:rowOff>
    </xdr:to>
    <xdr:sp>
      <xdr:nvSpPr>
        <xdr:cNvPr id="9" name="AutoShape 9"/>
        <xdr:cNvSpPr>
          <a:spLocks/>
        </xdr:cNvSpPr>
      </xdr:nvSpPr>
      <xdr:spPr>
        <a:xfrm>
          <a:off x="2867025" y="10896600"/>
          <a:ext cx="76200"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10</xdr:row>
      <xdr:rowOff>19050</xdr:rowOff>
    </xdr:from>
    <xdr:to>
      <xdr:col>5</xdr:col>
      <xdr:colOff>133350</xdr:colOff>
      <xdr:row>14</xdr:row>
      <xdr:rowOff>133350</xdr:rowOff>
    </xdr:to>
    <xdr:sp>
      <xdr:nvSpPr>
        <xdr:cNvPr id="10" name="AutoShape 10"/>
        <xdr:cNvSpPr>
          <a:spLocks/>
        </xdr:cNvSpPr>
      </xdr:nvSpPr>
      <xdr:spPr>
        <a:xfrm>
          <a:off x="3829050" y="1600200"/>
          <a:ext cx="85725"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16</xdr:row>
      <xdr:rowOff>9525</xdr:rowOff>
    </xdr:from>
    <xdr:to>
      <xdr:col>5</xdr:col>
      <xdr:colOff>133350</xdr:colOff>
      <xdr:row>19</xdr:row>
      <xdr:rowOff>114300</xdr:rowOff>
    </xdr:to>
    <xdr:sp>
      <xdr:nvSpPr>
        <xdr:cNvPr id="11" name="AutoShape 11"/>
        <xdr:cNvSpPr>
          <a:spLocks/>
        </xdr:cNvSpPr>
      </xdr:nvSpPr>
      <xdr:spPr>
        <a:xfrm>
          <a:off x="3829050" y="2505075"/>
          <a:ext cx="85725" cy="561975"/>
        </a:xfrm>
        <a:prstGeom prst="rightBrace">
          <a:avLst>
            <a:gd name="adj" fmla="val 2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21</xdr:row>
      <xdr:rowOff>19050</xdr:rowOff>
    </xdr:from>
    <xdr:to>
      <xdr:col>5</xdr:col>
      <xdr:colOff>123825</xdr:colOff>
      <xdr:row>24</xdr:row>
      <xdr:rowOff>9525</xdr:rowOff>
    </xdr:to>
    <xdr:sp>
      <xdr:nvSpPr>
        <xdr:cNvPr id="12" name="AutoShape 12"/>
        <xdr:cNvSpPr>
          <a:spLocks/>
        </xdr:cNvSpPr>
      </xdr:nvSpPr>
      <xdr:spPr>
        <a:xfrm>
          <a:off x="3829050" y="3276600"/>
          <a:ext cx="762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29</xdr:row>
      <xdr:rowOff>19050</xdr:rowOff>
    </xdr:from>
    <xdr:to>
      <xdr:col>5</xdr:col>
      <xdr:colOff>133350</xdr:colOff>
      <xdr:row>31</xdr:row>
      <xdr:rowOff>133350</xdr:rowOff>
    </xdr:to>
    <xdr:sp>
      <xdr:nvSpPr>
        <xdr:cNvPr id="13" name="AutoShape 13"/>
        <xdr:cNvSpPr>
          <a:spLocks/>
        </xdr:cNvSpPr>
      </xdr:nvSpPr>
      <xdr:spPr>
        <a:xfrm>
          <a:off x="3829050" y="4495800"/>
          <a:ext cx="85725"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33</xdr:row>
      <xdr:rowOff>19050</xdr:rowOff>
    </xdr:from>
    <xdr:to>
      <xdr:col>5</xdr:col>
      <xdr:colOff>133350</xdr:colOff>
      <xdr:row>36</xdr:row>
      <xdr:rowOff>133350</xdr:rowOff>
    </xdr:to>
    <xdr:sp>
      <xdr:nvSpPr>
        <xdr:cNvPr id="14" name="AutoShape 14"/>
        <xdr:cNvSpPr>
          <a:spLocks/>
        </xdr:cNvSpPr>
      </xdr:nvSpPr>
      <xdr:spPr>
        <a:xfrm>
          <a:off x="3829050" y="5105400"/>
          <a:ext cx="8572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42</xdr:row>
      <xdr:rowOff>19050</xdr:rowOff>
    </xdr:from>
    <xdr:to>
      <xdr:col>5</xdr:col>
      <xdr:colOff>114300</xdr:colOff>
      <xdr:row>43</xdr:row>
      <xdr:rowOff>133350</xdr:rowOff>
    </xdr:to>
    <xdr:sp>
      <xdr:nvSpPr>
        <xdr:cNvPr id="15" name="AutoShape 15"/>
        <xdr:cNvSpPr>
          <a:spLocks/>
        </xdr:cNvSpPr>
      </xdr:nvSpPr>
      <xdr:spPr>
        <a:xfrm>
          <a:off x="3829050" y="6477000"/>
          <a:ext cx="66675"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45</xdr:row>
      <xdr:rowOff>19050</xdr:rowOff>
    </xdr:from>
    <xdr:to>
      <xdr:col>5</xdr:col>
      <xdr:colOff>114300</xdr:colOff>
      <xdr:row>46</xdr:row>
      <xdr:rowOff>133350</xdr:rowOff>
    </xdr:to>
    <xdr:sp>
      <xdr:nvSpPr>
        <xdr:cNvPr id="16" name="AutoShape 16"/>
        <xdr:cNvSpPr>
          <a:spLocks/>
        </xdr:cNvSpPr>
      </xdr:nvSpPr>
      <xdr:spPr>
        <a:xfrm>
          <a:off x="3829050" y="6934200"/>
          <a:ext cx="66675"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xdr:row>
      <xdr:rowOff>19050</xdr:rowOff>
    </xdr:from>
    <xdr:to>
      <xdr:col>8</xdr:col>
      <xdr:colOff>133350</xdr:colOff>
      <xdr:row>14</xdr:row>
      <xdr:rowOff>133350</xdr:rowOff>
    </xdr:to>
    <xdr:sp>
      <xdr:nvSpPr>
        <xdr:cNvPr id="17" name="AutoShape 17"/>
        <xdr:cNvSpPr>
          <a:spLocks/>
        </xdr:cNvSpPr>
      </xdr:nvSpPr>
      <xdr:spPr>
        <a:xfrm>
          <a:off x="6638925" y="1600200"/>
          <a:ext cx="85725"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19050</xdr:rowOff>
    </xdr:from>
    <xdr:to>
      <xdr:col>8</xdr:col>
      <xdr:colOff>133350</xdr:colOff>
      <xdr:row>19</xdr:row>
      <xdr:rowOff>142875</xdr:rowOff>
    </xdr:to>
    <xdr:sp>
      <xdr:nvSpPr>
        <xdr:cNvPr id="18" name="AutoShape 18"/>
        <xdr:cNvSpPr>
          <a:spLocks/>
        </xdr:cNvSpPr>
      </xdr:nvSpPr>
      <xdr:spPr>
        <a:xfrm>
          <a:off x="6629400" y="2514600"/>
          <a:ext cx="9525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21</xdr:row>
      <xdr:rowOff>19050</xdr:rowOff>
    </xdr:from>
    <xdr:to>
      <xdr:col>8</xdr:col>
      <xdr:colOff>123825</xdr:colOff>
      <xdr:row>24</xdr:row>
      <xdr:rowOff>9525</xdr:rowOff>
    </xdr:to>
    <xdr:sp>
      <xdr:nvSpPr>
        <xdr:cNvPr id="19" name="AutoShape 19"/>
        <xdr:cNvSpPr>
          <a:spLocks/>
        </xdr:cNvSpPr>
      </xdr:nvSpPr>
      <xdr:spPr>
        <a:xfrm>
          <a:off x="6638925" y="3276600"/>
          <a:ext cx="762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29</xdr:row>
      <xdr:rowOff>19050</xdr:rowOff>
    </xdr:from>
    <xdr:to>
      <xdr:col>8</xdr:col>
      <xdr:colOff>133350</xdr:colOff>
      <xdr:row>31</xdr:row>
      <xdr:rowOff>133350</xdr:rowOff>
    </xdr:to>
    <xdr:sp>
      <xdr:nvSpPr>
        <xdr:cNvPr id="20" name="AutoShape 20"/>
        <xdr:cNvSpPr>
          <a:spLocks/>
        </xdr:cNvSpPr>
      </xdr:nvSpPr>
      <xdr:spPr>
        <a:xfrm>
          <a:off x="6638925" y="4495800"/>
          <a:ext cx="85725"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33</xdr:row>
      <xdr:rowOff>19050</xdr:rowOff>
    </xdr:from>
    <xdr:to>
      <xdr:col>8</xdr:col>
      <xdr:colOff>133350</xdr:colOff>
      <xdr:row>36</xdr:row>
      <xdr:rowOff>133350</xdr:rowOff>
    </xdr:to>
    <xdr:sp>
      <xdr:nvSpPr>
        <xdr:cNvPr id="21" name="AutoShape 21"/>
        <xdr:cNvSpPr>
          <a:spLocks/>
        </xdr:cNvSpPr>
      </xdr:nvSpPr>
      <xdr:spPr>
        <a:xfrm>
          <a:off x="6638925" y="5105400"/>
          <a:ext cx="8572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38</xdr:row>
      <xdr:rowOff>19050</xdr:rowOff>
    </xdr:from>
    <xdr:to>
      <xdr:col>8</xdr:col>
      <xdr:colOff>133350</xdr:colOff>
      <xdr:row>40</xdr:row>
      <xdr:rowOff>133350</xdr:rowOff>
    </xdr:to>
    <xdr:sp>
      <xdr:nvSpPr>
        <xdr:cNvPr id="22" name="AutoShape 22"/>
        <xdr:cNvSpPr>
          <a:spLocks/>
        </xdr:cNvSpPr>
      </xdr:nvSpPr>
      <xdr:spPr>
        <a:xfrm>
          <a:off x="6638925" y="5867400"/>
          <a:ext cx="85725"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47</xdr:row>
      <xdr:rowOff>0</xdr:rowOff>
    </xdr:from>
    <xdr:to>
      <xdr:col>2</xdr:col>
      <xdr:colOff>1447800</xdr:colOff>
      <xdr:row>47</xdr:row>
      <xdr:rowOff>0</xdr:rowOff>
    </xdr:to>
    <xdr:sp>
      <xdr:nvSpPr>
        <xdr:cNvPr id="1" name="AutoShape 1"/>
        <xdr:cNvSpPr>
          <a:spLocks/>
        </xdr:cNvSpPr>
      </xdr:nvSpPr>
      <xdr:spPr>
        <a:xfrm>
          <a:off x="352425" y="7400925"/>
          <a:ext cx="1504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xdr:row>
      <xdr:rowOff>38100</xdr:rowOff>
    </xdr:from>
    <xdr:to>
      <xdr:col>2</xdr:col>
      <xdr:colOff>0</xdr:colOff>
      <xdr:row>19</xdr:row>
      <xdr:rowOff>142875</xdr:rowOff>
    </xdr:to>
    <xdr:sp>
      <xdr:nvSpPr>
        <xdr:cNvPr id="1" name="AutoShape 1"/>
        <xdr:cNvSpPr>
          <a:spLocks/>
        </xdr:cNvSpPr>
      </xdr:nvSpPr>
      <xdr:spPr>
        <a:xfrm>
          <a:off x="400050" y="1590675"/>
          <a:ext cx="123825" cy="1781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57150</xdr:rowOff>
    </xdr:from>
    <xdr:to>
      <xdr:col>1</xdr:col>
      <xdr:colOff>304800</xdr:colOff>
      <xdr:row>36</xdr:row>
      <xdr:rowOff>123825</xdr:rowOff>
    </xdr:to>
    <xdr:sp>
      <xdr:nvSpPr>
        <xdr:cNvPr id="2" name="AutoShape 2"/>
        <xdr:cNvSpPr>
          <a:spLocks/>
        </xdr:cNvSpPr>
      </xdr:nvSpPr>
      <xdr:spPr>
        <a:xfrm>
          <a:off x="400050" y="3438525"/>
          <a:ext cx="104775" cy="2505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76200</xdr:rowOff>
    </xdr:from>
    <xdr:to>
      <xdr:col>2</xdr:col>
      <xdr:colOff>123825</xdr:colOff>
      <xdr:row>10</xdr:row>
      <xdr:rowOff>133350</xdr:rowOff>
    </xdr:to>
    <xdr:sp>
      <xdr:nvSpPr>
        <xdr:cNvPr id="1" name="AutoShape 1"/>
        <xdr:cNvSpPr>
          <a:spLocks/>
        </xdr:cNvSpPr>
      </xdr:nvSpPr>
      <xdr:spPr>
        <a:xfrm>
          <a:off x="857250" y="14763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66675</xdr:rowOff>
    </xdr:from>
    <xdr:to>
      <xdr:col>2</xdr:col>
      <xdr:colOff>142875</xdr:colOff>
      <xdr:row>25</xdr:row>
      <xdr:rowOff>133350</xdr:rowOff>
    </xdr:to>
    <xdr:sp>
      <xdr:nvSpPr>
        <xdr:cNvPr id="2" name="AutoShape 2"/>
        <xdr:cNvSpPr>
          <a:spLocks/>
        </xdr:cNvSpPr>
      </xdr:nvSpPr>
      <xdr:spPr>
        <a:xfrm>
          <a:off x="876300" y="47053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66675</xdr:rowOff>
    </xdr:from>
    <xdr:to>
      <xdr:col>2</xdr:col>
      <xdr:colOff>142875</xdr:colOff>
      <xdr:row>29</xdr:row>
      <xdr:rowOff>123825</xdr:rowOff>
    </xdr:to>
    <xdr:sp>
      <xdr:nvSpPr>
        <xdr:cNvPr id="3" name="AutoShape 3"/>
        <xdr:cNvSpPr>
          <a:spLocks/>
        </xdr:cNvSpPr>
      </xdr:nvSpPr>
      <xdr:spPr>
        <a:xfrm>
          <a:off x="876300" y="508635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76200</xdr:rowOff>
    </xdr:from>
    <xdr:to>
      <xdr:col>2</xdr:col>
      <xdr:colOff>142875</xdr:colOff>
      <xdr:row>19</xdr:row>
      <xdr:rowOff>142875</xdr:rowOff>
    </xdr:to>
    <xdr:sp>
      <xdr:nvSpPr>
        <xdr:cNvPr id="4" name="AutoShape 4"/>
        <xdr:cNvSpPr>
          <a:spLocks/>
        </xdr:cNvSpPr>
      </xdr:nvSpPr>
      <xdr:spPr>
        <a:xfrm>
          <a:off x="876300" y="35718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xdr:row>
      <xdr:rowOff>85725</xdr:rowOff>
    </xdr:from>
    <xdr:to>
      <xdr:col>2</xdr:col>
      <xdr:colOff>152400</xdr:colOff>
      <xdr:row>17</xdr:row>
      <xdr:rowOff>152400</xdr:rowOff>
    </xdr:to>
    <xdr:sp>
      <xdr:nvSpPr>
        <xdr:cNvPr id="5" name="AutoShape 5"/>
        <xdr:cNvSpPr>
          <a:spLocks/>
        </xdr:cNvSpPr>
      </xdr:nvSpPr>
      <xdr:spPr>
        <a:xfrm>
          <a:off x="885825" y="3200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xdr:row>
      <xdr:rowOff>57150</xdr:rowOff>
    </xdr:from>
    <xdr:to>
      <xdr:col>2</xdr:col>
      <xdr:colOff>152400</xdr:colOff>
      <xdr:row>15</xdr:row>
      <xdr:rowOff>142875</xdr:rowOff>
    </xdr:to>
    <xdr:sp>
      <xdr:nvSpPr>
        <xdr:cNvPr id="6" name="AutoShape 6"/>
        <xdr:cNvSpPr>
          <a:spLocks/>
        </xdr:cNvSpPr>
      </xdr:nvSpPr>
      <xdr:spPr>
        <a:xfrm>
          <a:off x="885825" y="2600325"/>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20</xdr:row>
      <xdr:rowOff>57150</xdr:rowOff>
    </xdr:from>
    <xdr:to>
      <xdr:col>2</xdr:col>
      <xdr:colOff>161925</xdr:colOff>
      <xdr:row>21</xdr:row>
      <xdr:rowOff>123825</xdr:rowOff>
    </xdr:to>
    <xdr:sp>
      <xdr:nvSpPr>
        <xdr:cNvPr id="7" name="AutoShape 7"/>
        <xdr:cNvSpPr>
          <a:spLocks/>
        </xdr:cNvSpPr>
      </xdr:nvSpPr>
      <xdr:spPr>
        <a:xfrm>
          <a:off x="895350" y="3933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22</xdr:row>
      <xdr:rowOff>104775</xdr:rowOff>
    </xdr:from>
    <xdr:to>
      <xdr:col>2</xdr:col>
      <xdr:colOff>161925</xdr:colOff>
      <xdr:row>23</xdr:row>
      <xdr:rowOff>171450</xdr:rowOff>
    </xdr:to>
    <xdr:sp>
      <xdr:nvSpPr>
        <xdr:cNvPr id="8" name="AutoShape 8"/>
        <xdr:cNvSpPr>
          <a:spLocks/>
        </xdr:cNvSpPr>
      </xdr:nvSpPr>
      <xdr:spPr>
        <a:xfrm>
          <a:off x="895350" y="4362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11</xdr:row>
      <xdr:rowOff>47625</xdr:rowOff>
    </xdr:from>
    <xdr:to>
      <xdr:col>2</xdr:col>
      <xdr:colOff>152400</xdr:colOff>
      <xdr:row>12</xdr:row>
      <xdr:rowOff>114300</xdr:rowOff>
    </xdr:to>
    <xdr:sp>
      <xdr:nvSpPr>
        <xdr:cNvPr id="9" name="AutoShape 9"/>
        <xdr:cNvSpPr>
          <a:spLocks/>
        </xdr:cNvSpPr>
      </xdr:nvSpPr>
      <xdr:spPr>
        <a:xfrm>
          <a:off x="885825" y="22098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57150</xdr:rowOff>
    </xdr:from>
    <xdr:to>
      <xdr:col>2</xdr:col>
      <xdr:colOff>114300</xdr:colOff>
      <xdr:row>31</xdr:row>
      <xdr:rowOff>123825</xdr:rowOff>
    </xdr:to>
    <xdr:sp>
      <xdr:nvSpPr>
        <xdr:cNvPr id="10" name="AutoShape 10"/>
        <xdr:cNvSpPr>
          <a:spLocks/>
        </xdr:cNvSpPr>
      </xdr:nvSpPr>
      <xdr:spPr>
        <a:xfrm>
          <a:off x="847725" y="5838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76200</xdr:rowOff>
    </xdr:from>
    <xdr:to>
      <xdr:col>2</xdr:col>
      <xdr:colOff>123825</xdr:colOff>
      <xdr:row>37</xdr:row>
      <xdr:rowOff>133350</xdr:rowOff>
    </xdr:to>
    <xdr:sp>
      <xdr:nvSpPr>
        <xdr:cNvPr id="11" name="AutoShape 11"/>
        <xdr:cNvSpPr>
          <a:spLocks/>
        </xdr:cNvSpPr>
      </xdr:nvSpPr>
      <xdr:spPr>
        <a:xfrm>
          <a:off x="857250" y="67056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51</xdr:row>
      <xdr:rowOff>66675</xdr:rowOff>
    </xdr:from>
    <xdr:to>
      <xdr:col>2</xdr:col>
      <xdr:colOff>142875</xdr:colOff>
      <xdr:row>52</xdr:row>
      <xdr:rowOff>133350</xdr:rowOff>
    </xdr:to>
    <xdr:sp>
      <xdr:nvSpPr>
        <xdr:cNvPr id="12" name="AutoShape 12"/>
        <xdr:cNvSpPr>
          <a:spLocks/>
        </xdr:cNvSpPr>
      </xdr:nvSpPr>
      <xdr:spPr>
        <a:xfrm>
          <a:off x="876300" y="99345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53</xdr:row>
      <xdr:rowOff>66675</xdr:rowOff>
    </xdr:from>
    <xdr:to>
      <xdr:col>2</xdr:col>
      <xdr:colOff>142875</xdr:colOff>
      <xdr:row>56</xdr:row>
      <xdr:rowOff>123825</xdr:rowOff>
    </xdr:to>
    <xdr:sp>
      <xdr:nvSpPr>
        <xdr:cNvPr id="13" name="AutoShape 13"/>
        <xdr:cNvSpPr>
          <a:spLocks/>
        </xdr:cNvSpPr>
      </xdr:nvSpPr>
      <xdr:spPr>
        <a:xfrm>
          <a:off x="876300" y="103155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45</xdr:row>
      <xdr:rowOff>76200</xdr:rowOff>
    </xdr:from>
    <xdr:to>
      <xdr:col>2</xdr:col>
      <xdr:colOff>142875</xdr:colOff>
      <xdr:row>46</xdr:row>
      <xdr:rowOff>142875</xdr:rowOff>
    </xdr:to>
    <xdr:sp>
      <xdr:nvSpPr>
        <xdr:cNvPr id="14" name="AutoShape 14"/>
        <xdr:cNvSpPr>
          <a:spLocks/>
        </xdr:cNvSpPr>
      </xdr:nvSpPr>
      <xdr:spPr>
        <a:xfrm>
          <a:off x="876300" y="88011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43</xdr:row>
      <xdr:rowOff>85725</xdr:rowOff>
    </xdr:from>
    <xdr:to>
      <xdr:col>2</xdr:col>
      <xdr:colOff>152400</xdr:colOff>
      <xdr:row>44</xdr:row>
      <xdr:rowOff>152400</xdr:rowOff>
    </xdr:to>
    <xdr:sp>
      <xdr:nvSpPr>
        <xdr:cNvPr id="15" name="AutoShape 15"/>
        <xdr:cNvSpPr>
          <a:spLocks/>
        </xdr:cNvSpPr>
      </xdr:nvSpPr>
      <xdr:spPr>
        <a:xfrm>
          <a:off x="885825" y="84296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40</xdr:row>
      <xdr:rowOff>57150</xdr:rowOff>
    </xdr:from>
    <xdr:to>
      <xdr:col>2</xdr:col>
      <xdr:colOff>152400</xdr:colOff>
      <xdr:row>42</xdr:row>
      <xdr:rowOff>142875</xdr:rowOff>
    </xdr:to>
    <xdr:sp>
      <xdr:nvSpPr>
        <xdr:cNvPr id="16" name="AutoShape 16"/>
        <xdr:cNvSpPr>
          <a:spLocks/>
        </xdr:cNvSpPr>
      </xdr:nvSpPr>
      <xdr:spPr>
        <a:xfrm>
          <a:off x="885825" y="78295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47</xdr:row>
      <xdr:rowOff>57150</xdr:rowOff>
    </xdr:from>
    <xdr:to>
      <xdr:col>2</xdr:col>
      <xdr:colOff>161925</xdr:colOff>
      <xdr:row>48</xdr:row>
      <xdr:rowOff>123825</xdr:rowOff>
    </xdr:to>
    <xdr:sp>
      <xdr:nvSpPr>
        <xdr:cNvPr id="17" name="AutoShape 17"/>
        <xdr:cNvSpPr>
          <a:spLocks/>
        </xdr:cNvSpPr>
      </xdr:nvSpPr>
      <xdr:spPr>
        <a:xfrm>
          <a:off x="895350" y="91630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49</xdr:row>
      <xdr:rowOff>104775</xdr:rowOff>
    </xdr:from>
    <xdr:to>
      <xdr:col>2</xdr:col>
      <xdr:colOff>161925</xdr:colOff>
      <xdr:row>50</xdr:row>
      <xdr:rowOff>171450</xdr:rowOff>
    </xdr:to>
    <xdr:sp>
      <xdr:nvSpPr>
        <xdr:cNvPr id="18" name="AutoShape 18"/>
        <xdr:cNvSpPr>
          <a:spLocks/>
        </xdr:cNvSpPr>
      </xdr:nvSpPr>
      <xdr:spPr>
        <a:xfrm>
          <a:off x="895350" y="9591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38</xdr:row>
      <xdr:rowOff>47625</xdr:rowOff>
    </xdr:from>
    <xdr:to>
      <xdr:col>2</xdr:col>
      <xdr:colOff>152400</xdr:colOff>
      <xdr:row>39</xdr:row>
      <xdr:rowOff>114300</xdr:rowOff>
    </xdr:to>
    <xdr:sp>
      <xdr:nvSpPr>
        <xdr:cNvPr id="19" name="AutoShape 19"/>
        <xdr:cNvSpPr>
          <a:spLocks/>
        </xdr:cNvSpPr>
      </xdr:nvSpPr>
      <xdr:spPr>
        <a:xfrm>
          <a:off x="885825" y="7439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57</xdr:row>
      <xdr:rowOff>57150</xdr:rowOff>
    </xdr:from>
    <xdr:to>
      <xdr:col>2</xdr:col>
      <xdr:colOff>114300</xdr:colOff>
      <xdr:row>58</xdr:row>
      <xdr:rowOff>123825</xdr:rowOff>
    </xdr:to>
    <xdr:sp>
      <xdr:nvSpPr>
        <xdr:cNvPr id="20" name="AutoShape 20"/>
        <xdr:cNvSpPr>
          <a:spLocks/>
        </xdr:cNvSpPr>
      </xdr:nvSpPr>
      <xdr:spPr>
        <a:xfrm>
          <a:off x="847725" y="110680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74</xdr:row>
      <xdr:rowOff>57150</xdr:rowOff>
    </xdr:from>
    <xdr:to>
      <xdr:col>3</xdr:col>
      <xdr:colOff>171450</xdr:colOff>
      <xdr:row>77</xdr:row>
      <xdr:rowOff>161925</xdr:rowOff>
    </xdr:to>
    <xdr:sp>
      <xdr:nvSpPr>
        <xdr:cNvPr id="21" name="AutoShape 21"/>
        <xdr:cNvSpPr>
          <a:spLocks/>
        </xdr:cNvSpPr>
      </xdr:nvSpPr>
      <xdr:spPr>
        <a:xfrm>
          <a:off x="1038225" y="14401800"/>
          <a:ext cx="142875"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73</xdr:row>
      <xdr:rowOff>76200</xdr:rowOff>
    </xdr:from>
    <xdr:to>
      <xdr:col>1</xdr:col>
      <xdr:colOff>476250</xdr:colOff>
      <xdr:row>77</xdr:row>
      <xdr:rowOff>152400</xdr:rowOff>
    </xdr:to>
    <xdr:sp>
      <xdr:nvSpPr>
        <xdr:cNvPr id="22" name="AutoShape 22"/>
        <xdr:cNvSpPr>
          <a:spLocks/>
        </xdr:cNvSpPr>
      </xdr:nvSpPr>
      <xdr:spPr>
        <a:xfrm>
          <a:off x="523875" y="14230350"/>
          <a:ext cx="1524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70</xdr:row>
      <xdr:rowOff>28575</xdr:rowOff>
    </xdr:from>
    <xdr:to>
      <xdr:col>2</xdr:col>
      <xdr:colOff>0</xdr:colOff>
      <xdr:row>72</xdr:row>
      <xdr:rowOff>9525</xdr:rowOff>
    </xdr:to>
    <xdr:sp>
      <xdr:nvSpPr>
        <xdr:cNvPr id="23" name="AutoShape 23"/>
        <xdr:cNvSpPr>
          <a:spLocks/>
        </xdr:cNvSpPr>
      </xdr:nvSpPr>
      <xdr:spPr>
        <a:xfrm>
          <a:off x="619125" y="13611225"/>
          <a:ext cx="190500" cy="361950"/>
        </a:xfrm>
        <a:prstGeom prst="leftBrace">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67</xdr:row>
      <xdr:rowOff>28575</xdr:rowOff>
    </xdr:from>
    <xdr:to>
      <xdr:col>2</xdr:col>
      <xdr:colOff>0</xdr:colOff>
      <xdr:row>69</xdr:row>
      <xdr:rowOff>9525</xdr:rowOff>
    </xdr:to>
    <xdr:sp>
      <xdr:nvSpPr>
        <xdr:cNvPr id="24" name="AutoShape 24"/>
        <xdr:cNvSpPr>
          <a:spLocks/>
        </xdr:cNvSpPr>
      </xdr:nvSpPr>
      <xdr:spPr>
        <a:xfrm>
          <a:off x="590550" y="13039725"/>
          <a:ext cx="21907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8"/>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1654</v>
      </c>
      <c r="B1" s="1"/>
      <c r="C1" s="1"/>
      <c r="D1" s="1"/>
      <c r="E1" s="1"/>
      <c r="F1" s="1"/>
    </row>
    <row r="2" spans="1:6" ht="12" customHeight="1">
      <c r="A2" s="1"/>
      <c r="B2" s="1"/>
      <c r="C2" s="1"/>
      <c r="D2" s="1"/>
      <c r="E2" s="1"/>
      <c r="F2" s="1"/>
    </row>
    <row r="3" spans="2:6" ht="12" customHeight="1">
      <c r="B3" s="1" t="s">
        <v>1421</v>
      </c>
      <c r="C3" s="1"/>
      <c r="E3" s="1"/>
      <c r="F3" s="1"/>
    </row>
    <row r="4" spans="2:6" ht="12" customHeight="1">
      <c r="B4" s="3" t="s">
        <v>1426</v>
      </c>
      <c r="C4" s="1" t="s">
        <v>1445</v>
      </c>
      <c r="E4" s="1"/>
      <c r="F4" s="1"/>
    </row>
    <row r="5" spans="2:3" ht="26.25" customHeight="1">
      <c r="B5" s="3" t="s">
        <v>1427</v>
      </c>
      <c r="C5" s="5" t="s">
        <v>1579</v>
      </c>
    </row>
    <row r="6" spans="2:6" ht="36" customHeight="1">
      <c r="B6" s="3" t="s">
        <v>1581</v>
      </c>
      <c r="C6" s="4" t="s">
        <v>1727</v>
      </c>
      <c r="E6" s="1"/>
      <c r="F6" s="1"/>
    </row>
    <row r="7" spans="2:3" ht="24">
      <c r="B7" s="3" t="s">
        <v>1582</v>
      </c>
      <c r="C7" s="5" t="s">
        <v>1726</v>
      </c>
    </row>
    <row r="8" spans="2:3" ht="24.75" customHeight="1">
      <c r="B8" s="3" t="s">
        <v>1446</v>
      </c>
      <c r="C8" s="5" t="s">
        <v>1655</v>
      </c>
    </row>
    <row r="9" spans="2:3" ht="12" customHeight="1">
      <c r="B9" s="1"/>
      <c r="C9" s="5"/>
    </row>
    <row r="10" spans="2:6" ht="12" customHeight="1">
      <c r="B10" s="1"/>
      <c r="C10" s="1" t="s">
        <v>1656</v>
      </c>
      <c r="F10" s="1"/>
    </row>
    <row r="11" spans="2:6" ht="12">
      <c r="B11" s="1"/>
      <c r="C11" s="1" t="s">
        <v>1580</v>
      </c>
      <c r="E11" s="1"/>
      <c r="F11" s="1"/>
    </row>
    <row r="12" spans="1:6" ht="12">
      <c r="A12" s="1"/>
      <c r="B12" s="1"/>
      <c r="C12" s="1"/>
      <c r="D12" s="1"/>
      <c r="E12" s="1"/>
      <c r="F12" s="1"/>
    </row>
    <row r="13" spans="1:4" ht="12">
      <c r="A13" s="1"/>
      <c r="B13" s="1"/>
      <c r="C13" s="1"/>
      <c r="D13" s="1"/>
    </row>
    <row r="14" spans="2:4" ht="12">
      <c r="B14" s="1" t="s">
        <v>1422</v>
      </c>
      <c r="C14" s="1" t="s">
        <v>1743</v>
      </c>
      <c r="D14" s="1"/>
    </row>
    <row r="15" ht="12">
      <c r="B15" s="2" t="s">
        <v>1451</v>
      </c>
    </row>
    <row r="16" spans="2:3" ht="12">
      <c r="B16" s="2">
        <v>1</v>
      </c>
      <c r="C16" s="6" t="s">
        <v>1660</v>
      </c>
    </row>
    <row r="17" spans="2:3" ht="12">
      <c r="B17" s="2">
        <v>2</v>
      </c>
      <c r="C17" s="2" t="s">
        <v>1665</v>
      </c>
    </row>
    <row r="18" spans="2:3" ht="12">
      <c r="B18" s="2">
        <v>3</v>
      </c>
      <c r="C18" s="2" t="s">
        <v>1661</v>
      </c>
    </row>
    <row r="20" ht="12">
      <c r="B20" s="2" t="s">
        <v>1453</v>
      </c>
    </row>
    <row r="21" spans="2:3" ht="12">
      <c r="B21" s="2">
        <v>4</v>
      </c>
      <c r="C21" s="2" t="s">
        <v>1583</v>
      </c>
    </row>
    <row r="23" ht="12">
      <c r="B23" s="2" t="s">
        <v>1498</v>
      </c>
    </row>
    <row r="24" spans="2:3" ht="12">
      <c r="B24" s="2">
        <v>5</v>
      </c>
      <c r="C24" s="2" t="s">
        <v>1596</v>
      </c>
    </row>
    <row r="26" ht="12">
      <c r="B26" s="2" t="s">
        <v>1499</v>
      </c>
    </row>
    <row r="27" spans="2:3" ht="12">
      <c r="B27" s="2">
        <v>6</v>
      </c>
      <c r="C27" s="2" t="s">
        <v>1601</v>
      </c>
    </row>
    <row r="28" spans="2:3" ht="12">
      <c r="B28" s="2">
        <v>7</v>
      </c>
      <c r="C28" s="2" t="s">
        <v>1730</v>
      </c>
    </row>
    <row r="29" spans="2:3" ht="12">
      <c r="B29" s="2">
        <v>8</v>
      </c>
      <c r="C29" s="2" t="s">
        <v>1677</v>
      </c>
    </row>
    <row r="30" spans="2:3" ht="12">
      <c r="B30" s="2">
        <v>9</v>
      </c>
      <c r="C30" s="2" t="s">
        <v>1693</v>
      </c>
    </row>
    <row r="32" ht="12">
      <c r="B32" s="2" t="s">
        <v>1506</v>
      </c>
    </row>
    <row r="33" spans="2:3" ht="12">
      <c r="B33" s="2">
        <v>10</v>
      </c>
      <c r="C33" s="2" t="s">
        <v>1697</v>
      </c>
    </row>
    <row r="34" spans="2:3" ht="12">
      <c r="B34" s="2">
        <v>11</v>
      </c>
      <c r="C34" s="6" t="s">
        <v>1699</v>
      </c>
    </row>
    <row r="35" ht="12">
      <c r="C35" s="6"/>
    </row>
    <row r="36" ht="12">
      <c r="B36" s="2" t="s">
        <v>1511</v>
      </c>
    </row>
    <row r="37" spans="2:3" ht="12">
      <c r="B37" s="2">
        <v>12</v>
      </c>
      <c r="C37" s="2" t="s">
        <v>1700</v>
      </c>
    </row>
    <row r="38" ht="12">
      <c r="C38" s="6"/>
    </row>
    <row r="39" ht="12">
      <c r="B39" s="2" t="s">
        <v>1512</v>
      </c>
    </row>
    <row r="40" spans="2:3" ht="12">
      <c r="B40" s="2">
        <v>13</v>
      </c>
      <c r="C40" s="8" t="s">
        <v>1702</v>
      </c>
    </row>
    <row r="41" spans="2:3" ht="24" customHeight="1">
      <c r="B41" s="11">
        <v>14</v>
      </c>
      <c r="C41" s="9" t="s">
        <v>1703</v>
      </c>
    </row>
    <row r="43" ht="12">
      <c r="B43" s="2" t="s">
        <v>1467</v>
      </c>
    </row>
    <row r="44" spans="2:3" ht="12">
      <c r="B44" s="2">
        <v>15</v>
      </c>
      <c r="C44" s="2" t="s">
        <v>1615</v>
      </c>
    </row>
    <row r="45" spans="2:3" ht="12">
      <c r="B45" s="2">
        <v>16</v>
      </c>
      <c r="C45" s="2" t="s">
        <v>1711</v>
      </c>
    </row>
    <row r="47" ht="12">
      <c r="B47" s="2" t="s">
        <v>1517</v>
      </c>
    </row>
    <row r="48" ht="12">
      <c r="C48" s="2" t="s">
        <v>1432</v>
      </c>
    </row>
    <row r="49" spans="2:3" ht="12">
      <c r="B49" s="2">
        <v>17</v>
      </c>
      <c r="C49" s="2" t="s">
        <v>1461</v>
      </c>
    </row>
    <row r="50" ht="12">
      <c r="C50" s="2" t="s">
        <v>1472</v>
      </c>
    </row>
    <row r="51" spans="2:3" ht="12">
      <c r="B51" s="2">
        <v>18</v>
      </c>
      <c r="C51" s="2" t="s">
        <v>1478</v>
      </c>
    </row>
    <row r="53" ht="12">
      <c r="B53" s="2" t="s">
        <v>1625</v>
      </c>
    </row>
    <row r="54" spans="2:3" ht="12">
      <c r="B54" s="2">
        <v>19</v>
      </c>
      <c r="C54" s="2" t="s">
        <v>1480</v>
      </c>
    </row>
    <row r="56" ht="12">
      <c r="B56" s="2" t="s">
        <v>1626</v>
      </c>
    </row>
    <row r="57" spans="2:3" ht="12">
      <c r="B57" s="2">
        <v>20</v>
      </c>
      <c r="C57" s="2" t="s">
        <v>1723</v>
      </c>
    </row>
    <row r="58" spans="2:3" ht="12">
      <c r="B58" s="2">
        <v>21</v>
      </c>
      <c r="C58" s="2" t="s">
        <v>1388</v>
      </c>
    </row>
    <row r="60" ht="12">
      <c r="B60" s="2" t="s">
        <v>1629</v>
      </c>
    </row>
    <row r="61" spans="2:3" ht="12">
      <c r="B61" s="2">
        <v>22</v>
      </c>
      <c r="C61" s="2" t="s">
        <v>1630</v>
      </c>
    </row>
    <row r="63" ht="12">
      <c r="B63" s="2" t="s">
        <v>1631</v>
      </c>
    </row>
    <row r="64" ht="12">
      <c r="C64" s="2" t="s">
        <v>1341</v>
      </c>
    </row>
    <row r="65" spans="2:3" ht="12">
      <c r="B65" s="2">
        <v>23</v>
      </c>
      <c r="C65" s="2" t="s">
        <v>1530</v>
      </c>
    </row>
    <row r="66" spans="2:3" ht="12">
      <c r="B66" s="2">
        <v>24</v>
      </c>
      <c r="C66" s="2" t="s">
        <v>1531</v>
      </c>
    </row>
    <row r="68" ht="12">
      <c r="B68" s="2" t="s">
        <v>1634</v>
      </c>
    </row>
    <row r="69" spans="2:3" ht="12">
      <c r="B69" s="2">
        <v>25</v>
      </c>
      <c r="C69" s="2" t="s">
        <v>1347</v>
      </c>
    </row>
    <row r="71" ht="12">
      <c r="B71" s="2" t="s">
        <v>1637</v>
      </c>
    </row>
    <row r="72" spans="2:3" ht="12">
      <c r="B72" s="2">
        <v>26</v>
      </c>
      <c r="C72" s="2" t="s">
        <v>1398</v>
      </c>
    </row>
    <row r="74" ht="12">
      <c r="B74" s="2" t="s">
        <v>1738</v>
      </c>
    </row>
    <row r="75" spans="2:3" ht="12">
      <c r="B75" s="2">
        <v>27</v>
      </c>
      <c r="C75" s="2" t="s">
        <v>1414</v>
      </c>
    </row>
    <row r="76" spans="2:3" ht="12">
      <c r="B76" s="2">
        <v>28</v>
      </c>
      <c r="C76" s="2" t="s">
        <v>1415</v>
      </c>
    </row>
    <row r="78" ht="12">
      <c r="B78" s="2" t="s">
        <v>1645</v>
      </c>
    </row>
    <row r="79" spans="2:3" ht="12">
      <c r="B79" s="2">
        <v>29</v>
      </c>
      <c r="C79" s="2" t="s">
        <v>1413</v>
      </c>
    </row>
    <row r="80" ht="12">
      <c r="C80" s="2" t="s">
        <v>1407</v>
      </c>
    </row>
    <row r="81" spans="2:3" ht="12">
      <c r="B81" s="2">
        <v>30</v>
      </c>
      <c r="C81" s="8" t="s">
        <v>1742</v>
      </c>
    </row>
    <row r="82" spans="2:3" ht="12">
      <c r="B82" s="2">
        <v>31</v>
      </c>
      <c r="C82" s="8" t="s">
        <v>1408</v>
      </c>
    </row>
    <row r="84" ht="12">
      <c r="B84" s="2" t="s">
        <v>1649</v>
      </c>
    </row>
    <row r="85" ht="12">
      <c r="C85" s="2" t="s">
        <v>1567</v>
      </c>
    </row>
    <row r="86" spans="2:3" ht="12">
      <c r="B86" s="2">
        <v>32</v>
      </c>
      <c r="C86" s="2" t="s">
        <v>1571</v>
      </c>
    </row>
    <row r="87" ht="12">
      <c r="C87" s="2" t="s">
        <v>1425</v>
      </c>
    </row>
    <row r="88" spans="2:3" ht="12">
      <c r="B88" s="2">
        <v>33</v>
      </c>
      <c r="C88" s="2" t="s">
        <v>1385</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2:W209"/>
  <sheetViews>
    <sheetView workbookViewId="0" topLeftCell="A1">
      <selection activeCell="A1" sqref="A1"/>
    </sheetView>
  </sheetViews>
  <sheetFormatPr defaultColWidth="9.00390625" defaultRowHeight="13.5"/>
  <cols>
    <col min="1" max="1" width="2.625" style="420" customWidth="1"/>
    <col min="2" max="2" width="3.875" style="420" customWidth="1"/>
    <col min="3" max="3" width="10.625" style="422" customWidth="1"/>
    <col min="4" max="4" width="10.75390625" style="420" bestFit="1" customWidth="1"/>
    <col min="5" max="5" width="8.625" style="420" customWidth="1"/>
    <col min="6" max="6" width="10.75390625" style="420" bestFit="1" customWidth="1"/>
    <col min="7" max="7" width="9.00390625" style="420" bestFit="1" customWidth="1"/>
    <col min="8" max="8" width="7.625" style="420" customWidth="1"/>
    <col min="9" max="9" width="9.00390625" style="420" bestFit="1" customWidth="1"/>
    <col min="10" max="11" width="7.625" style="420" customWidth="1"/>
    <col min="12" max="12" width="7.125" style="424" customWidth="1"/>
    <col min="13" max="23" width="9.00390625" style="424" customWidth="1"/>
    <col min="24" max="16384" width="9.00390625" style="420" customWidth="1"/>
  </cols>
  <sheetData>
    <row r="2" spans="2:12" ht="14.25">
      <c r="B2" s="421" t="s">
        <v>1094</v>
      </c>
      <c r="L2" s="423"/>
    </row>
    <row r="3" ht="12.75" thickBot="1"/>
    <row r="4" spans="2:23" ht="19.5" customHeight="1" thickTop="1">
      <c r="B4" s="1379" t="s">
        <v>1079</v>
      </c>
      <c r="C4" s="1379"/>
      <c r="D4" s="1376" t="s">
        <v>1080</v>
      </c>
      <c r="E4" s="1376"/>
      <c r="F4" s="1376"/>
      <c r="G4" s="1376" t="s">
        <v>1081</v>
      </c>
      <c r="H4" s="1376"/>
      <c r="I4" s="1376"/>
      <c r="J4" s="1376" t="s">
        <v>1082</v>
      </c>
      <c r="K4" s="1376"/>
      <c r="L4" s="420"/>
      <c r="M4" s="420"/>
      <c r="N4" s="420"/>
      <c r="O4" s="420"/>
      <c r="P4" s="420"/>
      <c r="Q4" s="420"/>
      <c r="R4" s="420"/>
      <c r="S4" s="420"/>
      <c r="T4" s="420"/>
      <c r="U4" s="420"/>
      <c r="V4" s="420"/>
      <c r="W4" s="420"/>
    </row>
    <row r="5" spans="2:23" ht="27.75" customHeight="1">
      <c r="B5" s="1380"/>
      <c r="C5" s="1380"/>
      <c r="D5" s="425" t="s">
        <v>1083</v>
      </c>
      <c r="E5" s="426" t="s">
        <v>1084</v>
      </c>
      <c r="F5" s="426" t="s">
        <v>1085</v>
      </c>
      <c r="G5" s="425" t="s">
        <v>1083</v>
      </c>
      <c r="H5" s="426" t="s">
        <v>1084</v>
      </c>
      <c r="I5" s="426" t="s">
        <v>1085</v>
      </c>
      <c r="J5" s="426" t="s">
        <v>1083</v>
      </c>
      <c r="K5" s="426" t="s">
        <v>1086</v>
      </c>
      <c r="L5" s="420"/>
      <c r="M5" s="420"/>
      <c r="N5" s="420"/>
      <c r="O5" s="420"/>
      <c r="P5" s="420"/>
      <c r="Q5" s="420"/>
      <c r="R5" s="420"/>
      <c r="S5" s="420"/>
      <c r="T5" s="420"/>
      <c r="U5" s="420"/>
      <c r="V5" s="420"/>
      <c r="W5" s="420"/>
    </row>
    <row r="6" spans="2:23" s="427" customFormat="1" ht="10.5">
      <c r="B6" s="428"/>
      <c r="C6" s="429"/>
      <c r="D6" s="430" t="s">
        <v>1087</v>
      </c>
      <c r="E6" s="431" t="s">
        <v>1087</v>
      </c>
      <c r="F6" s="431" t="s">
        <v>1087</v>
      </c>
      <c r="G6" s="431" t="s">
        <v>1088</v>
      </c>
      <c r="H6" s="431" t="s">
        <v>1088</v>
      </c>
      <c r="I6" s="431" t="s">
        <v>1088</v>
      </c>
      <c r="J6" s="431" t="s">
        <v>1089</v>
      </c>
      <c r="K6" s="432" t="s">
        <v>1089</v>
      </c>
      <c r="L6" s="433"/>
      <c r="M6" s="434"/>
      <c r="N6" s="434"/>
      <c r="O6" s="434"/>
      <c r="P6" s="434"/>
      <c r="Q6" s="434"/>
      <c r="R6" s="434"/>
      <c r="S6" s="434"/>
      <c r="T6" s="434"/>
      <c r="U6" s="434"/>
      <c r="V6" s="434"/>
      <c r="W6" s="434"/>
    </row>
    <row r="7" spans="2:23" s="427" customFormat="1" ht="12">
      <c r="B7" s="1377" t="s">
        <v>1090</v>
      </c>
      <c r="C7" s="1378"/>
      <c r="D7" s="267">
        <v>991000</v>
      </c>
      <c r="E7" s="268">
        <v>6000</v>
      </c>
      <c r="F7" s="268">
        <f>SUM(D7:E7)</f>
        <v>997000</v>
      </c>
      <c r="G7" s="268">
        <v>430500</v>
      </c>
      <c r="H7" s="268">
        <v>1220</v>
      </c>
      <c r="I7" s="268">
        <f>SUM(G7:H7)</f>
        <v>431720</v>
      </c>
      <c r="J7" s="268">
        <v>434</v>
      </c>
      <c r="K7" s="269">
        <v>203</v>
      </c>
      <c r="L7" s="433"/>
      <c r="M7" s="434"/>
      <c r="N7" s="434"/>
      <c r="O7" s="434"/>
      <c r="P7" s="434"/>
      <c r="Q7" s="434"/>
      <c r="R7" s="434"/>
      <c r="S7" s="434"/>
      <c r="T7" s="434"/>
      <c r="U7" s="434"/>
      <c r="V7" s="434"/>
      <c r="W7" s="434"/>
    </row>
    <row r="8" spans="2:23" s="427" customFormat="1" ht="12">
      <c r="B8" s="1377" t="s">
        <v>1091</v>
      </c>
      <c r="C8" s="1378"/>
      <c r="D8" s="267">
        <v>1001000</v>
      </c>
      <c r="E8" s="268">
        <v>10300</v>
      </c>
      <c r="F8" s="268">
        <f>SUM(D8:E8)</f>
        <v>1011300</v>
      </c>
      <c r="G8" s="268">
        <v>456600</v>
      </c>
      <c r="H8" s="268">
        <v>2330</v>
      </c>
      <c r="I8" s="268">
        <f>SUM(G8:H8)</f>
        <v>458930</v>
      </c>
      <c r="J8" s="268">
        <v>456</v>
      </c>
      <c r="K8" s="269">
        <v>226</v>
      </c>
      <c r="L8" s="433"/>
      <c r="M8" s="434"/>
      <c r="N8" s="434"/>
      <c r="O8" s="434"/>
      <c r="P8" s="434"/>
      <c r="Q8" s="434"/>
      <c r="R8" s="434"/>
      <c r="S8" s="434"/>
      <c r="T8" s="434"/>
      <c r="U8" s="434"/>
      <c r="V8" s="434"/>
      <c r="W8" s="434"/>
    </row>
    <row r="9" spans="2:12" ht="12" customHeight="1">
      <c r="B9" s="1348" t="s">
        <v>1092</v>
      </c>
      <c r="C9" s="1349"/>
      <c r="D9" s="435">
        <f aca="true" t="shared" si="0" ref="D9:I9">SUM(D12,D29,D41,D56)</f>
        <v>1011380</v>
      </c>
      <c r="E9" s="436">
        <f t="shared" si="0"/>
        <v>18160</v>
      </c>
      <c r="F9" s="436">
        <f t="shared" si="0"/>
        <v>1029540</v>
      </c>
      <c r="G9" s="436">
        <f t="shared" si="0"/>
        <v>488497</v>
      </c>
      <c r="H9" s="436">
        <f t="shared" si="0"/>
        <v>4086</v>
      </c>
      <c r="I9" s="436">
        <f t="shared" si="0"/>
        <v>492583</v>
      </c>
      <c r="J9" s="436">
        <v>483</v>
      </c>
      <c r="K9" s="437">
        <v>219</v>
      </c>
      <c r="L9" s="438"/>
    </row>
    <row r="10" spans="2:12" ht="6.75" customHeight="1">
      <c r="B10" s="439"/>
      <c r="C10" s="440"/>
      <c r="D10" s="441"/>
      <c r="E10" s="442"/>
      <c r="F10" s="443"/>
      <c r="G10" s="443"/>
      <c r="H10" s="443"/>
      <c r="I10" s="443"/>
      <c r="J10" s="443"/>
      <c r="K10" s="444"/>
      <c r="L10" s="443"/>
    </row>
    <row r="11" spans="2:23" s="445" customFormat="1" ht="9" customHeight="1">
      <c r="B11" s="439"/>
      <c r="C11" s="446"/>
      <c r="D11" s="441"/>
      <c r="E11" s="447"/>
      <c r="F11" s="443"/>
      <c r="G11" s="447"/>
      <c r="H11" s="447"/>
      <c r="I11" s="447"/>
      <c r="J11" s="447"/>
      <c r="K11" s="448"/>
      <c r="L11" s="447"/>
      <c r="M11" s="449"/>
      <c r="N11" s="449"/>
      <c r="O11" s="449"/>
      <c r="P11" s="449"/>
      <c r="Q11" s="449"/>
      <c r="R11" s="449"/>
      <c r="S11" s="449"/>
      <c r="T11" s="449"/>
      <c r="U11" s="449"/>
      <c r="V11" s="449"/>
      <c r="W11" s="449"/>
    </row>
    <row r="12" spans="2:23" s="450" customFormat="1" ht="12" customHeight="1">
      <c r="B12" s="1348" t="s">
        <v>894</v>
      </c>
      <c r="C12" s="1349"/>
      <c r="D12" s="435">
        <f>SUM(D13:D27)</f>
        <v>394800</v>
      </c>
      <c r="E12" s="436">
        <f>SUM(E13:E27)</f>
        <v>6020</v>
      </c>
      <c r="F12" s="436">
        <f aca="true" t="shared" si="1" ref="F12:F27">SUM(D12:E12)</f>
        <v>400820</v>
      </c>
      <c r="G12" s="436">
        <f>SUM(G13:G27)</f>
        <v>195426</v>
      </c>
      <c r="H12" s="436">
        <f>SUM(H13:H27)</f>
        <v>1405</v>
      </c>
      <c r="I12" s="436">
        <f aca="true" t="shared" si="2" ref="I12:I27">SUM(G12:H12)</f>
        <v>196831</v>
      </c>
      <c r="J12" s="436">
        <v>495</v>
      </c>
      <c r="K12" s="437">
        <v>232</v>
      </c>
      <c r="L12" s="436"/>
      <c r="M12" s="451"/>
      <c r="N12" s="451"/>
      <c r="O12" s="451"/>
      <c r="P12" s="451"/>
      <c r="Q12" s="451"/>
      <c r="R12" s="451"/>
      <c r="S12" s="451"/>
      <c r="T12" s="451"/>
      <c r="U12" s="451"/>
      <c r="V12" s="451"/>
      <c r="W12" s="451"/>
    </row>
    <row r="13" spans="2:12" ht="12.75" customHeight="1">
      <c r="B13" s="452"/>
      <c r="C13" s="266" t="s">
        <v>1026</v>
      </c>
      <c r="D13" s="267">
        <v>53594</v>
      </c>
      <c r="E13" s="268">
        <v>165</v>
      </c>
      <c r="F13" s="268">
        <f t="shared" si="1"/>
        <v>53759</v>
      </c>
      <c r="G13" s="268">
        <v>26475</v>
      </c>
      <c r="H13" s="268">
        <v>43</v>
      </c>
      <c r="I13" s="268">
        <f t="shared" si="2"/>
        <v>26518</v>
      </c>
      <c r="J13" s="268">
        <v>494</v>
      </c>
      <c r="K13" s="269">
        <v>258</v>
      </c>
      <c r="L13" s="453"/>
    </row>
    <row r="14" spans="2:12" ht="12" customHeight="1">
      <c r="B14" s="454"/>
      <c r="C14" s="266" t="s">
        <v>1759</v>
      </c>
      <c r="D14" s="267">
        <v>79713</v>
      </c>
      <c r="E14" s="447">
        <v>20</v>
      </c>
      <c r="F14" s="268">
        <f t="shared" si="1"/>
        <v>79733</v>
      </c>
      <c r="G14" s="447">
        <v>41717</v>
      </c>
      <c r="H14" s="447">
        <v>4</v>
      </c>
      <c r="I14" s="447">
        <f t="shared" si="2"/>
        <v>41721</v>
      </c>
      <c r="J14" s="447">
        <v>523</v>
      </c>
      <c r="K14" s="448">
        <v>217</v>
      </c>
      <c r="L14" s="453"/>
    </row>
    <row r="15" spans="2:12" ht="12" customHeight="1">
      <c r="B15" s="454"/>
      <c r="C15" s="266" t="s">
        <v>1027</v>
      </c>
      <c r="D15" s="267">
        <v>9824</v>
      </c>
      <c r="E15" s="447">
        <v>107</v>
      </c>
      <c r="F15" s="268">
        <f t="shared" si="1"/>
        <v>9931</v>
      </c>
      <c r="G15" s="447">
        <v>3939</v>
      </c>
      <c r="H15" s="447">
        <v>27</v>
      </c>
      <c r="I15" s="447">
        <f t="shared" si="2"/>
        <v>3966</v>
      </c>
      <c r="J15" s="447">
        <v>401</v>
      </c>
      <c r="K15" s="448">
        <v>248</v>
      </c>
      <c r="L15" s="453"/>
    </row>
    <row r="16" spans="2:12" ht="12" customHeight="1">
      <c r="B16" s="454"/>
      <c r="C16" s="266" t="s">
        <v>1028</v>
      </c>
      <c r="D16" s="267">
        <v>18606</v>
      </c>
      <c r="E16" s="447">
        <v>341</v>
      </c>
      <c r="F16" s="268">
        <f t="shared" si="1"/>
        <v>18947</v>
      </c>
      <c r="G16" s="447">
        <v>8894</v>
      </c>
      <c r="H16" s="447">
        <v>95</v>
      </c>
      <c r="I16" s="447">
        <f t="shared" si="2"/>
        <v>8989</v>
      </c>
      <c r="J16" s="447">
        <v>478</v>
      </c>
      <c r="K16" s="448">
        <v>278</v>
      </c>
      <c r="L16" s="453"/>
    </row>
    <row r="17" spans="2:12" ht="12" customHeight="1">
      <c r="B17" s="454"/>
      <c r="C17" s="266" t="s">
        <v>1029</v>
      </c>
      <c r="D17" s="267">
        <v>24492</v>
      </c>
      <c r="E17" s="447">
        <v>3112</v>
      </c>
      <c r="F17" s="268">
        <f t="shared" si="1"/>
        <v>27604</v>
      </c>
      <c r="G17" s="447">
        <v>11784</v>
      </c>
      <c r="H17" s="447">
        <v>778</v>
      </c>
      <c r="I17" s="447">
        <f t="shared" si="2"/>
        <v>12562</v>
      </c>
      <c r="J17" s="447">
        <v>481</v>
      </c>
      <c r="K17" s="448">
        <v>250</v>
      </c>
      <c r="L17" s="453"/>
    </row>
    <row r="18" spans="2:12" ht="12" customHeight="1">
      <c r="B18" s="454"/>
      <c r="C18" s="266" t="s">
        <v>897</v>
      </c>
      <c r="D18" s="267">
        <v>21575</v>
      </c>
      <c r="E18" s="447">
        <v>0</v>
      </c>
      <c r="F18" s="268">
        <f t="shared" si="1"/>
        <v>21575</v>
      </c>
      <c r="G18" s="447">
        <v>11068</v>
      </c>
      <c r="H18" s="447">
        <v>0</v>
      </c>
      <c r="I18" s="447">
        <f t="shared" si="2"/>
        <v>11068</v>
      </c>
      <c r="J18" s="447">
        <v>513</v>
      </c>
      <c r="K18" s="448">
        <v>0</v>
      </c>
      <c r="L18" s="453"/>
    </row>
    <row r="19" spans="2:12" ht="12" customHeight="1">
      <c r="B19" s="452"/>
      <c r="C19" s="266" t="s">
        <v>1764</v>
      </c>
      <c r="D19" s="267">
        <v>36755</v>
      </c>
      <c r="E19" s="268">
        <v>222</v>
      </c>
      <c r="F19" s="268">
        <f t="shared" si="1"/>
        <v>36977</v>
      </c>
      <c r="G19" s="268">
        <v>17958</v>
      </c>
      <c r="H19" s="268">
        <v>46</v>
      </c>
      <c r="I19" s="268">
        <f t="shared" si="2"/>
        <v>18004</v>
      </c>
      <c r="J19" s="268">
        <v>489</v>
      </c>
      <c r="K19" s="269">
        <v>206</v>
      </c>
      <c r="L19" s="274"/>
    </row>
    <row r="20" spans="2:12" ht="12" customHeight="1">
      <c r="B20" s="454"/>
      <c r="C20" s="266" t="s">
        <v>899</v>
      </c>
      <c r="D20" s="267">
        <v>16048</v>
      </c>
      <c r="E20" s="447">
        <v>138</v>
      </c>
      <c r="F20" s="268">
        <f t="shared" si="1"/>
        <v>16186</v>
      </c>
      <c r="G20" s="447">
        <v>7222</v>
      </c>
      <c r="H20" s="447">
        <v>27</v>
      </c>
      <c r="I20" s="447">
        <f t="shared" si="2"/>
        <v>7249</v>
      </c>
      <c r="J20" s="447">
        <v>450</v>
      </c>
      <c r="K20" s="448">
        <v>198</v>
      </c>
      <c r="L20" s="453"/>
    </row>
    <row r="21" spans="2:12" ht="12" customHeight="1">
      <c r="B21" s="454"/>
      <c r="C21" s="266" t="s">
        <v>900</v>
      </c>
      <c r="D21" s="267">
        <v>41612</v>
      </c>
      <c r="E21" s="447">
        <v>0</v>
      </c>
      <c r="F21" s="268">
        <f t="shared" si="1"/>
        <v>41612</v>
      </c>
      <c r="G21" s="447">
        <v>21123</v>
      </c>
      <c r="H21" s="447">
        <v>0</v>
      </c>
      <c r="I21" s="447">
        <f t="shared" si="2"/>
        <v>21123</v>
      </c>
      <c r="J21" s="447">
        <v>508</v>
      </c>
      <c r="K21" s="448">
        <v>0</v>
      </c>
      <c r="L21" s="453"/>
    </row>
    <row r="22" spans="2:12" ht="12" customHeight="1">
      <c r="B22" s="454"/>
      <c r="C22" s="266" t="s">
        <v>1030</v>
      </c>
      <c r="D22" s="267">
        <v>9123</v>
      </c>
      <c r="E22" s="447">
        <v>5</v>
      </c>
      <c r="F22" s="268">
        <f t="shared" si="1"/>
        <v>9128</v>
      </c>
      <c r="G22" s="447">
        <v>3314</v>
      </c>
      <c r="H22" s="447">
        <v>1</v>
      </c>
      <c r="I22" s="447">
        <f t="shared" si="2"/>
        <v>3315</v>
      </c>
      <c r="J22" s="447">
        <v>363</v>
      </c>
      <c r="K22" s="448">
        <v>250</v>
      </c>
      <c r="L22" s="453"/>
    </row>
    <row r="23" spans="2:23" s="445" customFormat="1" ht="12" customHeight="1">
      <c r="B23" s="454"/>
      <c r="C23" s="266" t="s">
        <v>1031</v>
      </c>
      <c r="D23" s="267">
        <v>16111</v>
      </c>
      <c r="E23" s="447">
        <v>0</v>
      </c>
      <c r="F23" s="268">
        <f t="shared" si="1"/>
        <v>16111</v>
      </c>
      <c r="G23" s="447">
        <v>8118</v>
      </c>
      <c r="H23" s="447">
        <v>0</v>
      </c>
      <c r="I23" s="447">
        <f t="shared" si="2"/>
        <v>8118</v>
      </c>
      <c r="J23" s="447">
        <v>504</v>
      </c>
      <c r="K23" s="448">
        <v>0</v>
      </c>
      <c r="L23" s="447"/>
      <c r="M23" s="449"/>
      <c r="N23" s="449"/>
      <c r="O23" s="449"/>
      <c r="P23" s="449"/>
      <c r="Q23" s="449"/>
      <c r="R23" s="449"/>
      <c r="S23" s="449"/>
      <c r="T23" s="449"/>
      <c r="U23" s="449"/>
      <c r="V23" s="449"/>
      <c r="W23" s="449"/>
    </row>
    <row r="24" spans="2:12" ht="12" customHeight="1">
      <c r="B24" s="452"/>
      <c r="C24" s="266" t="s">
        <v>1032</v>
      </c>
      <c r="D24" s="267">
        <v>9799</v>
      </c>
      <c r="E24" s="275">
        <v>0</v>
      </c>
      <c r="F24" s="268">
        <f t="shared" si="1"/>
        <v>9799</v>
      </c>
      <c r="G24" s="275">
        <v>4944</v>
      </c>
      <c r="H24" s="275">
        <v>0</v>
      </c>
      <c r="I24" s="275">
        <f t="shared" si="2"/>
        <v>4944</v>
      </c>
      <c r="J24" s="275">
        <v>505</v>
      </c>
      <c r="K24" s="276">
        <v>0</v>
      </c>
      <c r="L24" s="274"/>
    </row>
    <row r="25" spans="2:23" s="445" customFormat="1" ht="12" customHeight="1">
      <c r="B25" s="454"/>
      <c r="C25" s="266" t="s">
        <v>1033</v>
      </c>
      <c r="D25" s="267">
        <v>15786</v>
      </c>
      <c r="E25" s="447">
        <v>4</v>
      </c>
      <c r="F25" s="268">
        <f t="shared" si="1"/>
        <v>15790</v>
      </c>
      <c r="G25" s="447">
        <v>7867</v>
      </c>
      <c r="H25" s="447">
        <v>1</v>
      </c>
      <c r="I25" s="447">
        <f t="shared" si="2"/>
        <v>7868</v>
      </c>
      <c r="J25" s="447">
        <v>498</v>
      </c>
      <c r="K25" s="448">
        <v>227</v>
      </c>
      <c r="L25" s="447"/>
      <c r="M25" s="449"/>
      <c r="N25" s="449"/>
      <c r="O25" s="449"/>
      <c r="P25" s="449"/>
      <c r="Q25" s="449"/>
      <c r="R25" s="449"/>
      <c r="S25" s="449"/>
      <c r="T25" s="449"/>
      <c r="U25" s="449"/>
      <c r="V25" s="449"/>
      <c r="W25" s="449"/>
    </row>
    <row r="26" spans="2:23" s="445" customFormat="1" ht="12" customHeight="1">
      <c r="B26" s="454"/>
      <c r="C26" s="266" t="s">
        <v>1034</v>
      </c>
      <c r="D26" s="267">
        <v>12494</v>
      </c>
      <c r="E26" s="447">
        <v>126</v>
      </c>
      <c r="F26" s="268">
        <f t="shared" si="1"/>
        <v>12620</v>
      </c>
      <c r="G26" s="447">
        <v>6170</v>
      </c>
      <c r="H26" s="447">
        <v>27</v>
      </c>
      <c r="I26" s="447">
        <f t="shared" si="2"/>
        <v>6197</v>
      </c>
      <c r="J26" s="447">
        <v>494</v>
      </c>
      <c r="K26" s="448">
        <v>218</v>
      </c>
      <c r="L26" s="447"/>
      <c r="M26" s="449"/>
      <c r="N26" s="449"/>
      <c r="O26" s="449"/>
      <c r="P26" s="449"/>
      <c r="Q26" s="449"/>
      <c r="R26" s="449"/>
      <c r="S26" s="449"/>
      <c r="T26" s="449"/>
      <c r="U26" s="449"/>
      <c r="V26" s="449"/>
      <c r="W26" s="449"/>
    </row>
    <row r="27" spans="2:23" s="445" customFormat="1" ht="12" customHeight="1">
      <c r="B27" s="454"/>
      <c r="C27" s="266" t="s">
        <v>906</v>
      </c>
      <c r="D27" s="267">
        <v>29268</v>
      </c>
      <c r="E27" s="447">
        <v>1780</v>
      </c>
      <c r="F27" s="268">
        <f t="shared" si="1"/>
        <v>31048</v>
      </c>
      <c r="G27" s="447">
        <v>14833</v>
      </c>
      <c r="H27" s="447">
        <v>356</v>
      </c>
      <c r="I27" s="447">
        <f t="shared" si="2"/>
        <v>15189</v>
      </c>
      <c r="J27" s="447">
        <v>507</v>
      </c>
      <c r="K27" s="448">
        <v>200</v>
      </c>
      <c r="L27" s="447"/>
      <c r="M27" s="449"/>
      <c r="N27" s="449"/>
      <c r="O27" s="449"/>
      <c r="P27" s="449"/>
      <c r="Q27" s="449"/>
      <c r="R27" s="449"/>
      <c r="S27" s="449"/>
      <c r="T27" s="449"/>
      <c r="U27" s="449"/>
      <c r="V27" s="449"/>
      <c r="W27" s="449"/>
    </row>
    <row r="28" spans="2:23" s="445" customFormat="1" ht="12" customHeight="1">
      <c r="B28" s="454"/>
      <c r="C28" s="266"/>
      <c r="D28" s="441"/>
      <c r="E28" s="447"/>
      <c r="F28" s="443"/>
      <c r="G28" s="447"/>
      <c r="H28" s="447"/>
      <c r="I28" s="447"/>
      <c r="J28" s="447"/>
      <c r="K28" s="448"/>
      <c r="L28" s="447"/>
      <c r="M28" s="449"/>
      <c r="N28" s="449"/>
      <c r="O28" s="449"/>
      <c r="P28" s="449"/>
      <c r="Q28" s="449"/>
      <c r="R28" s="449"/>
      <c r="S28" s="449"/>
      <c r="T28" s="449"/>
      <c r="U28" s="449"/>
      <c r="V28" s="449"/>
      <c r="W28" s="449"/>
    </row>
    <row r="29" spans="2:23" s="450" customFormat="1" ht="12" customHeight="1">
      <c r="B29" s="1348" t="s">
        <v>1773</v>
      </c>
      <c r="C29" s="1349"/>
      <c r="D29" s="455">
        <f>SUM(D30:D39)</f>
        <v>158970</v>
      </c>
      <c r="E29" s="456">
        <f>SUM(E30:E39)</f>
        <v>8210</v>
      </c>
      <c r="F29" s="456">
        <f aca="true" t="shared" si="3" ref="F29:F35">SUM(D29:E29)</f>
        <v>167180</v>
      </c>
      <c r="G29" s="456">
        <f>SUM(G30:G39)</f>
        <v>72331</v>
      </c>
      <c r="H29" s="456">
        <f>SUM(H30:H39)</f>
        <v>1915</v>
      </c>
      <c r="I29" s="456">
        <f>SUM(G29:H29)</f>
        <v>74246</v>
      </c>
      <c r="J29" s="456">
        <v>474</v>
      </c>
      <c r="K29" s="457">
        <v>233</v>
      </c>
      <c r="L29" s="436"/>
      <c r="M29" s="451"/>
      <c r="N29" s="451"/>
      <c r="O29" s="451"/>
      <c r="P29" s="451"/>
      <c r="Q29" s="451"/>
      <c r="R29" s="451"/>
      <c r="S29" s="451"/>
      <c r="T29" s="451"/>
      <c r="U29" s="451"/>
      <c r="V29" s="451"/>
      <c r="W29" s="451"/>
    </row>
    <row r="30" spans="2:23" s="445" customFormat="1" ht="12" customHeight="1">
      <c r="B30" s="454"/>
      <c r="C30" s="266" t="s">
        <v>890</v>
      </c>
      <c r="D30" s="267">
        <v>32975</v>
      </c>
      <c r="E30" s="447">
        <v>2061</v>
      </c>
      <c r="F30" s="443">
        <f t="shared" si="3"/>
        <v>35036</v>
      </c>
      <c r="G30" s="447">
        <v>15136</v>
      </c>
      <c r="H30" s="447">
        <v>616</v>
      </c>
      <c r="I30" s="442">
        <v>15572</v>
      </c>
      <c r="J30" s="447">
        <v>459</v>
      </c>
      <c r="K30" s="448">
        <v>299</v>
      </c>
      <c r="L30" s="447"/>
      <c r="M30" s="449"/>
      <c r="N30" s="449"/>
      <c r="O30" s="449"/>
      <c r="P30" s="449"/>
      <c r="Q30" s="449"/>
      <c r="R30" s="449"/>
      <c r="S30" s="449"/>
      <c r="T30" s="449"/>
      <c r="U30" s="449"/>
      <c r="V30" s="449"/>
      <c r="W30" s="449"/>
    </row>
    <row r="31" spans="2:23" s="445" customFormat="1" ht="12" customHeight="1">
      <c r="B31" s="439"/>
      <c r="C31" s="266" t="s">
        <v>1776</v>
      </c>
      <c r="D31" s="267">
        <v>31222</v>
      </c>
      <c r="E31" s="447">
        <v>2376</v>
      </c>
      <c r="F31" s="443">
        <f t="shared" si="3"/>
        <v>33598</v>
      </c>
      <c r="G31" s="447">
        <v>14707</v>
      </c>
      <c r="H31" s="447">
        <v>469</v>
      </c>
      <c r="I31" s="442">
        <f aca="true" t="shared" si="4" ref="I31:I39">SUM(G31:H31)</f>
        <v>15176</v>
      </c>
      <c r="J31" s="447">
        <v>471</v>
      </c>
      <c r="K31" s="448">
        <v>197</v>
      </c>
      <c r="L31" s="447"/>
      <c r="M31" s="449"/>
      <c r="N31" s="449"/>
      <c r="O31" s="449"/>
      <c r="P31" s="449"/>
      <c r="Q31" s="449"/>
      <c r="R31" s="449"/>
      <c r="S31" s="449"/>
      <c r="T31" s="449"/>
      <c r="U31" s="449"/>
      <c r="V31" s="449"/>
      <c r="W31" s="449"/>
    </row>
    <row r="32" spans="2:23" s="445" customFormat="1" ht="12" customHeight="1">
      <c r="B32" s="439"/>
      <c r="C32" s="266" t="s">
        <v>1035</v>
      </c>
      <c r="D32" s="267">
        <v>12248</v>
      </c>
      <c r="E32" s="447">
        <v>1124</v>
      </c>
      <c r="F32" s="443">
        <f t="shared" si="3"/>
        <v>13372</v>
      </c>
      <c r="G32" s="447">
        <v>5830</v>
      </c>
      <c r="H32" s="447">
        <v>245</v>
      </c>
      <c r="I32" s="442">
        <f t="shared" si="4"/>
        <v>6075</v>
      </c>
      <c r="J32" s="447">
        <v>476</v>
      </c>
      <c r="K32" s="448">
        <v>218</v>
      </c>
      <c r="L32" s="447"/>
      <c r="M32" s="449"/>
      <c r="N32" s="449"/>
      <c r="O32" s="449"/>
      <c r="P32" s="449"/>
      <c r="Q32" s="449"/>
      <c r="R32" s="449"/>
      <c r="S32" s="449"/>
      <c r="T32" s="449"/>
      <c r="U32" s="449"/>
      <c r="V32" s="449"/>
      <c r="W32" s="449"/>
    </row>
    <row r="33" spans="2:23" s="445" customFormat="1" ht="12" customHeight="1">
      <c r="B33" s="454"/>
      <c r="C33" s="266" t="s">
        <v>1779</v>
      </c>
      <c r="D33" s="267">
        <v>10647</v>
      </c>
      <c r="E33" s="447">
        <v>145</v>
      </c>
      <c r="F33" s="443">
        <f t="shared" si="3"/>
        <v>10792</v>
      </c>
      <c r="G33" s="447">
        <v>4908</v>
      </c>
      <c r="H33" s="447">
        <v>32</v>
      </c>
      <c r="I33" s="442">
        <f t="shared" si="4"/>
        <v>4940</v>
      </c>
      <c r="J33" s="447">
        <v>461</v>
      </c>
      <c r="K33" s="448">
        <v>221</v>
      </c>
      <c r="L33" s="447"/>
      <c r="M33" s="449"/>
      <c r="N33" s="449"/>
      <c r="O33" s="449"/>
      <c r="P33" s="449"/>
      <c r="Q33" s="449"/>
      <c r="R33" s="449"/>
      <c r="S33" s="449"/>
      <c r="T33" s="449"/>
      <c r="U33" s="449"/>
      <c r="V33" s="449"/>
      <c r="W33" s="449"/>
    </row>
    <row r="34" spans="2:23" s="445" customFormat="1" ht="12" customHeight="1">
      <c r="B34" s="454"/>
      <c r="C34" s="266" t="s">
        <v>910</v>
      </c>
      <c r="D34" s="267">
        <v>7475</v>
      </c>
      <c r="E34" s="447">
        <v>60</v>
      </c>
      <c r="F34" s="443">
        <f t="shared" si="3"/>
        <v>7535</v>
      </c>
      <c r="G34" s="447">
        <v>3319</v>
      </c>
      <c r="H34" s="447">
        <v>12</v>
      </c>
      <c r="I34" s="442">
        <f t="shared" si="4"/>
        <v>3331</v>
      </c>
      <c r="J34" s="447">
        <v>444</v>
      </c>
      <c r="K34" s="448">
        <v>200</v>
      </c>
      <c r="L34" s="447"/>
      <c r="M34" s="449"/>
      <c r="N34" s="449"/>
      <c r="O34" s="449"/>
      <c r="P34" s="449"/>
      <c r="Q34" s="449"/>
      <c r="R34" s="449"/>
      <c r="S34" s="449"/>
      <c r="T34" s="449"/>
      <c r="U34" s="449"/>
      <c r="V34" s="449"/>
      <c r="W34" s="449"/>
    </row>
    <row r="35" spans="2:23" s="445" customFormat="1" ht="12" customHeight="1">
      <c r="B35" s="439"/>
      <c r="C35" s="266" t="s">
        <v>911</v>
      </c>
      <c r="D35" s="267">
        <v>12078</v>
      </c>
      <c r="E35" s="447">
        <v>335</v>
      </c>
      <c r="F35" s="443">
        <f t="shared" si="3"/>
        <v>12413</v>
      </c>
      <c r="G35" s="447">
        <v>5508</v>
      </c>
      <c r="H35" s="447">
        <v>67</v>
      </c>
      <c r="I35" s="442">
        <f t="shared" si="4"/>
        <v>5575</v>
      </c>
      <c r="J35" s="447">
        <v>456</v>
      </c>
      <c r="K35" s="448">
        <v>201</v>
      </c>
      <c r="L35" s="447"/>
      <c r="M35" s="449"/>
      <c r="N35" s="449"/>
      <c r="O35" s="449"/>
      <c r="P35" s="449"/>
      <c r="Q35" s="449"/>
      <c r="R35" s="449"/>
      <c r="S35" s="449"/>
      <c r="T35" s="449"/>
      <c r="U35" s="449"/>
      <c r="V35" s="449"/>
      <c r="W35" s="449"/>
    </row>
    <row r="36" spans="2:23" s="445" customFormat="1" ht="12" customHeight="1">
      <c r="B36" s="439"/>
      <c r="C36" s="266" t="s">
        <v>912</v>
      </c>
      <c r="D36" s="267">
        <v>12499</v>
      </c>
      <c r="E36" s="447">
        <v>506</v>
      </c>
      <c r="F36" s="443">
        <v>13000</v>
      </c>
      <c r="G36" s="447">
        <v>5575</v>
      </c>
      <c r="H36" s="447">
        <v>113</v>
      </c>
      <c r="I36" s="442">
        <f t="shared" si="4"/>
        <v>5688</v>
      </c>
      <c r="J36" s="447">
        <v>446</v>
      </c>
      <c r="K36" s="448">
        <v>224</v>
      </c>
      <c r="L36" s="447"/>
      <c r="M36" s="449"/>
      <c r="N36" s="449"/>
      <c r="O36" s="449"/>
      <c r="P36" s="449"/>
      <c r="Q36" s="449"/>
      <c r="R36" s="449"/>
      <c r="S36" s="449"/>
      <c r="T36" s="449"/>
      <c r="U36" s="449"/>
      <c r="V36" s="449"/>
      <c r="W36" s="449"/>
    </row>
    <row r="37" spans="2:23" s="458" customFormat="1" ht="12" customHeight="1">
      <c r="B37" s="439"/>
      <c r="C37" s="266" t="s">
        <v>913</v>
      </c>
      <c r="D37" s="267">
        <v>13284</v>
      </c>
      <c r="E37" s="447">
        <v>931</v>
      </c>
      <c r="F37" s="443">
        <f>SUM(D37:E37)</f>
        <v>14215</v>
      </c>
      <c r="G37" s="447">
        <v>5832</v>
      </c>
      <c r="H37" s="447">
        <v>205</v>
      </c>
      <c r="I37" s="442">
        <f t="shared" si="4"/>
        <v>6037</v>
      </c>
      <c r="J37" s="447">
        <v>439</v>
      </c>
      <c r="K37" s="448">
        <v>220</v>
      </c>
      <c r="L37" s="447"/>
      <c r="M37" s="459"/>
      <c r="N37" s="459"/>
      <c r="O37" s="459"/>
      <c r="P37" s="459"/>
      <c r="Q37" s="459"/>
      <c r="R37" s="459"/>
      <c r="S37" s="459"/>
      <c r="T37" s="459"/>
      <c r="U37" s="459"/>
      <c r="V37" s="459"/>
      <c r="W37" s="459"/>
    </row>
    <row r="38" spans="2:23" s="458" customFormat="1" ht="12" customHeight="1">
      <c r="B38" s="439"/>
      <c r="C38" s="266" t="s">
        <v>1036</v>
      </c>
      <c r="D38" s="267">
        <v>12565</v>
      </c>
      <c r="E38" s="447">
        <v>560</v>
      </c>
      <c r="F38" s="443">
        <f>SUM(D38:E38)</f>
        <v>13125</v>
      </c>
      <c r="G38" s="447">
        <v>5646</v>
      </c>
      <c r="H38" s="447">
        <v>131</v>
      </c>
      <c r="I38" s="442">
        <f t="shared" si="4"/>
        <v>5777</v>
      </c>
      <c r="J38" s="447">
        <v>449</v>
      </c>
      <c r="K38" s="448">
        <v>234</v>
      </c>
      <c r="L38" s="447"/>
      <c r="M38" s="459"/>
      <c r="N38" s="459"/>
      <c r="O38" s="459"/>
      <c r="P38" s="459"/>
      <c r="Q38" s="459"/>
      <c r="R38" s="459"/>
      <c r="S38" s="459"/>
      <c r="T38" s="459"/>
      <c r="U38" s="459"/>
      <c r="V38" s="459"/>
      <c r="W38" s="459"/>
    </row>
    <row r="39" spans="2:23" s="458" customFormat="1" ht="12" customHeight="1">
      <c r="B39" s="439"/>
      <c r="C39" s="266" t="s">
        <v>1785</v>
      </c>
      <c r="D39" s="267">
        <v>13977</v>
      </c>
      <c r="E39" s="268">
        <v>112</v>
      </c>
      <c r="F39" s="268">
        <f>SUM(D39:E39)</f>
        <v>14089</v>
      </c>
      <c r="G39" s="268">
        <v>5870</v>
      </c>
      <c r="H39" s="268">
        <v>25</v>
      </c>
      <c r="I39" s="442">
        <f t="shared" si="4"/>
        <v>5895</v>
      </c>
      <c r="J39" s="268">
        <v>420</v>
      </c>
      <c r="K39" s="269">
        <v>224</v>
      </c>
      <c r="L39" s="274"/>
      <c r="M39" s="459"/>
      <c r="N39" s="459"/>
      <c r="O39" s="459"/>
      <c r="P39" s="459"/>
      <c r="Q39" s="459"/>
      <c r="R39" s="459"/>
      <c r="S39" s="459"/>
      <c r="T39" s="459"/>
      <c r="U39" s="459"/>
      <c r="V39" s="459"/>
      <c r="W39" s="459"/>
    </row>
    <row r="40" spans="2:23" s="458" customFormat="1" ht="12" customHeight="1">
      <c r="B40" s="439"/>
      <c r="C40" s="266"/>
      <c r="D40" s="267"/>
      <c r="E40" s="268"/>
      <c r="F40" s="268"/>
      <c r="G40" s="268"/>
      <c r="H40" s="268"/>
      <c r="I40" s="268"/>
      <c r="J40" s="268"/>
      <c r="K40" s="269"/>
      <c r="L40" s="274"/>
      <c r="M40" s="459"/>
      <c r="N40" s="459"/>
      <c r="O40" s="459"/>
      <c r="P40" s="459"/>
      <c r="Q40" s="459"/>
      <c r="R40" s="459"/>
      <c r="S40" s="459"/>
      <c r="T40" s="459"/>
      <c r="U40" s="459"/>
      <c r="V40" s="459"/>
      <c r="W40" s="459"/>
    </row>
    <row r="41" spans="2:23" s="450" customFormat="1" ht="12" customHeight="1">
      <c r="B41" s="1348" t="s">
        <v>1786</v>
      </c>
      <c r="C41" s="1349"/>
      <c r="D41" s="435">
        <f>SUM(D42:D54)</f>
        <v>242390</v>
      </c>
      <c r="E41" s="436">
        <f>SUM(E42:E54)</f>
        <v>1880</v>
      </c>
      <c r="F41" s="436">
        <f aca="true" t="shared" si="5" ref="F41:F54">SUM(D41:E41)</f>
        <v>244270</v>
      </c>
      <c r="G41" s="436">
        <f>SUM(G42:G54)</f>
        <v>120878</v>
      </c>
      <c r="H41" s="436">
        <f>SUM(H42:H54)</f>
        <v>392</v>
      </c>
      <c r="I41" s="436">
        <f aca="true" t="shared" si="6" ref="I41:I51">SUM(G41:H41)</f>
        <v>121270</v>
      </c>
      <c r="J41" s="436">
        <v>498</v>
      </c>
      <c r="K41" s="437">
        <v>208</v>
      </c>
      <c r="L41" s="436"/>
      <c r="M41" s="451"/>
      <c r="N41" s="451"/>
      <c r="O41" s="451"/>
      <c r="P41" s="451"/>
      <c r="Q41" s="451"/>
      <c r="R41" s="451"/>
      <c r="S41" s="451"/>
      <c r="T41" s="451"/>
      <c r="U41" s="451"/>
      <c r="V41" s="451"/>
      <c r="W41" s="451"/>
    </row>
    <row r="42" spans="2:11" ht="12" customHeight="1">
      <c r="B42" s="439"/>
      <c r="C42" s="266" t="s">
        <v>1787</v>
      </c>
      <c r="D42" s="267">
        <v>62348</v>
      </c>
      <c r="E42" s="447">
        <v>12</v>
      </c>
      <c r="F42" s="443">
        <f t="shared" si="5"/>
        <v>62360</v>
      </c>
      <c r="G42" s="447">
        <v>31361</v>
      </c>
      <c r="H42" s="447">
        <v>2</v>
      </c>
      <c r="I42" s="447">
        <f t="shared" si="6"/>
        <v>31363</v>
      </c>
      <c r="J42" s="447">
        <v>503</v>
      </c>
      <c r="K42" s="448">
        <v>163</v>
      </c>
    </row>
    <row r="43" spans="2:12" ht="12" customHeight="1">
      <c r="B43" s="439"/>
      <c r="C43" s="266" t="s">
        <v>1788</v>
      </c>
      <c r="D43" s="267">
        <v>26622</v>
      </c>
      <c r="E43" s="447">
        <v>169</v>
      </c>
      <c r="F43" s="443">
        <f t="shared" si="5"/>
        <v>26791</v>
      </c>
      <c r="G43" s="447">
        <v>13764</v>
      </c>
      <c r="H43" s="447">
        <v>32</v>
      </c>
      <c r="I43" s="447">
        <f t="shared" si="6"/>
        <v>13796</v>
      </c>
      <c r="J43" s="447">
        <v>517</v>
      </c>
      <c r="K43" s="448">
        <v>188</v>
      </c>
      <c r="L43" s="453"/>
    </row>
    <row r="44" spans="2:12" ht="11.25" customHeight="1">
      <c r="B44" s="439"/>
      <c r="C44" s="266" t="s">
        <v>891</v>
      </c>
      <c r="D44" s="267">
        <v>17442</v>
      </c>
      <c r="E44" s="447">
        <v>8</v>
      </c>
      <c r="F44" s="443">
        <f t="shared" si="5"/>
        <v>17450</v>
      </c>
      <c r="G44" s="447">
        <v>7736</v>
      </c>
      <c r="H44" s="447">
        <v>1</v>
      </c>
      <c r="I44" s="447">
        <f t="shared" si="6"/>
        <v>7737</v>
      </c>
      <c r="J44" s="447">
        <v>444</v>
      </c>
      <c r="K44" s="448">
        <v>177</v>
      </c>
      <c r="L44" s="453"/>
    </row>
    <row r="45" spans="2:12" ht="12" customHeight="1">
      <c r="B45" s="439"/>
      <c r="C45" s="266" t="s">
        <v>892</v>
      </c>
      <c r="D45" s="267">
        <v>30820</v>
      </c>
      <c r="E45" s="447">
        <v>1101</v>
      </c>
      <c r="F45" s="443">
        <f t="shared" si="5"/>
        <v>31921</v>
      </c>
      <c r="G45" s="447">
        <v>15040</v>
      </c>
      <c r="H45" s="447">
        <v>244</v>
      </c>
      <c r="I45" s="447">
        <f t="shared" si="6"/>
        <v>15284</v>
      </c>
      <c r="J45" s="447">
        <v>488</v>
      </c>
      <c r="K45" s="448">
        <v>222</v>
      </c>
      <c r="L45" s="453"/>
    </row>
    <row r="46" spans="2:12" ht="12" customHeight="1">
      <c r="B46" s="439"/>
      <c r="C46" s="266" t="s">
        <v>1791</v>
      </c>
      <c r="D46" s="267">
        <v>16523</v>
      </c>
      <c r="E46" s="447">
        <v>27</v>
      </c>
      <c r="F46" s="443">
        <f t="shared" si="5"/>
        <v>16550</v>
      </c>
      <c r="G46" s="447">
        <v>8673</v>
      </c>
      <c r="H46" s="447">
        <v>7</v>
      </c>
      <c r="I46" s="447">
        <f t="shared" si="6"/>
        <v>8680</v>
      </c>
      <c r="J46" s="447">
        <v>525</v>
      </c>
      <c r="K46" s="448">
        <v>259</v>
      </c>
      <c r="L46" s="453"/>
    </row>
    <row r="47" spans="2:12" ht="12.75" customHeight="1">
      <c r="B47" s="439"/>
      <c r="C47" s="266" t="s">
        <v>1792</v>
      </c>
      <c r="D47" s="267">
        <v>18300</v>
      </c>
      <c r="E47" s="447">
        <v>159</v>
      </c>
      <c r="F47" s="443">
        <f t="shared" si="5"/>
        <v>18459</v>
      </c>
      <c r="G47" s="447">
        <v>9274</v>
      </c>
      <c r="H47" s="447">
        <v>37</v>
      </c>
      <c r="I47" s="447">
        <f t="shared" si="6"/>
        <v>9311</v>
      </c>
      <c r="J47" s="447">
        <v>507</v>
      </c>
      <c r="K47" s="448">
        <v>233</v>
      </c>
      <c r="L47" s="460"/>
    </row>
    <row r="48" spans="2:12" ht="12.75" customHeight="1">
      <c r="B48" s="439"/>
      <c r="C48" s="266" t="s">
        <v>1793</v>
      </c>
      <c r="D48" s="267">
        <v>6676</v>
      </c>
      <c r="E48" s="447">
        <v>3</v>
      </c>
      <c r="F48" s="443">
        <f t="shared" si="5"/>
        <v>6679</v>
      </c>
      <c r="G48" s="447">
        <v>3521</v>
      </c>
      <c r="H48" s="461">
        <v>0</v>
      </c>
      <c r="I48" s="447">
        <f t="shared" si="6"/>
        <v>3521</v>
      </c>
      <c r="J48" s="447">
        <v>527</v>
      </c>
      <c r="K48" s="448">
        <v>230</v>
      </c>
      <c r="L48" s="460"/>
    </row>
    <row r="49" spans="2:12" ht="12" customHeight="1">
      <c r="B49" s="439"/>
      <c r="C49" s="266" t="s">
        <v>1037</v>
      </c>
      <c r="D49" s="267">
        <v>9379</v>
      </c>
      <c r="E49" s="447">
        <v>4</v>
      </c>
      <c r="F49" s="443">
        <f t="shared" si="5"/>
        <v>9383</v>
      </c>
      <c r="G49" s="447">
        <v>5051</v>
      </c>
      <c r="H49" s="461">
        <v>1</v>
      </c>
      <c r="I49" s="447">
        <f t="shared" si="6"/>
        <v>5052</v>
      </c>
      <c r="J49" s="447">
        <v>539</v>
      </c>
      <c r="K49" s="448">
        <v>250</v>
      </c>
      <c r="L49" s="453"/>
    </row>
    <row r="50" spans="2:12" ht="12" customHeight="1">
      <c r="B50" s="439"/>
      <c r="C50" s="266" t="s">
        <v>1038</v>
      </c>
      <c r="D50" s="267">
        <v>8352</v>
      </c>
      <c r="E50" s="447">
        <v>26</v>
      </c>
      <c r="F50" s="443">
        <f t="shared" si="5"/>
        <v>8378</v>
      </c>
      <c r="G50" s="447">
        <v>4120</v>
      </c>
      <c r="H50" s="447">
        <v>5</v>
      </c>
      <c r="I50" s="447">
        <f t="shared" si="6"/>
        <v>4125</v>
      </c>
      <c r="J50" s="447">
        <v>493</v>
      </c>
      <c r="K50" s="448">
        <v>192</v>
      </c>
      <c r="L50" s="453"/>
    </row>
    <row r="51" spans="2:12" ht="12" customHeight="1">
      <c r="B51" s="439"/>
      <c r="C51" s="266" t="s">
        <v>920</v>
      </c>
      <c r="D51" s="267">
        <v>9418</v>
      </c>
      <c r="E51" s="447">
        <v>88</v>
      </c>
      <c r="F51" s="443">
        <f t="shared" si="5"/>
        <v>9506</v>
      </c>
      <c r="G51" s="447">
        <v>4436</v>
      </c>
      <c r="H51" s="447">
        <v>15</v>
      </c>
      <c r="I51" s="447">
        <f t="shared" si="6"/>
        <v>4451</v>
      </c>
      <c r="J51" s="447">
        <v>471</v>
      </c>
      <c r="K51" s="448">
        <v>176</v>
      </c>
      <c r="L51" s="453"/>
    </row>
    <row r="52" spans="2:12" ht="12" customHeight="1">
      <c r="B52" s="439"/>
      <c r="C52" s="266" t="s">
        <v>1039</v>
      </c>
      <c r="D52" s="267">
        <v>10017</v>
      </c>
      <c r="E52" s="447">
        <v>166</v>
      </c>
      <c r="F52" s="443">
        <f t="shared" si="5"/>
        <v>10183</v>
      </c>
      <c r="G52" s="447">
        <v>4678</v>
      </c>
      <c r="H52" s="447">
        <v>28</v>
      </c>
      <c r="I52" s="447">
        <v>4701</v>
      </c>
      <c r="J52" s="447">
        <v>467</v>
      </c>
      <c r="K52" s="448">
        <v>167</v>
      </c>
      <c r="L52" s="453"/>
    </row>
    <row r="53" spans="2:12" ht="12" customHeight="1">
      <c r="B53" s="439"/>
      <c r="C53" s="266" t="s">
        <v>1798</v>
      </c>
      <c r="D53" s="267">
        <v>7705</v>
      </c>
      <c r="E53" s="447">
        <v>106</v>
      </c>
      <c r="F53" s="443">
        <f t="shared" si="5"/>
        <v>7811</v>
      </c>
      <c r="G53" s="447">
        <v>3229</v>
      </c>
      <c r="H53" s="447">
        <v>18</v>
      </c>
      <c r="I53" s="447">
        <f>SUM(G53:H53)</f>
        <v>3247</v>
      </c>
      <c r="J53" s="447">
        <v>419</v>
      </c>
      <c r="K53" s="448">
        <v>170</v>
      </c>
      <c r="L53" s="453"/>
    </row>
    <row r="54" spans="2:12" ht="12" customHeight="1">
      <c r="B54" s="439"/>
      <c r="C54" s="266" t="s">
        <v>1799</v>
      </c>
      <c r="D54" s="267">
        <v>18788</v>
      </c>
      <c r="E54" s="447">
        <v>11</v>
      </c>
      <c r="F54" s="443">
        <f t="shared" si="5"/>
        <v>18799</v>
      </c>
      <c r="G54" s="447">
        <v>9995</v>
      </c>
      <c r="H54" s="447">
        <v>2</v>
      </c>
      <c r="I54" s="447">
        <f>SUM(G54:H54)</f>
        <v>9997</v>
      </c>
      <c r="J54" s="447">
        <v>532</v>
      </c>
      <c r="K54" s="448">
        <v>175</v>
      </c>
      <c r="L54" s="453"/>
    </row>
    <row r="55" spans="2:12" ht="12" customHeight="1">
      <c r="B55" s="439"/>
      <c r="C55" s="266"/>
      <c r="D55" s="441"/>
      <c r="E55" s="447"/>
      <c r="F55" s="443"/>
      <c r="G55" s="447"/>
      <c r="H55" s="447"/>
      <c r="I55" s="447"/>
      <c r="J55" s="447"/>
      <c r="K55" s="448"/>
      <c r="L55" s="453"/>
    </row>
    <row r="56" spans="2:23" s="462" customFormat="1" ht="12" customHeight="1">
      <c r="B56" s="1348" t="s">
        <v>923</v>
      </c>
      <c r="C56" s="1349"/>
      <c r="D56" s="435">
        <f>SUM(D57:D66)</f>
        <v>215220</v>
      </c>
      <c r="E56" s="436">
        <f>SUM(E57:E66)</f>
        <v>2050</v>
      </c>
      <c r="F56" s="436">
        <f aca="true" t="shared" si="7" ref="F56:F66">SUM(D56:E56)</f>
        <v>217270</v>
      </c>
      <c r="G56" s="436">
        <f>SUM(G57:G66)</f>
        <v>99862</v>
      </c>
      <c r="H56" s="436">
        <f>SUM(H57:H66)</f>
        <v>374</v>
      </c>
      <c r="I56" s="436">
        <f aca="true" t="shared" si="8" ref="I56:I66">SUM(G56:H56)</f>
        <v>100236</v>
      </c>
      <c r="J56" s="436">
        <v>443</v>
      </c>
      <c r="K56" s="437">
        <v>182</v>
      </c>
      <c r="L56" s="460"/>
      <c r="M56" s="463"/>
      <c r="N56" s="463"/>
      <c r="O56" s="463"/>
      <c r="P56" s="463"/>
      <c r="Q56" s="463"/>
      <c r="R56" s="463"/>
      <c r="S56" s="463"/>
      <c r="T56" s="463"/>
      <c r="U56" s="463"/>
      <c r="V56" s="463"/>
      <c r="W56" s="463"/>
    </row>
    <row r="57" spans="2:12" ht="12" customHeight="1">
      <c r="B57" s="439"/>
      <c r="C57" s="266" t="s">
        <v>1040</v>
      </c>
      <c r="D57" s="267">
        <v>43570</v>
      </c>
      <c r="E57" s="447">
        <v>1250</v>
      </c>
      <c r="F57" s="443">
        <f t="shared" si="7"/>
        <v>44820</v>
      </c>
      <c r="G57" s="447">
        <v>19955</v>
      </c>
      <c r="H57" s="447">
        <v>226</v>
      </c>
      <c r="I57" s="447">
        <f t="shared" si="8"/>
        <v>20181</v>
      </c>
      <c r="J57" s="447">
        <v>458</v>
      </c>
      <c r="K57" s="448">
        <v>181</v>
      </c>
      <c r="L57" s="453"/>
    </row>
    <row r="58" spans="2:12" ht="12" customHeight="1">
      <c r="B58" s="439"/>
      <c r="C58" s="266" t="s">
        <v>1802</v>
      </c>
      <c r="D58" s="267">
        <v>27487</v>
      </c>
      <c r="E58" s="447">
        <v>108</v>
      </c>
      <c r="F58" s="443">
        <f t="shared" si="7"/>
        <v>27595</v>
      </c>
      <c r="G58" s="447">
        <v>13058</v>
      </c>
      <c r="H58" s="447">
        <v>20</v>
      </c>
      <c r="I58" s="447">
        <f t="shared" si="8"/>
        <v>13078</v>
      </c>
      <c r="J58" s="447">
        <v>475</v>
      </c>
      <c r="K58" s="448">
        <v>188</v>
      </c>
      <c r="L58" s="453"/>
    </row>
    <row r="59" spans="2:12" ht="12" customHeight="1">
      <c r="B59" s="439"/>
      <c r="C59" s="266" t="s">
        <v>924</v>
      </c>
      <c r="D59" s="267">
        <v>31515</v>
      </c>
      <c r="E59" s="447">
        <v>110</v>
      </c>
      <c r="F59" s="443">
        <f t="shared" si="7"/>
        <v>31625</v>
      </c>
      <c r="G59" s="447">
        <v>15081</v>
      </c>
      <c r="H59" s="447">
        <v>17</v>
      </c>
      <c r="I59" s="447">
        <f t="shared" si="8"/>
        <v>15098</v>
      </c>
      <c r="J59" s="447">
        <v>479</v>
      </c>
      <c r="K59" s="448">
        <v>162</v>
      </c>
      <c r="L59" s="453"/>
    </row>
    <row r="60" spans="2:12" ht="12" customHeight="1">
      <c r="B60" s="439"/>
      <c r="C60" s="266" t="s">
        <v>925</v>
      </c>
      <c r="D60" s="267">
        <v>7722</v>
      </c>
      <c r="E60" s="447">
        <v>20</v>
      </c>
      <c r="F60" s="443">
        <f t="shared" si="7"/>
        <v>7742</v>
      </c>
      <c r="G60" s="447">
        <v>3406</v>
      </c>
      <c r="H60" s="447">
        <v>3</v>
      </c>
      <c r="I60" s="447">
        <f t="shared" si="8"/>
        <v>3409</v>
      </c>
      <c r="J60" s="447">
        <v>441</v>
      </c>
      <c r="K60" s="448">
        <v>155</v>
      </c>
      <c r="L60" s="453"/>
    </row>
    <row r="61" spans="2:12" ht="12" customHeight="1">
      <c r="B61" s="439"/>
      <c r="C61" s="266" t="s">
        <v>926</v>
      </c>
      <c r="D61" s="267">
        <v>5578</v>
      </c>
      <c r="E61" s="447">
        <v>40</v>
      </c>
      <c r="F61" s="443">
        <f t="shared" si="7"/>
        <v>5618</v>
      </c>
      <c r="G61" s="447">
        <v>2443</v>
      </c>
      <c r="H61" s="447">
        <v>7</v>
      </c>
      <c r="I61" s="447">
        <f t="shared" si="8"/>
        <v>2450</v>
      </c>
      <c r="J61" s="447">
        <v>438</v>
      </c>
      <c r="K61" s="448">
        <v>183</v>
      </c>
      <c r="L61" s="453"/>
    </row>
    <row r="62" spans="2:12" ht="12" customHeight="1">
      <c r="B62" s="439"/>
      <c r="C62" s="266" t="s">
        <v>1806</v>
      </c>
      <c r="D62" s="267">
        <v>9246</v>
      </c>
      <c r="E62" s="447">
        <v>240</v>
      </c>
      <c r="F62" s="443">
        <f t="shared" si="7"/>
        <v>9486</v>
      </c>
      <c r="G62" s="447">
        <v>4709</v>
      </c>
      <c r="H62" s="447">
        <v>51</v>
      </c>
      <c r="I62" s="447">
        <f t="shared" si="8"/>
        <v>4760</v>
      </c>
      <c r="J62" s="447">
        <v>509</v>
      </c>
      <c r="K62" s="448">
        <v>209</v>
      </c>
      <c r="L62" s="453"/>
    </row>
    <row r="63" spans="2:12" ht="12" customHeight="1">
      <c r="B63" s="439"/>
      <c r="C63" s="266" t="s">
        <v>927</v>
      </c>
      <c r="D63" s="267">
        <v>41759</v>
      </c>
      <c r="E63" s="447">
        <v>80</v>
      </c>
      <c r="F63" s="443">
        <f t="shared" si="7"/>
        <v>41839</v>
      </c>
      <c r="G63" s="447">
        <v>20599</v>
      </c>
      <c r="H63" s="447">
        <v>14</v>
      </c>
      <c r="I63" s="447">
        <f t="shared" si="8"/>
        <v>20613</v>
      </c>
      <c r="J63" s="447">
        <v>493</v>
      </c>
      <c r="K63" s="448">
        <v>176</v>
      </c>
      <c r="L63" s="274"/>
    </row>
    <row r="64" spans="2:12" ht="12" customHeight="1">
      <c r="B64" s="439"/>
      <c r="C64" s="266" t="s">
        <v>928</v>
      </c>
      <c r="D64" s="267">
        <v>13820</v>
      </c>
      <c r="E64" s="447">
        <v>154</v>
      </c>
      <c r="F64" s="443">
        <f t="shared" si="7"/>
        <v>13974</v>
      </c>
      <c r="G64" s="447">
        <v>6357</v>
      </c>
      <c r="H64" s="447">
        <v>29</v>
      </c>
      <c r="I64" s="447">
        <f t="shared" si="8"/>
        <v>6386</v>
      </c>
      <c r="J64" s="447">
        <v>460</v>
      </c>
      <c r="K64" s="448">
        <v>185</v>
      </c>
      <c r="L64" s="453"/>
    </row>
    <row r="65" spans="2:12" ht="12" customHeight="1">
      <c r="B65" s="439"/>
      <c r="C65" s="266" t="s">
        <v>1809</v>
      </c>
      <c r="D65" s="267">
        <v>20735</v>
      </c>
      <c r="E65" s="447">
        <v>30</v>
      </c>
      <c r="F65" s="443">
        <f t="shared" si="7"/>
        <v>20765</v>
      </c>
      <c r="G65" s="447">
        <v>9911</v>
      </c>
      <c r="H65" s="447">
        <v>5</v>
      </c>
      <c r="I65" s="447">
        <f t="shared" si="8"/>
        <v>9916</v>
      </c>
      <c r="J65" s="447">
        <v>478</v>
      </c>
      <c r="K65" s="448">
        <v>157</v>
      </c>
      <c r="L65" s="453"/>
    </row>
    <row r="66" spans="2:12" ht="12" customHeight="1">
      <c r="B66" s="464"/>
      <c r="C66" s="287" t="s">
        <v>1041</v>
      </c>
      <c r="D66" s="288">
        <v>13788</v>
      </c>
      <c r="E66" s="447">
        <v>18</v>
      </c>
      <c r="F66" s="443">
        <f t="shared" si="7"/>
        <v>13806</v>
      </c>
      <c r="G66" s="447">
        <v>4343</v>
      </c>
      <c r="H66" s="447">
        <v>2</v>
      </c>
      <c r="I66" s="447">
        <f t="shared" si="8"/>
        <v>4345</v>
      </c>
      <c r="J66" s="447">
        <v>315</v>
      </c>
      <c r="K66" s="465">
        <v>128</v>
      </c>
      <c r="L66" s="453"/>
    </row>
    <row r="67" spans="2:12" ht="12" customHeight="1">
      <c r="B67" s="420" t="s">
        <v>1093</v>
      </c>
      <c r="C67" s="466"/>
      <c r="D67" s="467"/>
      <c r="E67" s="468"/>
      <c r="F67" s="469"/>
      <c r="G67" s="468"/>
      <c r="H67" s="468"/>
      <c r="I67" s="468"/>
      <c r="J67" s="468"/>
      <c r="K67" s="468"/>
      <c r="L67" s="453"/>
    </row>
    <row r="68" spans="3:12" ht="12" customHeight="1">
      <c r="C68" s="470"/>
      <c r="D68" s="442"/>
      <c r="E68" s="447"/>
      <c r="F68" s="443"/>
      <c r="G68" s="447"/>
      <c r="H68" s="447"/>
      <c r="I68" s="447"/>
      <c r="J68" s="447"/>
      <c r="K68" s="447"/>
      <c r="L68" s="453"/>
    </row>
    <row r="69" spans="3:12" ht="12" customHeight="1">
      <c r="C69" s="470"/>
      <c r="D69" s="442"/>
      <c r="E69" s="447"/>
      <c r="F69" s="443"/>
      <c r="G69" s="447"/>
      <c r="H69" s="447"/>
      <c r="I69" s="447"/>
      <c r="J69" s="447"/>
      <c r="K69" s="447"/>
      <c r="L69" s="453"/>
    </row>
    <row r="70" spans="3:12" ht="12" customHeight="1">
      <c r="C70" s="470"/>
      <c r="D70" s="442"/>
      <c r="E70" s="447"/>
      <c r="F70" s="443"/>
      <c r="G70" s="447"/>
      <c r="H70" s="447"/>
      <c r="I70" s="447"/>
      <c r="J70" s="447"/>
      <c r="K70" s="447"/>
      <c r="L70" s="453"/>
    </row>
    <row r="71" spans="3:12" ht="12" customHeight="1">
      <c r="C71" s="470"/>
      <c r="D71" s="442"/>
      <c r="E71" s="447"/>
      <c r="F71" s="443"/>
      <c r="G71" s="447"/>
      <c r="H71" s="447"/>
      <c r="I71" s="447"/>
      <c r="J71" s="447"/>
      <c r="K71" s="447"/>
      <c r="L71" s="453"/>
    </row>
    <row r="72" spans="3:12" ht="12" customHeight="1">
      <c r="C72" s="470"/>
      <c r="D72" s="442"/>
      <c r="E72" s="447"/>
      <c r="F72" s="443"/>
      <c r="G72" s="447"/>
      <c r="H72" s="447"/>
      <c r="I72" s="447"/>
      <c r="J72" s="447"/>
      <c r="K72" s="447"/>
      <c r="L72" s="453"/>
    </row>
    <row r="73" spans="3:12" ht="12" customHeight="1">
      <c r="C73" s="470"/>
      <c r="D73" s="442"/>
      <c r="E73" s="447"/>
      <c r="F73" s="443"/>
      <c r="G73" s="447"/>
      <c r="H73" s="447"/>
      <c r="I73" s="447"/>
      <c r="J73" s="447"/>
      <c r="K73" s="447"/>
      <c r="L73" s="453"/>
    </row>
    <row r="74" spans="3:11" ht="15" customHeight="1">
      <c r="C74" s="470"/>
      <c r="D74" s="471"/>
      <c r="E74" s="471"/>
      <c r="F74" s="471"/>
      <c r="G74" s="471"/>
      <c r="H74" s="471"/>
      <c r="I74" s="471"/>
      <c r="J74" s="471"/>
      <c r="K74" s="471"/>
    </row>
    <row r="75" spans="3:11" ht="12">
      <c r="C75" s="470"/>
      <c r="D75" s="424"/>
      <c r="E75" s="472"/>
      <c r="F75" s="472"/>
      <c r="G75" s="472"/>
      <c r="J75" s="472"/>
      <c r="K75" s="472"/>
    </row>
    <row r="76" spans="3:11" ht="12">
      <c r="C76" s="470"/>
      <c r="D76" s="424"/>
      <c r="E76" s="424"/>
      <c r="F76" s="424"/>
      <c r="G76" s="424"/>
      <c r="H76" s="424"/>
      <c r="I76" s="424"/>
      <c r="J76" s="424"/>
      <c r="K76" s="424"/>
    </row>
    <row r="77" spans="3:11" ht="12">
      <c r="C77" s="470"/>
      <c r="E77" s="424"/>
      <c r="F77" s="424"/>
      <c r="G77" s="424"/>
      <c r="H77" s="424"/>
      <c r="I77" s="424"/>
      <c r="J77" s="424"/>
      <c r="K77" s="424"/>
    </row>
    <row r="78" spans="3:11" ht="12">
      <c r="C78" s="470"/>
      <c r="D78" s="424"/>
      <c r="E78" s="424"/>
      <c r="F78" s="424"/>
      <c r="G78" s="424"/>
      <c r="H78" s="424"/>
      <c r="I78" s="424"/>
      <c r="J78" s="424"/>
      <c r="K78" s="424"/>
    </row>
    <row r="79" spans="3:11" ht="12">
      <c r="C79" s="470"/>
      <c r="D79" s="424"/>
      <c r="E79" s="424"/>
      <c r="F79" s="424"/>
      <c r="G79" s="424"/>
      <c r="H79" s="424"/>
      <c r="I79" s="424"/>
      <c r="J79" s="424"/>
      <c r="K79" s="424"/>
    </row>
    <row r="80" spans="3:11" ht="12">
      <c r="C80" s="470"/>
      <c r="D80" s="424"/>
      <c r="E80" s="424"/>
      <c r="F80" s="424"/>
      <c r="G80" s="424"/>
      <c r="H80" s="424"/>
      <c r="I80" s="424"/>
      <c r="J80" s="424"/>
      <c r="K80" s="424"/>
    </row>
    <row r="81" spans="3:11" ht="12">
      <c r="C81" s="470"/>
      <c r="D81" s="424"/>
      <c r="E81" s="424"/>
      <c r="F81" s="424"/>
      <c r="G81" s="424"/>
      <c r="H81" s="424"/>
      <c r="I81" s="424"/>
      <c r="J81" s="424"/>
      <c r="K81" s="424"/>
    </row>
    <row r="82" spans="3:11" ht="12">
      <c r="C82" s="470"/>
      <c r="D82" s="424"/>
      <c r="E82" s="424"/>
      <c r="F82" s="424"/>
      <c r="G82" s="424"/>
      <c r="H82" s="424"/>
      <c r="I82" s="424"/>
      <c r="J82" s="424"/>
      <c r="K82" s="424"/>
    </row>
    <row r="83" spans="3:11" ht="12">
      <c r="C83" s="470"/>
      <c r="D83" s="424"/>
      <c r="E83" s="424"/>
      <c r="F83" s="424"/>
      <c r="G83" s="424"/>
      <c r="H83" s="424"/>
      <c r="I83" s="424"/>
      <c r="J83" s="424"/>
      <c r="K83" s="424"/>
    </row>
    <row r="84" spans="3:11" ht="12">
      <c r="C84" s="470"/>
      <c r="D84" s="424"/>
      <c r="E84" s="424"/>
      <c r="F84" s="424"/>
      <c r="G84" s="424"/>
      <c r="H84" s="424"/>
      <c r="I84" s="424"/>
      <c r="J84" s="424"/>
      <c r="K84" s="424"/>
    </row>
    <row r="85" spans="3:11" ht="12">
      <c r="C85" s="470"/>
      <c r="D85" s="424"/>
      <c r="E85" s="424"/>
      <c r="F85" s="424"/>
      <c r="G85" s="424"/>
      <c r="H85" s="424"/>
      <c r="I85" s="424"/>
      <c r="J85" s="424"/>
      <c r="K85" s="424"/>
    </row>
    <row r="86" spans="3:11" ht="12">
      <c r="C86" s="470"/>
      <c r="D86" s="424"/>
      <c r="E86" s="424"/>
      <c r="F86" s="424"/>
      <c r="G86" s="424"/>
      <c r="H86" s="424"/>
      <c r="I86" s="424"/>
      <c r="J86" s="424"/>
      <c r="K86" s="424"/>
    </row>
    <row r="87" spans="3:11" ht="12">
      <c r="C87" s="470"/>
      <c r="D87" s="424"/>
      <c r="E87" s="424"/>
      <c r="F87" s="424"/>
      <c r="G87" s="424"/>
      <c r="H87" s="424"/>
      <c r="I87" s="424"/>
      <c r="J87" s="424"/>
      <c r="K87" s="424"/>
    </row>
    <row r="88" spans="3:11" ht="12">
      <c r="C88" s="470"/>
      <c r="D88" s="424"/>
      <c r="E88" s="424"/>
      <c r="F88" s="424"/>
      <c r="G88" s="424"/>
      <c r="H88" s="424"/>
      <c r="I88" s="424"/>
      <c r="J88" s="424"/>
      <c r="K88" s="424"/>
    </row>
    <row r="89" spans="3:11" ht="12">
      <c r="C89" s="470"/>
      <c r="D89" s="424"/>
      <c r="E89" s="424"/>
      <c r="F89" s="424"/>
      <c r="G89" s="424"/>
      <c r="H89" s="424"/>
      <c r="I89" s="424"/>
      <c r="J89" s="424"/>
      <c r="K89" s="424"/>
    </row>
    <row r="90" spans="3:11" ht="12">
      <c r="C90" s="470"/>
      <c r="D90" s="424"/>
      <c r="E90" s="424"/>
      <c r="F90" s="424"/>
      <c r="G90" s="424"/>
      <c r="H90" s="424"/>
      <c r="I90" s="424"/>
      <c r="J90" s="424"/>
      <c r="K90" s="424"/>
    </row>
    <row r="91" spans="3:11" ht="12">
      <c r="C91" s="470"/>
      <c r="D91" s="424"/>
      <c r="E91" s="424"/>
      <c r="F91" s="424"/>
      <c r="G91" s="424"/>
      <c r="H91" s="424"/>
      <c r="I91" s="424"/>
      <c r="J91" s="424"/>
      <c r="K91" s="424"/>
    </row>
    <row r="92" spans="3:11" ht="12">
      <c r="C92" s="470"/>
      <c r="D92" s="424"/>
      <c r="E92" s="424"/>
      <c r="F92" s="424"/>
      <c r="G92" s="424"/>
      <c r="H92" s="424"/>
      <c r="I92" s="424"/>
      <c r="J92" s="424"/>
      <c r="K92" s="424"/>
    </row>
    <row r="93" spans="3:11" ht="12">
      <c r="C93" s="470"/>
      <c r="D93" s="424"/>
      <c r="E93" s="424"/>
      <c r="F93" s="424"/>
      <c r="G93" s="424"/>
      <c r="H93" s="424"/>
      <c r="I93" s="424"/>
      <c r="J93" s="424"/>
      <c r="K93" s="424"/>
    </row>
    <row r="94" spans="3:11" ht="12">
      <c r="C94" s="470"/>
      <c r="D94" s="424"/>
      <c r="E94" s="424"/>
      <c r="F94" s="424"/>
      <c r="G94" s="424"/>
      <c r="H94" s="424"/>
      <c r="I94" s="424"/>
      <c r="J94" s="424"/>
      <c r="K94" s="424"/>
    </row>
    <row r="95" spans="3:11" ht="12">
      <c r="C95" s="470"/>
      <c r="D95" s="424"/>
      <c r="E95" s="424"/>
      <c r="F95" s="424"/>
      <c r="G95" s="424"/>
      <c r="H95" s="424"/>
      <c r="I95" s="424"/>
      <c r="J95" s="424"/>
      <c r="K95" s="424"/>
    </row>
    <row r="96" spans="3:11" ht="12">
      <c r="C96" s="470"/>
      <c r="D96" s="424"/>
      <c r="E96" s="424"/>
      <c r="F96" s="424"/>
      <c r="G96" s="424"/>
      <c r="H96" s="424"/>
      <c r="I96" s="424"/>
      <c r="J96" s="424"/>
      <c r="K96" s="424"/>
    </row>
    <row r="97" spans="3:11" ht="12">
      <c r="C97" s="470"/>
      <c r="D97" s="424"/>
      <c r="E97" s="424"/>
      <c r="F97" s="424"/>
      <c r="G97" s="424"/>
      <c r="H97" s="424"/>
      <c r="I97" s="424"/>
      <c r="J97" s="424"/>
      <c r="K97" s="424"/>
    </row>
    <row r="98" spans="3:11" ht="12">
      <c r="C98" s="470"/>
      <c r="D98" s="424"/>
      <c r="E98" s="424"/>
      <c r="F98" s="424"/>
      <c r="G98" s="424"/>
      <c r="H98" s="424"/>
      <c r="I98" s="424"/>
      <c r="J98" s="424"/>
      <c r="K98" s="424"/>
    </row>
    <row r="99" spans="3:11" ht="12">
      <c r="C99" s="470"/>
      <c r="D99" s="424"/>
      <c r="E99" s="424"/>
      <c r="F99" s="424"/>
      <c r="G99" s="424"/>
      <c r="H99" s="424"/>
      <c r="I99" s="424"/>
      <c r="J99" s="424"/>
      <c r="K99" s="424"/>
    </row>
    <row r="100" spans="3:11" ht="12">
      <c r="C100" s="470"/>
      <c r="D100" s="424"/>
      <c r="E100" s="424"/>
      <c r="F100" s="424"/>
      <c r="G100" s="424"/>
      <c r="H100" s="424"/>
      <c r="I100" s="424"/>
      <c r="J100" s="424"/>
      <c r="K100" s="424"/>
    </row>
    <row r="101" spans="3:11" ht="12">
      <c r="C101" s="470"/>
      <c r="D101" s="424"/>
      <c r="E101" s="424"/>
      <c r="F101" s="424"/>
      <c r="G101" s="424"/>
      <c r="H101" s="424"/>
      <c r="I101" s="424"/>
      <c r="J101" s="424"/>
      <c r="K101" s="424"/>
    </row>
    <row r="102" spans="3:11" ht="12">
      <c r="C102" s="470"/>
      <c r="D102" s="424"/>
      <c r="E102" s="424"/>
      <c r="F102" s="424"/>
      <c r="G102" s="424"/>
      <c r="H102" s="424"/>
      <c r="I102" s="424"/>
      <c r="J102" s="424"/>
      <c r="K102" s="424"/>
    </row>
    <row r="103" spans="3:11" ht="12">
      <c r="C103" s="470"/>
      <c r="D103" s="424"/>
      <c r="E103" s="424"/>
      <c r="F103" s="424"/>
      <c r="G103" s="424"/>
      <c r="H103" s="424"/>
      <c r="I103" s="424"/>
      <c r="J103" s="424"/>
      <c r="K103" s="424"/>
    </row>
    <row r="104" spans="3:11" ht="12">
      <c r="C104" s="470"/>
      <c r="D104" s="424"/>
      <c r="E104" s="424"/>
      <c r="F104" s="424"/>
      <c r="G104" s="424"/>
      <c r="H104" s="424"/>
      <c r="I104" s="424"/>
      <c r="J104" s="424"/>
      <c r="K104" s="424"/>
    </row>
    <row r="105" spans="3:11" ht="12">
      <c r="C105" s="470"/>
      <c r="D105" s="424"/>
      <c r="E105" s="424"/>
      <c r="F105" s="424"/>
      <c r="G105" s="424"/>
      <c r="H105" s="424"/>
      <c r="I105" s="424"/>
      <c r="J105" s="424"/>
      <c r="K105" s="424"/>
    </row>
    <row r="106" spans="3:11" ht="12">
      <c r="C106" s="470"/>
      <c r="D106" s="424"/>
      <c r="E106" s="424"/>
      <c r="F106" s="424"/>
      <c r="G106" s="424"/>
      <c r="H106" s="424"/>
      <c r="I106" s="424"/>
      <c r="J106" s="424"/>
      <c r="K106" s="424"/>
    </row>
    <row r="107" spans="3:11" ht="12">
      <c r="C107" s="470"/>
      <c r="D107" s="424"/>
      <c r="E107" s="424"/>
      <c r="F107" s="424"/>
      <c r="G107" s="424"/>
      <c r="H107" s="424"/>
      <c r="I107" s="424"/>
      <c r="J107" s="424"/>
      <c r="K107" s="424"/>
    </row>
    <row r="108" spans="3:11" ht="12">
      <c r="C108" s="470"/>
      <c r="D108" s="424"/>
      <c r="E108" s="424"/>
      <c r="F108" s="424"/>
      <c r="G108" s="424"/>
      <c r="H108" s="424"/>
      <c r="I108" s="424"/>
      <c r="J108" s="424"/>
      <c r="K108" s="424"/>
    </row>
    <row r="109" spans="3:11" ht="12">
      <c r="C109" s="470"/>
      <c r="D109" s="424"/>
      <c r="E109" s="424"/>
      <c r="F109" s="424"/>
      <c r="G109" s="424"/>
      <c r="H109" s="424"/>
      <c r="I109" s="424"/>
      <c r="J109" s="424"/>
      <c r="K109" s="424"/>
    </row>
    <row r="110" spans="3:11" ht="12">
      <c r="C110" s="470"/>
      <c r="D110" s="424"/>
      <c r="E110" s="424"/>
      <c r="F110" s="424"/>
      <c r="G110" s="424"/>
      <c r="H110" s="424"/>
      <c r="I110" s="424"/>
      <c r="J110" s="424"/>
      <c r="K110" s="424"/>
    </row>
    <row r="111" spans="3:11" ht="12">
      <c r="C111" s="470"/>
      <c r="D111" s="424"/>
      <c r="E111" s="424"/>
      <c r="F111" s="424"/>
      <c r="G111" s="424"/>
      <c r="H111" s="424"/>
      <c r="I111" s="424"/>
      <c r="J111" s="424"/>
      <c r="K111" s="424"/>
    </row>
    <row r="112" spans="3:11" ht="12">
      <c r="C112" s="470"/>
      <c r="D112" s="424"/>
      <c r="E112" s="424"/>
      <c r="F112" s="424"/>
      <c r="G112" s="424"/>
      <c r="H112" s="424"/>
      <c r="I112" s="424"/>
      <c r="J112" s="424"/>
      <c r="K112" s="424"/>
    </row>
    <row r="113" spans="3:11" ht="12">
      <c r="C113" s="470"/>
      <c r="D113" s="424"/>
      <c r="E113" s="424"/>
      <c r="F113" s="424"/>
      <c r="G113" s="424"/>
      <c r="H113" s="424"/>
      <c r="I113" s="424"/>
      <c r="J113" s="424"/>
      <c r="K113" s="424"/>
    </row>
    <row r="114" spans="3:11" ht="12">
      <c r="C114" s="470"/>
      <c r="D114" s="424"/>
      <c r="E114" s="424"/>
      <c r="F114" s="424"/>
      <c r="G114" s="424"/>
      <c r="H114" s="424"/>
      <c r="I114" s="424"/>
      <c r="J114" s="424"/>
      <c r="K114" s="424"/>
    </row>
    <row r="115" spans="3:11" ht="12">
      <c r="C115" s="470"/>
      <c r="D115" s="424"/>
      <c r="E115" s="424"/>
      <c r="F115" s="424"/>
      <c r="G115" s="424"/>
      <c r="H115" s="424"/>
      <c r="I115" s="424"/>
      <c r="J115" s="424"/>
      <c r="K115" s="424"/>
    </row>
    <row r="116" spans="3:11" ht="12">
      <c r="C116" s="470"/>
      <c r="D116" s="424"/>
      <c r="E116" s="424"/>
      <c r="F116" s="424"/>
      <c r="G116" s="424"/>
      <c r="H116" s="424"/>
      <c r="I116" s="424"/>
      <c r="J116" s="424"/>
      <c r="K116" s="424"/>
    </row>
    <row r="117" spans="4:11" ht="12">
      <c r="D117" s="424"/>
      <c r="E117" s="424"/>
      <c r="F117" s="424"/>
      <c r="G117" s="424"/>
      <c r="H117" s="424"/>
      <c r="I117" s="424"/>
      <c r="J117" s="424"/>
      <c r="K117" s="424"/>
    </row>
    <row r="118" spans="4:11" ht="12">
      <c r="D118" s="424"/>
      <c r="E118" s="424"/>
      <c r="F118" s="424"/>
      <c r="G118" s="424"/>
      <c r="H118" s="424"/>
      <c r="I118" s="424"/>
      <c r="J118" s="424"/>
      <c r="K118" s="424"/>
    </row>
    <row r="119" spans="4:11" ht="12">
      <c r="D119" s="424"/>
      <c r="E119" s="424"/>
      <c r="F119" s="424"/>
      <c r="G119" s="424"/>
      <c r="H119" s="424"/>
      <c r="I119" s="424"/>
      <c r="J119" s="424"/>
      <c r="K119" s="424"/>
    </row>
    <row r="120" spans="4:11" ht="12">
      <c r="D120" s="424"/>
      <c r="E120" s="424"/>
      <c r="F120" s="424"/>
      <c r="G120" s="424"/>
      <c r="H120" s="424"/>
      <c r="I120" s="424"/>
      <c r="J120" s="424"/>
      <c r="K120" s="424"/>
    </row>
    <row r="121" spans="4:11" ht="12">
      <c r="D121" s="424"/>
      <c r="E121" s="424"/>
      <c r="F121" s="424"/>
      <c r="G121" s="424"/>
      <c r="H121" s="424"/>
      <c r="I121" s="424"/>
      <c r="J121" s="424"/>
      <c r="K121" s="424"/>
    </row>
    <row r="122" spans="4:11" ht="12">
      <c r="D122" s="424"/>
      <c r="E122" s="424"/>
      <c r="F122" s="424"/>
      <c r="G122" s="424"/>
      <c r="H122" s="424"/>
      <c r="I122" s="424"/>
      <c r="J122" s="424"/>
      <c r="K122" s="424"/>
    </row>
    <row r="123" spans="4:11" ht="12">
      <c r="D123" s="424"/>
      <c r="E123" s="424"/>
      <c r="F123" s="424"/>
      <c r="G123" s="424"/>
      <c r="H123" s="424"/>
      <c r="I123" s="424"/>
      <c r="J123" s="424"/>
      <c r="K123" s="424"/>
    </row>
    <row r="124" spans="4:11" ht="12">
      <c r="D124" s="424"/>
      <c r="E124" s="424"/>
      <c r="F124" s="424"/>
      <c r="G124" s="424"/>
      <c r="H124" s="424"/>
      <c r="I124" s="424"/>
      <c r="J124" s="424"/>
      <c r="K124" s="424"/>
    </row>
    <row r="125" spans="4:11" ht="12">
      <c r="D125" s="424"/>
      <c r="E125" s="424"/>
      <c r="F125" s="424"/>
      <c r="G125" s="424"/>
      <c r="H125" s="424"/>
      <c r="I125" s="424"/>
      <c r="J125" s="424"/>
      <c r="K125" s="424"/>
    </row>
    <row r="126" spans="4:11" ht="12">
      <c r="D126" s="424"/>
      <c r="E126" s="424"/>
      <c r="F126" s="424"/>
      <c r="G126" s="424"/>
      <c r="H126" s="424"/>
      <c r="I126" s="424"/>
      <c r="J126" s="424"/>
      <c r="K126" s="424"/>
    </row>
    <row r="127" spans="4:11" ht="12">
      <c r="D127" s="424"/>
      <c r="E127" s="424"/>
      <c r="F127" s="424"/>
      <c r="G127" s="424"/>
      <c r="H127" s="424"/>
      <c r="I127" s="424"/>
      <c r="J127" s="424"/>
      <c r="K127" s="424"/>
    </row>
    <row r="128" spans="4:11" ht="12">
      <c r="D128" s="424"/>
      <c r="E128" s="424"/>
      <c r="F128" s="424"/>
      <c r="G128" s="424"/>
      <c r="H128" s="424"/>
      <c r="I128" s="424"/>
      <c r="J128" s="424"/>
      <c r="K128" s="424"/>
    </row>
    <row r="129" spans="4:11" ht="12">
      <c r="D129" s="424"/>
      <c r="E129" s="424"/>
      <c r="F129" s="424"/>
      <c r="G129" s="424"/>
      <c r="H129" s="424"/>
      <c r="I129" s="424"/>
      <c r="J129" s="424"/>
      <c r="K129" s="424"/>
    </row>
    <row r="130" spans="4:11" ht="12">
      <c r="D130" s="424"/>
      <c r="E130" s="424"/>
      <c r="F130" s="424"/>
      <c r="G130" s="424"/>
      <c r="H130" s="424"/>
      <c r="I130" s="424"/>
      <c r="J130" s="424"/>
      <c r="K130" s="424"/>
    </row>
    <row r="131" spans="4:11" ht="12">
      <c r="D131" s="424"/>
      <c r="E131" s="424"/>
      <c r="F131" s="424"/>
      <c r="G131" s="424"/>
      <c r="H131" s="424"/>
      <c r="I131" s="424"/>
      <c r="J131" s="424"/>
      <c r="K131" s="424"/>
    </row>
    <row r="132" spans="4:11" ht="12">
      <c r="D132" s="424"/>
      <c r="E132" s="424"/>
      <c r="F132" s="424"/>
      <c r="G132" s="424"/>
      <c r="H132" s="424"/>
      <c r="I132" s="424"/>
      <c r="J132" s="424"/>
      <c r="K132" s="424"/>
    </row>
    <row r="133" spans="4:11" ht="12">
      <c r="D133" s="424"/>
      <c r="E133" s="424"/>
      <c r="F133" s="424"/>
      <c r="G133" s="424"/>
      <c r="H133" s="424"/>
      <c r="I133" s="424"/>
      <c r="J133" s="424"/>
      <c r="K133" s="424"/>
    </row>
    <row r="134" spans="4:11" ht="12">
      <c r="D134" s="424"/>
      <c r="E134" s="424"/>
      <c r="F134" s="424"/>
      <c r="G134" s="424"/>
      <c r="H134" s="424"/>
      <c r="I134" s="424"/>
      <c r="J134" s="424"/>
      <c r="K134" s="424"/>
    </row>
    <row r="135" spans="4:11" ht="12">
      <c r="D135" s="424"/>
      <c r="E135" s="424"/>
      <c r="F135" s="424"/>
      <c r="G135" s="424"/>
      <c r="H135" s="424"/>
      <c r="I135" s="424"/>
      <c r="J135" s="424"/>
      <c r="K135" s="424"/>
    </row>
    <row r="136" spans="4:11" ht="12">
      <c r="D136" s="424"/>
      <c r="E136" s="424"/>
      <c r="F136" s="424"/>
      <c r="G136" s="424"/>
      <c r="H136" s="424"/>
      <c r="I136" s="424"/>
      <c r="J136" s="424"/>
      <c r="K136" s="424"/>
    </row>
    <row r="137" spans="4:11" ht="12">
      <c r="D137" s="424"/>
      <c r="E137" s="424"/>
      <c r="F137" s="424"/>
      <c r="G137" s="424"/>
      <c r="H137" s="424"/>
      <c r="I137" s="424"/>
      <c r="J137" s="424"/>
      <c r="K137" s="424"/>
    </row>
    <row r="138" spans="4:11" ht="12">
      <c r="D138" s="424"/>
      <c r="E138" s="424"/>
      <c r="F138" s="424"/>
      <c r="G138" s="424"/>
      <c r="H138" s="424"/>
      <c r="I138" s="424"/>
      <c r="J138" s="424"/>
      <c r="K138" s="424"/>
    </row>
    <row r="139" spans="4:11" ht="12">
      <c r="D139" s="424"/>
      <c r="E139" s="424"/>
      <c r="F139" s="424"/>
      <c r="G139" s="424"/>
      <c r="H139" s="424"/>
      <c r="I139" s="424"/>
      <c r="J139" s="424"/>
      <c r="K139" s="424"/>
    </row>
    <row r="140" spans="4:11" ht="12">
      <c r="D140" s="424"/>
      <c r="E140" s="424"/>
      <c r="F140" s="424"/>
      <c r="G140" s="424"/>
      <c r="H140" s="424"/>
      <c r="I140" s="424"/>
      <c r="J140" s="424"/>
      <c r="K140" s="424"/>
    </row>
    <row r="141" spans="4:11" ht="12">
      <c r="D141" s="424"/>
      <c r="E141" s="424"/>
      <c r="F141" s="424"/>
      <c r="G141" s="424"/>
      <c r="H141" s="424"/>
      <c r="I141" s="424"/>
      <c r="J141" s="424"/>
      <c r="K141" s="424"/>
    </row>
    <row r="142" spans="4:11" ht="12">
      <c r="D142" s="424"/>
      <c r="E142" s="424"/>
      <c r="F142" s="424"/>
      <c r="G142" s="424"/>
      <c r="H142" s="424"/>
      <c r="I142" s="424"/>
      <c r="J142" s="424"/>
      <c r="K142" s="424"/>
    </row>
    <row r="143" spans="4:11" ht="12">
      <c r="D143" s="424"/>
      <c r="E143" s="424"/>
      <c r="F143" s="424"/>
      <c r="G143" s="424"/>
      <c r="H143" s="424"/>
      <c r="I143" s="424"/>
      <c r="J143" s="424"/>
      <c r="K143" s="424"/>
    </row>
    <row r="144" spans="4:11" ht="12">
      <c r="D144" s="424"/>
      <c r="E144" s="424"/>
      <c r="F144" s="424"/>
      <c r="G144" s="424"/>
      <c r="H144" s="424"/>
      <c r="I144" s="424"/>
      <c r="J144" s="424"/>
      <c r="K144" s="424"/>
    </row>
    <row r="145" spans="4:11" ht="12">
      <c r="D145" s="424"/>
      <c r="E145" s="424"/>
      <c r="F145" s="424"/>
      <c r="G145" s="424"/>
      <c r="H145" s="424"/>
      <c r="I145" s="424"/>
      <c r="J145" s="424"/>
      <c r="K145" s="424"/>
    </row>
    <row r="146" spans="4:11" ht="12">
      <c r="D146" s="424"/>
      <c r="E146" s="424"/>
      <c r="F146" s="424"/>
      <c r="G146" s="424"/>
      <c r="H146" s="424"/>
      <c r="I146" s="424"/>
      <c r="J146" s="424"/>
      <c r="K146" s="424"/>
    </row>
    <row r="147" spans="4:11" ht="12">
      <c r="D147" s="424"/>
      <c r="E147" s="424"/>
      <c r="F147" s="424"/>
      <c r="G147" s="424"/>
      <c r="H147" s="424"/>
      <c r="I147" s="424"/>
      <c r="J147" s="424"/>
      <c r="K147" s="424"/>
    </row>
    <row r="148" spans="4:11" ht="12">
      <c r="D148" s="424"/>
      <c r="E148" s="424"/>
      <c r="F148" s="424"/>
      <c r="G148" s="424"/>
      <c r="H148" s="424"/>
      <c r="I148" s="424"/>
      <c r="J148" s="424"/>
      <c r="K148" s="424"/>
    </row>
    <row r="149" spans="4:11" ht="12">
      <c r="D149" s="424"/>
      <c r="E149" s="424"/>
      <c r="F149" s="424"/>
      <c r="G149" s="424"/>
      <c r="H149" s="424"/>
      <c r="I149" s="424"/>
      <c r="J149" s="424"/>
      <c r="K149" s="424"/>
    </row>
    <row r="150" spans="4:11" ht="12">
      <c r="D150" s="424"/>
      <c r="E150" s="424"/>
      <c r="F150" s="424"/>
      <c r="G150" s="424"/>
      <c r="H150" s="424"/>
      <c r="I150" s="424"/>
      <c r="J150" s="424"/>
      <c r="K150" s="424"/>
    </row>
    <row r="151" spans="4:11" ht="12">
      <c r="D151" s="424"/>
      <c r="E151" s="424"/>
      <c r="F151" s="424"/>
      <c r="G151" s="424"/>
      <c r="H151" s="424"/>
      <c r="I151" s="424"/>
      <c r="J151" s="424"/>
      <c r="K151" s="424"/>
    </row>
    <row r="152" spans="4:11" ht="12">
      <c r="D152" s="424"/>
      <c r="E152" s="424"/>
      <c r="F152" s="424"/>
      <c r="G152" s="424"/>
      <c r="H152" s="424"/>
      <c r="I152" s="424"/>
      <c r="J152" s="424"/>
      <c r="K152" s="424"/>
    </row>
    <row r="153" spans="4:11" ht="12">
      <c r="D153" s="424"/>
      <c r="E153" s="424"/>
      <c r="F153" s="424"/>
      <c r="G153" s="424"/>
      <c r="H153" s="424"/>
      <c r="I153" s="424"/>
      <c r="J153" s="424"/>
      <c r="K153" s="424"/>
    </row>
    <row r="154" spans="4:11" ht="12">
      <c r="D154" s="424"/>
      <c r="E154" s="424"/>
      <c r="F154" s="424"/>
      <c r="G154" s="424"/>
      <c r="H154" s="424"/>
      <c r="I154" s="424"/>
      <c r="J154" s="424"/>
      <c r="K154" s="424"/>
    </row>
    <row r="155" spans="4:11" ht="12">
      <c r="D155" s="424"/>
      <c r="E155" s="424"/>
      <c r="F155" s="424"/>
      <c r="G155" s="424"/>
      <c r="H155" s="424"/>
      <c r="I155" s="424"/>
      <c r="J155" s="424"/>
      <c r="K155" s="424"/>
    </row>
    <row r="156" spans="4:11" ht="12">
      <c r="D156" s="424"/>
      <c r="E156" s="424"/>
      <c r="F156" s="424"/>
      <c r="G156" s="424"/>
      <c r="H156" s="424"/>
      <c r="I156" s="424"/>
      <c r="J156" s="424"/>
      <c r="K156" s="424"/>
    </row>
    <row r="157" spans="4:11" ht="12">
      <c r="D157" s="424"/>
      <c r="E157" s="424"/>
      <c r="F157" s="424"/>
      <c r="G157" s="424"/>
      <c r="H157" s="424"/>
      <c r="I157" s="424"/>
      <c r="J157" s="424"/>
      <c r="K157" s="424"/>
    </row>
    <row r="158" spans="4:11" ht="12">
      <c r="D158" s="424"/>
      <c r="E158" s="424"/>
      <c r="F158" s="424"/>
      <c r="G158" s="424"/>
      <c r="H158" s="424"/>
      <c r="I158" s="424"/>
      <c r="J158" s="424"/>
      <c r="K158" s="424"/>
    </row>
    <row r="159" spans="4:11" ht="12">
      <c r="D159" s="424"/>
      <c r="E159" s="424"/>
      <c r="F159" s="424"/>
      <c r="G159" s="424"/>
      <c r="H159" s="424"/>
      <c r="I159" s="424"/>
      <c r="J159" s="424"/>
      <c r="K159" s="424"/>
    </row>
    <row r="160" spans="4:11" ht="12">
      <c r="D160" s="424"/>
      <c r="E160" s="424"/>
      <c r="F160" s="424"/>
      <c r="G160" s="424"/>
      <c r="H160" s="424"/>
      <c r="I160" s="424"/>
      <c r="J160" s="424"/>
      <c r="K160" s="424"/>
    </row>
    <row r="161" spans="4:11" ht="12">
      <c r="D161" s="424"/>
      <c r="E161" s="424"/>
      <c r="F161" s="424"/>
      <c r="G161" s="424"/>
      <c r="H161" s="424"/>
      <c r="I161" s="424"/>
      <c r="J161" s="424"/>
      <c r="K161" s="424"/>
    </row>
    <row r="162" spans="4:11" ht="12">
      <c r="D162" s="424"/>
      <c r="E162" s="424"/>
      <c r="F162" s="424"/>
      <c r="G162" s="424"/>
      <c r="H162" s="424"/>
      <c r="I162" s="424"/>
      <c r="J162" s="424"/>
      <c r="K162" s="424"/>
    </row>
    <row r="163" spans="4:11" ht="12">
      <c r="D163" s="424"/>
      <c r="E163" s="424"/>
      <c r="F163" s="424"/>
      <c r="G163" s="424"/>
      <c r="H163" s="424"/>
      <c r="I163" s="424"/>
      <c r="J163" s="424"/>
      <c r="K163" s="424"/>
    </row>
    <row r="164" spans="4:11" ht="12">
      <c r="D164" s="424"/>
      <c r="E164" s="424"/>
      <c r="F164" s="424"/>
      <c r="G164" s="424"/>
      <c r="H164" s="424"/>
      <c r="I164" s="424"/>
      <c r="J164" s="424"/>
      <c r="K164" s="424"/>
    </row>
    <row r="165" spans="4:11" ht="12">
      <c r="D165" s="424"/>
      <c r="E165" s="424"/>
      <c r="F165" s="424"/>
      <c r="G165" s="424"/>
      <c r="H165" s="424"/>
      <c r="I165" s="424"/>
      <c r="J165" s="424"/>
      <c r="K165" s="424"/>
    </row>
    <row r="166" spans="4:11" ht="12">
      <c r="D166" s="424"/>
      <c r="E166" s="424"/>
      <c r="F166" s="424"/>
      <c r="G166" s="424"/>
      <c r="H166" s="424"/>
      <c r="I166" s="424"/>
      <c r="J166" s="424"/>
      <c r="K166" s="424"/>
    </row>
    <row r="167" spans="4:11" ht="12">
      <c r="D167" s="424"/>
      <c r="E167" s="424"/>
      <c r="F167" s="424"/>
      <c r="G167" s="424"/>
      <c r="H167" s="424"/>
      <c r="I167" s="424"/>
      <c r="J167" s="424"/>
      <c r="K167" s="424"/>
    </row>
    <row r="168" spans="4:11" ht="12">
      <c r="D168" s="424"/>
      <c r="E168" s="424"/>
      <c r="F168" s="424"/>
      <c r="G168" s="424"/>
      <c r="H168" s="424"/>
      <c r="I168" s="424"/>
      <c r="J168" s="424"/>
      <c r="K168" s="424"/>
    </row>
    <row r="169" spans="4:11" ht="12">
      <c r="D169" s="424"/>
      <c r="E169" s="424"/>
      <c r="F169" s="424"/>
      <c r="G169" s="424"/>
      <c r="H169" s="424"/>
      <c r="I169" s="424"/>
      <c r="J169" s="424"/>
      <c r="K169" s="424"/>
    </row>
    <row r="170" spans="4:11" ht="12">
      <c r="D170" s="424"/>
      <c r="E170" s="424"/>
      <c r="F170" s="424"/>
      <c r="G170" s="424"/>
      <c r="H170" s="424"/>
      <c r="I170" s="424"/>
      <c r="J170" s="424"/>
      <c r="K170" s="424"/>
    </row>
    <row r="171" spans="4:11" ht="12">
      <c r="D171" s="424"/>
      <c r="E171" s="424"/>
      <c r="F171" s="424"/>
      <c r="G171" s="424"/>
      <c r="H171" s="424"/>
      <c r="I171" s="424"/>
      <c r="J171" s="424"/>
      <c r="K171" s="424"/>
    </row>
    <row r="172" spans="4:11" ht="12">
      <c r="D172" s="424"/>
      <c r="E172" s="424"/>
      <c r="F172" s="424"/>
      <c r="G172" s="424"/>
      <c r="H172" s="424"/>
      <c r="I172" s="424"/>
      <c r="J172" s="424"/>
      <c r="K172" s="424"/>
    </row>
    <row r="173" spans="4:11" ht="12">
      <c r="D173" s="424"/>
      <c r="E173" s="424"/>
      <c r="F173" s="424"/>
      <c r="G173" s="424"/>
      <c r="H173" s="424"/>
      <c r="I173" s="424"/>
      <c r="J173" s="424"/>
      <c r="K173" s="424"/>
    </row>
    <row r="174" spans="4:11" ht="12">
      <c r="D174" s="424"/>
      <c r="E174" s="424"/>
      <c r="F174" s="424"/>
      <c r="G174" s="424"/>
      <c r="H174" s="424"/>
      <c r="I174" s="424"/>
      <c r="J174" s="424"/>
      <c r="K174" s="424"/>
    </row>
    <row r="175" spans="4:11" ht="12">
      <c r="D175" s="424"/>
      <c r="E175" s="424"/>
      <c r="F175" s="424"/>
      <c r="G175" s="424"/>
      <c r="H175" s="424"/>
      <c r="I175" s="424"/>
      <c r="J175" s="424"/>
      <c r="K175" s="424"/>
    </row>
    <row r="176" spans="4:11" ht="12">
      <c r="D176" s="424"/>
      <c r="E176" s="424"/>
      <c r="F176" s="424"/>
      <c r="G176" s="424"/>
      <c r="H176" s="424"/>
      <c r="I176" s="424"/>
      <c r="J176" s="424"/>
      <c r="K176" s="424"/>
    </row>
    <row r="177" spans="4:11" ht="12">
      <c r="D177" s="424"/>
      <c r="E177" s="424"/>
      <c r="F177" s="424"/>
      <c r="G177" s="424"/>
      <c r="H177" s="424"/>
      <c r="I177" s="424"/>
      <c r="J177" s="424"/>
      <c r="K177" s="424"/>
    </row>
    <row r="178" spans="4:11" ht="12">
      <c r="D178" s="424"/>
      <c r="E178" s="424"/>
      <c r="F178" s="424"/>
      <c r="G178" s="424"/>
      <c r="H178" s="424"/>
      <c r="I178" s="424"/>
      <c r="J178" s="424"/>
      <c r="K178" s="424"/>
    </row>
    <row r="179" spans="4:11" ht="12">
      <c r="D179" s="424"/>
      <c r="E179" s="424"/>
      <c r="F179" s="424"/>
      <c r="G179" s="424"/>
      <c r="H179" s="424"/>
      <c r="I179" s="424"/>
      <c r="J179" s="424"/>
      <c r="K179" s="424"/>
    </row>
    <row r="180" spans="4:11" ht="12">
      <c r="D180" s="424"/>
      <c r="E180" s="424"/>
      <c r="F180" s="424"/>
      <c r="G180" s="424"/>
      <c r="H180" s="424"/>
      <c r="I180" s="424"/>
      <c r="J180" s="424"/>
      <c r="K180" s="424"/>
    </row>
    <row r="181" spans="4:11" ht="12">
      <c r="D181" s="424"/>
      <c r="E181" s="424"/>
      <c r="F181" s="424"/>
      <c r="G181" s="424"/>
      <c r="H181" s="424"/>
      <c r="I181" s="424"/>
      <c r="J181" s="424"/>
      <c r="K181" s="424"/>
    </row>
    <row r="182" spans="4:11" ht="12">
      <c r="D182" s="424"/>
      <c r="E182" s="424"/>
      <c r="F182" s="424"/>
      <c r="G182" s="424"/>
      <c r="H182" s="424"/>
      <c r="I182" s="424"/>
      <c r="J182" s="424"/>
      <c r="K182" s="424"/>
    </row>
    <row r="183" spans="4:11" ht="12">
      <c r="D183" s="424"/>
      <c r="E183" s="424"/>
      <c r="F183" s="424"/>
      <c r="G183" s="424"/>
      <c r="H183" s="424"/>
      <c r="I183" s="424"/>
      <c r="J183" s="424"/>
      <c r="K183" s="424"/>
    </row>
    <row r="184" spans="4:11" ht="12">
      <c r="D184" s="424"/>
      <c r="E184" s="424"/>
      <c r="F184" s="424"/>
      <c r="G184" s="424"/>
      <c r="H184" s="424"/>
      <c r="I184" s="424"/>
      <c r="J184" s="424"/>
      <c r="K184" s="424"/>
    </row>
    <row r="185" spans="4:11" ht="12">
      <c r="D185" s="424"/>
      <c r="E185" s="424"/>
      <c r="F185" s="424"/>
      <c r="G185" s="424"/>
      <c r="H185" s="424"/>
      <c r="I185" s="424"/>
      <c r="J185" s="424"/>
      <c r="K185" s="424"/>
    </row>
    <row r="186" spans="4:11" ht="12">
      <c r="D186" s="424"/>
      <c r="E186" s="424"/>
      <c r="F186" s="424"/>
      <c r="G186" s="424"/>
      <c r="H186" s="424"/>
      <c r="I186" s="424"/>
      <c r="J186" s="424"/>
      <c r="K186" s="424"/>
    </row>
    <row r="187" spans="4:11" ht="12">
      <c r="D187" s="424"/>
      <c r="E187" s="424"/>
      <c r="F187" s="424"/>
      <c r="G187" s="424"/>
      <c r="H187" s="424"/>
      <c r="I187" s="424"/>
      <c r="J187" s="424"/>
      <c r="K187" s="424"/>
    </row>
    <row r="188" spans="4:11" ht="12">
      <c r="D188" s="424"/>
      <c r="E188" s="424"/>
      <c r="F188" s="424"/>
      <c r="G188" s="424"/>
      <c r="H188" s="424"/>
      <c r="I188" s="424"/>
      <c r="J188" s="424"/>
      <c r="K188" s="424"/>
    </row>
    <row r="189" spans="4:11" ht="12">
      <c r="D189" s="424"/>
      <c r="E189" s="424"/>
      <c r="F189" s="424"/>
      <c r="G189" s="424"/>
      <c r="H189" s="424"/>
      <c r="I189" s="424"/>
      <c r="J189" s="424"/>
      <c r="K189" s="424"/>
    </row>
    <row r="190" spans="4:11" ht="12">
      <c r="D190" s="424"/>
      <c r="E190" s="424"/>
      <c r="F190" s="424"/>
      <c r="G190" s="424"/>
      <c r="H190" s="424"/>
      <c r="I190" s="424"/>
      <c r="J190" s="424"/>
      <c r="K190" s="424"/>
    </row>
    <row r="191" spans="4:11" ht="12">
      <c r="D191" s="424"/>
      <c r="E191" s="424"/>
      <c r="F191" s="424"/>
      <c r="G191" s="424"/>
      <c r="H191" s="424"/>
      <c r="I191" s="424"/>
      <c r="J191" s="424"/>
      <c r="K191" s="424"/>
    </row>
    <row r="192" spans="4:11" ht="12">
      <c r="D192" s="424"/>
      <c r="E192" s="424"/>
      <c r="F192" s="424"/>
      <c r="G192" s="424"/>
      <c r="H192" s="424"/>
      <c r="I192" s="424"/>
      <c r="J192" s="424"/>
      <c r="K192" s="424"/>
    </row>
    <row r="193" spans="4:11" ht="12">
      <c r="D193" s="424"/>
      <c r="E193" s="424"/>
      <c r="F193" s="424"/>
      <c r="G193" s="424"/>
      <c r="H193" s="424"/>
      <c r="I193" s="424"/>
      <c r="J193" s="424"/>
      <c r="K193" s="424"/>
    </row>
    <row r="194" spans="4:11" ht="12">
      <c r="D194" s="424"/>
      <c r="E194" s="424"/>
      <c r="F194" s="424"/>
      <c r="G194" s="424"/>
      <c r="H194" s="424"/>
      <c r="I194" s="424"/>
      <c r="J194" s="424"/>
      <c r="K194" s="424"/>
    </row>
    <row r="195" spans="4:11" ht="12">
      <c r="D195" s="424"/>
      <c r="E195" s="424"/>
      <c r="F195" s="424"/>
      <c r="G195" s="424"/>
      <c r="H195" s="424"/>
      <c r="I195" s="424"/>
      <c r="J195" s="424"/>
      <c r="K195" s="424"/>
    </row>
    <row r="196" spans="4:11" ht="12">
      <c r="D196" s="424"/>
      <c r="E196" s="424"/>
      <c r="F196" s="424"/>
      <c r="G196" s="424"/>
      <c r="H196" s="424"/>
      <c r="I196" s="424"/>
      <c r="J196" s="424"/>
      <c r="K196" s="424"/>
    </row>
    <row r="197" spans="4:11" ht="12">
      <c r="D197" s="424"/>
      <c r="E197" s="424"/>
      <c r="F197" s="424"/>
      <c r="G197" s="424"/>
      <c r="H197" s="424"/>
      <c r="I197" s="424"/>
      <c r="J197" s="424"/>
      <c r="K197" s="424"/>
    </row>
    <row r="198" spans="4:11" ht="12">
      <c r="D198" s="424"/>
      <c r="E198" s="424"/>
      <c r="F198" s="424"/>
      <c r="G198" s="424"/>
      <c r="H198" s="424"/>
      <c r="I198" s="424"/>
      <c r="J198" s="424"/>
      <c r="K198" s="424"/>
    </row>
    <row r="199" spans="4:11" ht="12">
      <c r="D199" s="424"/>
      <c r="E199" s="424"/>
      <c r="F199" s="424"/>
      <c r="G199" s="424"/>
      <c r="H199" s="424"/>
      <c r="I199" s="424"/>
      <c r="J199" s="424"/>
      <c r="K199" s="424"/>
    </row>
    <row r="200" spans="4:11" ht="12">
      <c r="D200" s="424"/>
      <c r="E200" s="424"/>
      <c r="F200" s="424"/>
      <c r="G200" s="424"/>
      <c r="H200" s="424"/>
      <c r="I200" s="424"/>
      <c r="J200" s="424"/>
      <c r="K200" s="424"/>
    </row>
    <row r="201" spans="4:11" ht="12">
      <c r="D201" s="424"/>
      <c r="E201" s="424"/>
      <c r="F201" s="424"/>
      <c r="G201" s="424"/>
      <c r="H201" s="424"/>
      <c r="I201" s="424"/>
      <c r="J201" s="424"/>
      <c r="K201" s="424"/>
    </row>
    <row r="202" spans="4:11" ht="12">
      <c r="D202" s="424"/>
      <c r="E202" s="424"/>
      <c r="F202" s="424"/>
      <c r="G202" s="424"/>
      <c r="H202" s="424"/>
      <c r="I202" s="424"/>
      <c r="J202" s="424"/>
      <c r="K202" s="424"/>
    </row>
    <row r="203" spans="4:11" ht="12">
      <c r="D203" s="424"/>
      <c r="E203" s="424"/>
      <c r="F203" s="424"/>
      <c r="G203" s="424"/>
      <c r="H203" s="424"/>
      <c r="I203" s="424"/>
      <c r="J203" s="424"/>
      <c r="K203" s="424"/>
    </row>
    <row r="204" spans="4:11" ht="12">
      <c r="D204" s="424"/>
      <c r="E204" s="424"/>
      <c r="F204" s="424"/>
      <c r="G204" s="424"/>
      <c r="H204" s="424"/>
      <c r="I204" s="424"/>
      <c r="J204" s="424"/>
      <c r="K204" s="424"/>
    </row>
    <row r="205" spans="4:11" ht="12">
      <c r="D205" s="424"/>
      <c r="E205" s="424"/>
      <c r="F205" s="424"/>
      <c r="G205" s="424"/>
      <c r="H205" s="424"/>
      <c r="I205" s="424"/>
      <c r="J205" s="424"/>
      <c r="K205" s="424"/>
    </row>
    <row r="206" spans="4:11" ht="12">
      <c r="D206" s="424"/>
      <c r="E206" s="424"/>
      <c r="F206" s="424"/>
      <c r="G206" s="424"/>
      <c r="H206" s="424"/>
      <c r="I206" s="424"/>
      <c r="J206" s="424"/>
      <c r="K206" s="424"/>
    </row>
    <row r="207" spans="4:11" ht="12">
      <c r="D207" s="424"/>
      <c r="E207" s="424"/>
      <c r="F207" s="424"/>
      <c r="G207" s="424"/>
      <c r="H207" s="424"/>
      <c r="I207" s="424"/>
      <c r="J207" s="424"/>
      <c r="K207" s="424"/>
    </row>
    <row r="208" spans="4:11" ht="12">
      <c r="D208" s="424"/>
      <c r="E208" s="424"/>
      <c r="F208" s="424"/>
      <c r="G208" s="424"/>
      <c r="H208" s="424"/>
      <c r="I208" s="424"/>
      <c r="J208" s="424"/>
      <c r="K208" s="424"/>
    </row>
    <row r="209" spans="4:11" ht="12">
      <c r="D209" s="424"/>
      <c r="E209" s="424"/>
      <c r="F209" s="424"/>
      <c r="G209" s="424"/>
      <c r="H209" s="424"/>
      <c r="I209" s="424"/>
      <c r="J209" s="424"/>
      <c r="K209" s="424"/>
    </row>
  </sheetData>
  <mergeCells count="11">
    <mergeCell ref="J4:K4"/>
    <mergeCell ref="B7:C7"/>
    <mergeCell ref="B8:C8"/>
    <mergeCell ref="B9:C9"/>
    <mergeCell ref="B4:C5"/>
    <mergeCell ref="D4:F4"/>
    <mergeCell ref="G4:I4"/>
    <mergeCell ref="B56:C56"/>
    <mergeCell ref="B41:C41"/>
    <mergeCell ref="B29:C29"/>
    <mergeCell ref="B12:C12"/>
  </mergeCells>
  <printOptions/>
  <pageMargins left="0.75" right="0.75" top="1" bottom="1" header="0.512" footer="0.512"/>
  <pageSetup orientation="portrait" paperSize="9" r:id="rId1"/>
</worksheet>
</file>

<file path=xl/worksheets/sheet11.xml><?xml version="1.0" encoding="utf-8"?>
<worksheet xmlns="http://schemas.openxmlformats.org/spreadsheetml/2006/main" xmlns:r="http://schemas.openxmlformats.org/officeDocument/2006/relationships">
  <dimension ref="B2:N23"/>
  <sheetViews>
    <sheetView workbookViewId="0" topLeftCell="A1">
      <selection activeCell="A1" sqref="A1"/>
    </sheetView>
  </sheetViews>
  <sheetFormatPr defaultColWidth="9.00390625" defaultRowHeight="13.5"/>
  <cols>
    <col min="1" max="1" width="2.625" style="473" customWidth="1"/>
    <col min="2" max="2" width="5.125" style="473" customWidth="1"/>
    <col min="3" max="3" width="4.125" style="473" customWidth="1"/>
    <col min="4" max="4" width="5.125" style="473" customWidth="1"/>
    <col min="5" max="16384" width="9.00390625" style="473" customWidth="1"/>
  </cols>
  <sheetData>
    <row r="2" ht="14.25">
      <c r="B2" s="474" t="s">
        <v>1118</v>
      </c>
    </row>
    <row r="3" ht="12.75" thickBot="1"/>
    <row r="4" spans="2:14" ht="18" customHeight="1" thickTop="1">
      <c r="B4" s="1381" t="s">
        <v>1095</v>
      </c>
      <c r="C4" s="1381"/>
      <c r="D4" s="1381"/>
      <c r="E4" s="1381" t="s">
        <v>1096</v>
      </c>
      <c r="F4" s="1381"/>
      <c r="G4" s="1381" t="s">
        <v>894</v>
      </c>
      <c r="H4" s="1381"/>
      <c r="I4" s="1381" t="s">
        <v>1773</v>
      </c>
      <c r="J4" s="1381"/>
      <c r="K4" s="1381" t="s">
        <v>1786</v>
      </c>
      <c r="L4" s="1381"/>
      <c r="M4" s="1381" t="s">
        <v>923</v>
      </c>
      <c r="N4" s="1381"/>
    </row>
    <row r="5" spans="2:14" ht="18" customHeight="1">
      <c r="B5" s="1382"/>
      <c r="C5" s="1382"/>
      <c r="D5" s="1382"/>
      <c r="E5" s="475" t="s">
        <v>1097</v>
      </c>
      <c r="F5" s="475" t="s">
        <v>1098</v>
      </c>
      <c r="G5" s="475" t="s">
        <v>1097</v>
      </c>
      <c r="H5" s="475" t="s">
        <v>1098</v>
      </c>
      <c r="I5" s="475" t="s">
        <v>1097</v>
      </c>
      <c r="J5" s="475" t="s">
        <v>1098</v>
      </c>
      <c r="K5" s="475" t="s">
        <v>1097</v>
      </c>
      <c r="L5" s="475" t="s">
        <v>1098</v>
      </c>
      <c r="M5" s="475" t="s">
        <v>1097</v>
      </c>
      <c r="N5" s="475" t="s">
        <v>1098</v>
      </c>
    </row>
    <row r="6" spans="2:14" s="476" customFormat="1" ht="10.5">
      <c r="B6" s="477"/>
      <c r="C6" s="478"/>
      <c r="D6" s="479"/>
      <c r="E6" s="477" t="s">
        <v>1052</v>
      </c>
      <c r="F6" s="478" t="s">
        <v>1099</v>
      </c>
      <c r="G6" s="478" t="s">
        <v>1052</v>
      </c>
      <c r="H6" s="478" t="s">
        <v>1099</v>
      </c>
      <c r="I6" s="478" t="s">
        <v>1052</v>
      </c>
      <c r="J6" s="478" t="s">
        <v>1099</v>
      </c>
      <c r="K6" s="478" t="s">
        <v>1052</v>
      </c>
      <c r="L6" s="478" t="s">
        <v>1099</v>
      </c>
      <c r="M6" s="478" t="s">
        <v>1052</v>
      </c>
      <c r="N6" s="479" t="s">
        <v>1099</v>
      </c>
    </row>
    <row r="7" spans="2:14" s="480" customFormat="1" ht="11.25">
      <c r="B7" s="1385" t="s">
        <v>1756</v>
      </c>
      <c r="C7" s="1386"/>
      <c r="D7" s="1387"/>
      <c r="E7" s="481">
        <f>SUM(E9:E21)</f>
        <v>50160</v>
      </c>
      <c r="F7" s="482">
        <f>+E7/$E$7*100</f>
        <v>100</v>
      </c>
      <c r="G7" s="483">
        <v>14890</v>
      </c>
      <c r="H7" s="482">
        <f>+G7/$G$7*100</f>
        <v>100</v>
      </c>
      <c r="I7" s="483">
        <f>SUM(I9:I21)</f>
        <v>8378</v>
      </c>
      <c r="J7" s="482">
        <f>+I7/$I$7*100</f>
        <v>100</v>
      </c>
      <c r="K7" s="483">
        <f>SUM(K9:K21)</f>
        <v>16085</v>
      </c>
      <c r="L7" s="482">
        <f>+K7/$K$7*100</f>
        <v>100</v>
      </c>
      <c r="M7" s="483">
        <f>SUM(M9:M21)</f>
        <v>10807</v>
      </c>
      <c r="N7" s="484">
        <f>+M7/$M$7*100</f>
        <v>100</v>
      </c>
    </row>
    <row r="8" spans="2:14" ht="12">
      <c r="B8" s="485"/>
      <c r="C8" s="486"/>
      <c r="D8" s="487"/>
      <c r="E8" s="488"/>
      <c r="F8" s="489"/>
      <c r="G8" s="490"/>
      <c r="H8" s="489"/>
      <c r="I8" s="490"/>
      <c r="J8" s="489"/>
      <c r="K8" s="490"/>
      <c r="L8" s="489"/>
      <c r="M8" s="490"/>
      <c r="N8" s="491"/>
    </row>
    <row r="9" spans="2:14" ht="12">
      <c r="B9" s="492" t="s">
        <v>1100</v>
      </c>
      <c r="C9" s="493" t="s">
        <v>1101</v>
      </c>
      <c r="D9" s="494" t="s">
        <v>1102</v>
      </c>
      <c r="E9" s="488">
        <f>SUM(G9,I9,K9,M9)</f>
        <v>11185</v>
      </c>
      <c r="F9" s="489">
        <f>+E9/$E$7*100</f>
        <v>22.298644338118024</v>
      </c>
      <c r="G9" s="490">
        <v>3707</v>
      </c>
      <c r="H9" s="489">
        <f>+G9/$G$7*100</f>
        <v>24.895903290799193</v>
      </c>
      <c r="I9" s="490">
        <v>1944</v>
      </c>
      <c r="J9" s="489">
        <f aca="true" t="shared" si="0" ref="J9:J20">+I9/$I$7*100</f>
        <v>23.20362855096682</v>
      </c>
      <c r="K9" s="490">
        <v>3899</v>
      </c>
      <c r="L9" s="489">
        <f>+K9/$K$7*100</f>
        <v>24.23997513211066</v>
      </c>
      <c r="M9" s="490">
        <v>1635</v>
      </c>
      <c r="N9" s="491">
        <v>15.2</v>
      </c>
    </row>
    <row r="10" spans="2:14" ht="12">
      <c r="B10" s="492" t="s">
        <v>1102</v>
      </c>
      <c r="C10" s="493" t="s">
        <v>1101</v>
      </c>
      <c r="D10" s="494" t="s">
        <v>1103</v>
      </c>
      <c r="E10" s="488">
        <f>SUM(G10,I10,K10,M10)</f>
        <v>7420</v>
      </c>
      <c r="F10" s="489">
        <f>+E10/$E$7*100</f>
        <v>14.792663476874004</v>
      </c>
      <c r="G10" s="490">
        <v>2593</v>
      </c>
      <c r="H10" s="489">
        <f>+G10/$G$7*100</f>
        <v>17.414372061786434</v>
      </c>
      <c r="I10" s="490">
        <v>1215</v>
      </c>
      <c r="J10" s="489">
        <f t="shared" si="0"/>
        <v>14.502267844354261</v>
      </c>
      <c r="K10" s="490">
        <v>2421</v>
      </c>
      <c r="L10" s="489">
        <f>+K10/$K$7*100</f>
        <v>15.051290021759403</v>
      </c>
      <c r="M10" s="490">
        <v>1191</v>
      </c>
      <c r="N10" s="491">
        <f>+M10/$M$7*100</f>
        <v>11.020634773757749</v>
      </c>
    </row>
    <row r="11" spans="2:14" ht="12">
      <c r="B11" s="492" t="s">
        <v>1103</v>
      </c>
      <c r="C11" s="493" t="s">
        <v>1101</v>
      </c>
      <c r="D11" s="494" t="s">
        <v>1104</v>
      </c>
      <c r="E11" s="488">
        <f>SUM(G11,I11,K11,M11)</f>
        <v>10384</v>
      </c>
      <c r="F11" s="489">
        <f>+E11/$E$7*100</f>
        <v>20.701754385964914</v>
      </c>
      <c r="G11" s="490">
        <v>3086</v>
      </c>
      <c r="H11" s="489">
        <f>+G11/$G$7*100</f>
        <v>20.725319006044323</v>
      </c>
      <c r="I11" s="490">
        <v>1616</v>
      </c>
      <c r="J11" s="489">
        <f t="shared" si="0"/>
        <v>19.288613034137025</v>
      </c>
      <c r="K11" s="490">
        <v>3286</v>
      </c>
      <c r="L11" s="489">
        <f>+K11/$K$7*100</f>
        <v>20.428971091078648</v>
      </c>
      <c r="M11" s="490">
        <v>2396</v>
      </c>
      <c r="N11" s="491">
        <f>+M11/$M$7*100</f>
        <v>22.170815212362356</v>
      </c>
    </row>
    <row r="12" spans="2:14" ht="12">
      <c r="B12" s="492" t="s">
        <v>1104</v>
      </c>
      <c r="C12" s="493" t="s">
        <v>1105</v>
      </c>
      <c r="D12" s="495" t="s">
        <v>1106</v>
      </c>
      <c r="E12" s="488">
        <f>SUM(G12,I12,K12,M12)</f>
        <v>13048</v>
      </c>
      <c r="F12" s="489">
        <v>26.1</v>
      </c>
      <c r="G12" s="490">
        <v>3491</v>
      </c>
      <c r="H12" s="489">
        <v>23.5</v>
      </c>
      <c r="I12" s="490">
        <v>2324</v>
      </c>
      <c r="J12" s="489">
        <f t="shared" si="0"/>
        <v>27.739317259489138</v>
      </c>
      <c r="K12" s="490">
        <v>4285</v>
      </c>
      <c r="L12" s="489">
        <v>26.7</v>
      </c>
      <c r="M12" s="490">
        <v>2948</v>
      </c>
      <c r="N12" s="491">
        <f>+M12/$M$7*100</f>
        <v>27.278615712038494</v>
      </c>
    </row>
    <row r="13" spans="2:14" ht="12">
      <c r="B13" s="492" t="s">
        <v>1107</v>
      </c>
      <c r="C13" s="493"/>
      <c r="D13" s="494" t="s">
        <v>1108</v>
      </c>
      <c r="E13" s="488">
        <f>SUM(G13,I13,K13,M13)</f>
        <v>3680</v>
      </c>
      <c r="F13" s="489">
        <f aca="true" t="shared" si="1" ref="F13:F21">+E13/$E$7*100</f>
        <v>7.336523125996811</v>
      </c>
      <c r="G13" s="490">
        <v>905</v>
      </c>
      <c r="H13" s="489">
        <f>+G13/$G$7*100</f>
        <v>6.077904633982539</v>
      </c>
      <c r="I13" s="490">
        <v>658</v>
      </c>
      <c r="J13" s="489">
        <f t="shared" si="0"/>
        <v>7.853903079493913</v>
      </c>
      <c r="K13" s="490">
        <v>1063</v>
      </c>
      <c r="L13" s="489">
        <f aca="true" t="shared" si="2" ref="L13:L21">+K13/$K$7*100</f>
        <v>6.608641591544917</v>
      </c>
      <c r="M13" s="490">
        <v>1054</v>
      </c>
      <c r="N13" s="491">
        <f>+M13/$M$7*100</f>
        <v>9.75293791061349</v>
      </c>
    </row>
    <row r="14" spans="2:14" ht="12">
      <c r="B14" s="492" t="s">
        <v>1108</v>
      </c>
      <c r="C14" s="493" t="s">
        <v>1105</v>
      </c>
      <c r="D14" s="494" t="s">
        <v>1109</v>
      </c>
      <c r="E14" s="488">
        <v>2594</v>
      </c>
      <c r="F14" s="489">
        <f t="shared" si="1"/>
        <v>5.1714513556618815</v>
      </c>
      <c r="G14" s="490">
        <v>656</v>
      </c>
      <c r="H14" s="489">
        <v>4.1</v>
      </c>
      <c r="I14" s="490">
        <v>394</v>
      </c>
      <c r="J14" s="489">
        <f t="shared" si="0"/>
        <v>4.702793029362616</v>
      </c>
      <c r="K14" s="490">
        <v>706</v>
      </c>
      <c r="L14" s="489">
        <f t="shared" si="2"/>
        <v>4.389182468138017</v>
      </c>
      <c r="M14" s="490">
        <v>837</v>
      </c>
      <c r="N14" s="491">
        <v>7.8</v>
      </c>
    </row>
    <row r="15" spans="2:14" ht="12">
      <c r="B15" s="492" t="s">
        <v>1109</v>
      </c>
      <c r="C15" s="493" t="s">
        <v>1105</v>
      </c>
      <c r="D15" s="494" t="s">
        <v>1110</v>
      </c>
      <c r="E15" s="488">
        <f aca="true" t="shared" si="3" ref="E15:E21">SUM(G15,I15,K15,M15)</f>
        <v>1184</v>
      </c>
      <c r="F15" s="489">
        <f t="shared" si="1"/>
        <v>2.360446570972887</v>
      </c>
      <c r="G15" s="490">
        <v>303</v>
      </c>
      <c r="H15" s="489">
        <f>+G15/$G$7*100</f>
        <v>2.0349227669576897</v>
      </c>
      <c r="I15" s="490">
        <v>149</v>
      </c>
      <c r="J15" s="489">
        <f t="shared" si="0"/>
        <v>1.778467414657436</v>
      </c>
      <c r="K15" s="490">
        <v>285</v>
      </c>
      <c r="L15" s="489">
        <f t="shared" si="2"/>
        <v>1.771837115324837</v>
      </c>
      <c r="M15" s="490">
        <v>447</v>
      </c>
      <c r="N15" s="491">
        <f aca="true" t="shared" si="4" ref="N15:N21">+M15/$M$7*100</f>
        <v>4.136208013324697</v>
      </c>
    </row>
    <row r="16" spans="2:14" ht="12">
      <c r="B16" s="492" t="s">
        <v>1110</v>
      </c>
      <c r="C16" s="493" t="s">
        <v>1105</v>
      </c>
      <c r="D16" s="494" t="s">
        <v>1111</v>
      </c>
      <c r="E16" s="488">
        <f t="shared" si="3"/>
        <v>311</v>
      </c>
      <c r="F16" s="489">
        <f t="shared" si="1"/>
        <v>0.6200159489633174</v>
      </c>
      <c r="G16" s="490">
        <v>85</v>
      </c>
      <c r="H16" s="489">
        <f>+G16/$G$7*100</f>
        <v>0.5708529214237743</v>
      </c>
      <c r="I16" s="490">
        <v>33</v>
      </c>
      <c r="J16" s="489">
        <f t="shared" si="0"/>
        <v>0.39388875626641207</v>
      </c>
      <c r="K16" s="490">
        <v>70</v>
      </c>
      <c r="L16" s="489">
        <f t="shared" si="2"/>
        <v>0.4351880634131178</v>
      </c>
      <c r="M16" s="490">
        <v>123</v>
      </c>
      <c r="N16" s="491">
        <f t="shared" si="4"/>
        <v>1.1381511982973997</v>
      </c>
    </row>
    <row r="17" spans="2:14" ht="12">
      <c r="B17" s="492" t="s">
        <v>1111</v>
      </c>
      <c r="C17" s="493" t="s">
        <v>1105</v>
      </c>
      <c r="D17" s="494" t="s">
        <v>1112</v>
      </c>
      <c r="E17" s="488">
        <f t="shared" si="3"/>
        <v>206</v>
      </c>
      <c r="F17" s="489">
        <f t="shared" si="1"/>
        <v>0.41068580542264754</v>
      </c>
      <c r="G17" s="490">
        <v>43</v>
      </c>
      <c r="H17" s="489">
        <f>+G17/$G$7*100</f>
        <v>0.2887844190732035</v>
      </c>
      <c r="I17" s="490">
        <v>23</v>
      </c>
      <c r="J17" s="489">
        <f t="shared" si="0"/>
        <v>0.274528527094772</v>
      </c>
      <c r="K17" s="490">
        <v>51</v>
      </c>
      <c r="L17" s="489">
        <f t="shared" si="2"/>
        <v>0.31706558905812865</v>
      </c>
      <c r="M17" s="490">
        <v>89</v>
      </c>
      <c r="N17" s="491">
        <f t="shared" si="4"/>
        <v>0.823540297955029</v>
      </c>
    </row>
    <row r="18" spans="2:14" ht="12">
      <c r="B18" s="492" t="s">
        <v>1112</v>
      </c>
      <c r="C18" s="493" t="s">
        <v>1105</v>
      </c>
      <c r="D18" s="494" t="s">
        <v>1113</v>
      </c>
      <c r="E18" s="488">
        <f t="shared" si="3"/>
        <v>118</v>
      </c>
      <c r="F18" s="489">
        <f t="shared" si="1"/>
        <v>0.23524720893141945</v>
      </c>
      <c r="G18" s="490">
        <v>19</v>
      </c>
      <c r="H18" s="489">
        <f>+G18/$G$7*100</f>
        <v>0.12760241773002015</v>
      </c>
      <c r="I18" s="490">
        <v>16</v>
      </c>
      <c r="J18" s="489">
        <f t="shared" si="0"/>
        <v>0.190976366674624</v>
      </c>
      <c r="K18" s="490">
        <v>15</v>
      </c>
      <c r="L18" s="489">
        <f t="shared" si="2"/>
        <v>0.09325458501709667</v>
      </c>
      <c r="M18" s="490">
        <v>68</v>
      </c>
      <c r="N18" s="491">
        <f t="shared" si="4"/>
        <v>0.6292218006847414</v>
      </c>
    </row>
    <row r="19" spans="2:14" ht="12">
      <c r="B19" s="492" t="s">
        <v>1113</v>
      </c>
      <c r="C19" s="493" t="s">
        <v>1105</v>
      </c>
      <c r="D19" s="494" t="s">
        <v>1114</v>
      </c>
      <c r="E19" s="488">
        <f t="shared" si="3"/>
        <v>19</v>
      </c>
      <c r="F19" s="489">
        <f t="shared" si="1"/>
        <v>0.03787878787878788</v>
      </c>
      <c r="G19" s="490">
        <v>0</v>
      </c>
      <c r="H19" s="490">
        <v>0</v>
      </c>
      <c r="I19" s="490">
        <v>3</v>
      </c>
      <c r="J19" s="489">
        <f t="shared" si="0"/>
        <v>0.035808068751492006</v>
      </c>
      <c r="K19" s="490">
        <v>2</v>
      </c>
      <c r="L19" s="489">
        <f t="shared" si="2"/>
        <v>0.012433944668946222</v>
      </c>
      <c r="M19" s="490">
        <v>14</v>
      </c>
      <c r="N19" s="491">
        <f t="shared" si="4"/>
        <v>0.12954566484685853</v>
      </c>
    </row>
    <row r="20" spans="2:14" ht="12">
      <c r="B20" s="492" t="s">
        <v>1114</v>
      </c>
      <c r="C20" s="493" t="s">
        <v>1105</v>
      </c>
      <c r="D20" s="494" t="s">
        <v>1115</v>
      </c>
      <c r="E20" s="488">
        <f t="shared" si="3"/>
        <v>8</v>
      </c>
      <c r="F20" s="489">
        <f t="shared" si="1"/>
        <v>0.01594896331738437</v>
      </c>
      <c r="G20" s="490">
        <v>1</v>
      </c>
      <c r="H20" s="489">
        <f>+G20/$G$7*100</f>
        <v>0.00671591672263264</v>
      </c>
      <c r="I20" s="490">
        <v>3</v>
      </c>
      <c r="J20" s="489">
        <f t="shared" si="0"/>
        <v>0.035808068751492006</v>
      </c>
      <c r="K20" s="490">
        <v>1</v>
      </c>
      <c r="L20" s="489">
        <f t="shared" si="2"/>
        <v>0.006216972334473111</v>
      </c>
      <c r="M20" s="490">
        <v>3</v>
      </c>
      <c r="N20" s="491">
        <f t="shared" si="4"/>
        <v>0.027759785324326824</v>
      </c>
    </row>
    <row r="21" spans="2:14" ht="13.5">
      <c r="B21" s="492" t="s">
        <v>1115</v>
      </c>
      <c r="C21" s="1383" t="s">
        <v>1116</v>
      </c>
      <c r="D21" s="1384"/>
      <c r="E21" s="488">
        <f t="shared" si="3"/>
        <v>3</v>
      </c>
      <c r="F21" s="489">
        <f t="shared" si="1"/>
        <v>0.005980861244019139</v>
      </c>
      <c r="G21" s="490">
        <v>0</v>
      </c>
      <c r="H21" s="490">
        <v>0</v>
      </c>
      <c r="I21" s="490">
        <v>0</v>
      </c>
      <c r="J21" s="490">
        <v>0</v>
      </c>
      <c r="K21" s="490">
        <v>1</v>
      </c>
      <c r="L21" s="489">
        <f t="shared" si="2"/>
        <v>0.006216972334473111</v>
      </c>
      <c r="M21" s="490">
        <v>2</v>
      </c>
      <c r="N21" s="491">
        <f t="shared" si="4"/>
        <v>0.018506523549551217</v>
      </c>
    </row>
    <row r="22" spans="2:14" ht="12">
      <c r="B22" s="496"/>
      <c r="C22" s="497"/>
      <c r="D22" s="498"/>
      <c r="E22" s="499"/>
      <c r="F22" s="500"/>
      <c r="G22" s="500"/>
      <c r="H22" s="500"/>
      <c r="I22" s="500"/>
      <c r="J22" s="500"/>
      <c r="K22" s="500"/>
      <c r="L22" s="500"/>
      <c r="M22" s="500"/>
      <c r="N22" s="501"/>
    </row>
    <row r="23" ht="12">
      <c r="B23" s="473" t="s">
        <v>1117</v>
      </c>
    </row>
  </sheetData>
  <mergeCells count="8">
    <mergeCell ref="C21:D21"/>
    <mergeCell ref="B7:D7"/>
    <mergeCell ref="E4:F4"/>
    <mergeCell ref="G4:H4"/>
    <mergeCell ref="I4:J4"/>
    <mergeCell ref="K4:L4"/>
    <mergeCell ref="M4:N4"/>
    <mergeCell ref="B4:D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2:O67"/>
  <sheetViews>
    <sheetView workbookViewId="0" topLeftCell="A1">
      <selection activeCell="A1" sqref="A1"/>
    </sheetView>
  </sheetViews>
  <sheetFormatPr defaultColWidth="9.00390625" defaultRowHeight="13.5"/>
  <cols>
    <col min="1" max="1" width="2.625" style="44" customWidth="1"/>
    <col min="2" max="2" width="9.00390625" style="44" customWidth="1"/>
    <col min="3" max="6" width="11.50390625" style="44" bestFit="1" customWidth="1"/>
    <col min="7" max="7" width="11.50390625" style="44" customWidth="1"/>
    <col min="8" max="9" width="7.875" style="44" bestFit="1" customWidth="1"/>
    <col min="10" max="11" width="9.625" style="44" customWidth="1"/>
    <col min="12" max="12" width="10.50390625" style="44" bestFit="1" customWidth="1"/>
    <col min="13" max="13" width="12.25390625" style="44" customWidth="1"/>
    <col min="14" max="14" width="9.625" style="44" customWidth="1"/>
    <col min="15" max="15" width="10.75390625" style="44" customWidth="1"/>
    <col min="16" max="16384" width="9.00390625" style="44" customWidth="1"/>
  </cols>
  <sheetData>
    <row r="2" ht="14.25">
      <c r="B2" s="502" t="s">
        <v>1163</v>
      </c>
    </row>
    <row r="3" ht="12.75" thickBot="1">
      <c r="O3" s="136" t="s">
        <v>1143</v>
      </c>
    </row>
    <row r="4" spans="2:15" ht="14.25" thickTop="1">
      <c r="B4" s="1402" t="s">
        <v>1744</v>
      </c>
      <c r="C4" s="1330" t="s">
        <v>1144</v>
      </c>
      <c r="D4" s="1388"/>
      <c r="E4" s="1388"/>
      <c r="F4" s="1388"/>
      <c r="G4" s="1388"/>
      <c r="H4" s="1388"/>
      <c r="I4" s="1388"/>
      <c r="J4" s="1388"/>
      <c r="K4" s="1388"/>
      <c r="L4" s="1389"/>
      <c r="M4" s="1405" t="s">
        <v>1145</v>
      </c>
      <c r="N4" s="1405"/>
      <c r="O4" s="1405"/>
    </row>
    <row r="5" spans="2:15" ht="13.5">
      <c r="B5" s="1403"/>
      <c r="C5" s="1397" t="s">
        <v>1756</v>
      </c>
      <c r="D5" s="1409" t="s">
        <v>1146</v>
      </c>
      <c r="E5" s="1410"/>
      <c r="F5" s="1410"/>
      <c r="G5" s="1410"/>
      <c r="H5" s="1410"/>
      <c r="I5" s="1410"/>
      <c r="J5" s="1410"/>
      <c r="K5" s="1411"/>
      <c r="L5" s="1391" t="s">
        <v>1147</v>
      </c>
      <c r="M5" s="1408" t="s">
        <v>1148</v>
      </c>
      <c r="N5" s="1408" t="s">
        <v>1149</v>
      </c>
      <c r="O5" s="1408" t="s">
        <v>1150</v>
      </c>
    </row>
    <row r="6" spans="2:15" ht="13.5">
      <c r="B6" s="1403"/>
      <c r="C6" s="1398"/>
      <c r="D6" s="1400" t="s">
        <v>1119</v>
      </c>
      <c r="E6" s="1409" t="s">
        <v>1151</v>
      </c>
      <c r="F6" s="1410"/>
      <c r="G6" s="1411"/>
      <c r="H6" s="1394" t="s">
        <v>1152</v>
      </c>
      <c r="I6" s="1394" t="s">
        <v>1153</v>
      </c>
      <c r="J6" s="1394" t="s">
        <v>1154</v>
      </c>
      <c r="K6" s="1394" t="s">
        <v>1155</v>
      </c>
      <c r="L6" s="1392"/>
      <c r="M6" s="1276"/>
      <c r="N6" s="1276"/>
      <c r="O6" s="1276"/>
    </row>
    <row r="7" spans="2:15" ht="12" customHeight="1">
      <c r="B7" s="1403"/>
      <c r="C7" s="1398"/>
      <c r="D7" s="1400"/>
      <c r="E7" s="1390" t="s">
        <v>1756</v>
      </c>
      <c r="F7" s="1390" t="s">
        <v>1156</v>
      </c>
      <c r="G7" s="1390" t="s">
        <v>1157</v>
      </c>
      <c r="H7" s="1406"/>
      <c r="I7" s="1395"/>
      <c r="J7" s="1395"/>
      <c r="K7" s="1395"/>
      <c r="L7" s="1392"/>
      <c r="M7" s="1276"/>
      <c r="N7" s="1276"/>
      <c r="O7" s="1276"/>
    </row>
    <row r="8" spans="2:15" ht="12" customHeight="1">
      <c r="B8" s="1404"/>
      <c r="C8" s="1399"/>
      <c r="D8" s="1401"/>
      <c r="E8" s="1279"/>
      <c r="F8" s="1279"/>
      <c r="G8" s="1279"/>
      <c r="H8" s="1407"/>
      <c r="I8" s="1396"/>
      <c r="J8" s="1396"/>
      <c r="K8" s="1396"/>
      <c r="L8" s="1393"/>
      <c r="M8" s="1277"/>
      <c r="N8" s="1277"/>
      <c r="O8" s="1277"/>
    </row>
    <row r="9" spans="2:15" ht="13.5" customHeight="1">
      <c r="B9" s="503"/>
      <c r="C9" s="136"/>
      <c r="D9" s="136"/>
      <c r="E9" s="136"/>
      <c r="F9" s="136"/>
      <c r="G9" s="136"/>
      <c r="H9" s="136"/>
      <c r="I9" s="136"/>
      <c r="J9" s="136"/>
      <c r="K9" s="136"/>
      <c r="L9" s="136"/>
      <c r="M9" s="136"/>
      <c r="N9" s="504"/>
      <c r="O9" s="505"/>
    </row>
    <row r="10" spans="2:15" s="506" customFormat="1" ht="11.25">
      <c r="B10" s="507" t="s">
        <v>1756</v>
      </c>
      <c r="C10" s="508">
        <f aca="true" t="shared" si="0" ref="C10:O10">SUM(C41,C29,C56,C12)</f>
        <v>669324.6</v>
      </c>
      <c r="D10" s="509">
        <f t="shared" si="0"/>
        <v>652089.2000000001</v>
      </c>
      <c r="E10" s="509">
        <f t="shared" si="0"/>
        <v>634734.8</v>
      </c>
      <c r="F10" s="509">
        <f t="shared" si="0"/>
        <v>123344.9</v>
      </c>
      <c r="G10" s="509">
        <f t="shared" si="0"/>
        <v>511389.9</v>
      </c>
      <c r="H10" s="509">
        <f t="shared" si="0"/>
        <v>116.89999999999999</v>
      </c>
      <c r="I10" s="509">
        <f t="shared" si="0"/>
        <v>491.9</v>
      </c>
      <c r="J10" s="509">
        <f t="shared" si="0"/>
        <v>2349.7</v>
      </c>
      <c r="K10" s="509">
        <f t="shared" si="0"/>
        <v>14425.9</v>
      </c>
      <c r="L10" s="509">
        <f t="shared" si="0"/>
        <v>16875.4</v>
      </c>
      <c r="M10" s="509">
        <f t="shared" si="0"/>
        <v>345742.4</v>
      </c>
      <c r="N10" s="509">
        <f t="shared" si="0"/>
        <v>52327.6</v>
      </c>
      <c r="O10" s="510">
        <f t="shared" si="0"/>
        <v>270924.6</v>
      </c>
    </row>
    <row r="11" spans="2:15" s="506" customFormat="1" ht="11.25">
      <c r="B11" s="507"/>
      <c r="C11" s="508"/>
      <c r="D11" s="509"/>
      <c r="E11" s="509"/>
      <c r="F11" s="509"/>
      <c r="G11" s="509"/>
      <c r="H11" s="509"/>
      <c r="I11" s="509"/>
      <c r="J11" s="509"/>
      <c r="K11" s="509"/>
      <c r="L11" s="509"/>
      <c r="M11" s="509"/>
      <c r="N11" s="509"/>
      <c r="O11" s="510"/>
    </row>
    <row r="12" spans="2:15" s="207" customFormat="1" ht="15" customHeight="1">
      <c r="B12" s="507" t="s">
        <v>894</v>
      </c>
      <c r="C12" s="508">
        <f aca="true" t="shared" si="1" ref="C12:K12">SUM(C13:C27)</f>
        <v>154461.9</v>
      </c>
      <c r="D12" s="509">
        <f t="shared" si="1"/>
        <v>149528.90000000002</v>
      </c>
      <c r="E12" s="509">
        <f t="shared" si="1"/>
        <v>144573.6</v>
      </c>
      <c r="F12" s="509">
        <f t="shared" si="1"/>
        <v>33431</v>
      </c>
      <c r="G12" s="509">
        <f t="shared" si="1"/>
        <v>111142.6</v>
      </c>
      <c r="H12" s="509">
        <f t="shared" si="1"/>
        <v>115.3</v>
      </c>
      <c r="I12" s="509">
        <f t="shared" si="1"/>
        <v>155.1</v>
      </c>
      <c r="J12" s="509">
        <f t="shared" si="1"/>
        <v>705.1</v>
      </c>
      <c r="K12" s="509">
        <f t="shared" si="1"/>
        <v>3979.7999999999997</v>
      </c>
      <c r="L12" s="509">
        <v>4933</v>
      </c>
      <c r="M12" s="509">
        <f>SUM(M13:M27)</f>
        <v>90415.29999999999</v>
      </c>
      <c r="N12" s="509">
        <v>8398.9</v>
      </c>
      <c r="O12" s="510">
        <f>SUM(O13:O27)</f>
        <v>55647.7</v>
      </c>
    </row>
    <row r="13" spans="2:15" ht="12">
      <c r="B13" s="144" t="s">
        <v>1120</v>
      </c>
      <c r="C13" s="511">
        <f>SUM(D13,L13)</f>
        <v>9433.500000000002</v>
      </c>
      <c r="D13" s="512">
        <f>SUM(E13,H13:K13)</f>
        <v>9364.000000000002</v>
      </c>
      <c r="E13" s="513">
        <f aca="true" t="shared" si="2" ref="E13:E27">SUM(F13:G13)</f>
        <v>8697.2</v>
      </c>
      <c r="F13" s="513">
        <v>4056.7</v>
      </c>
      <c r="G13" s="513">
        <v>4640.5</v>
      </c>
      <c r="H13" s="513">
        <v>11.6</v>
      </c>
      <c r="I13" s="513">
        <v>2.1</v>
      </c>
      <c r="J13" s="513">
        <v>49.9</v>
      </c>
      <c r="K13" s="513">
        <v>603.2</v>
      </c>
      <c r="L13" s="513">
        <v>69.5</v>
      </c>
      <c r="M13" s="513">
        <v>696.4</v>
      </c>
      <c r="N13" s="513">
        <v>518</v>
      </c>
      <c r="O13" s="514">
        <v>8219.1</v>
      </c>
    </row>
    <row r="14" spans="2:15" ht="12">
      <c r="B14" s="144" t="s">
        <v>1759</v>
      </c>
      <c r="C14" s="511">
        <v>2802</v>
      </c>
      <c r="D14" s="512">
        <v>2695.2</v>
      </c>
      <c r="E14" s="513">
        <f t="shared" si="2"/>
        <v>2086.2999999999997</v>
      </c>
      <c r="F14" s="513">
        <v>1662.6</v>
      </c>
      <c r="G14" s="513">
        <v>423.7</v>
      </c>
      <c r="H14" s="513">
        <v>0.1</v>
      </c>
      <c r="I14" s="513">
        <v>46.7</v>
      </c>
      <c r="J14" s="513">
        <v>55.8</v>
      </c>
      <c r="K14" s="513">
        <v>1193.4</v>
      </c>
      <c r="L14" s="513">
        <v>517.7</v>
      </c>
      <c r="M14" s="513">
        <v>39207.2</v>
      </c>
      <c r="N14" s="513">
        <v>5191.7</v>
      </c>
      <c r="O14" s="514">
        <v>6897.9</v>
      </c>
    </row>
    <row r="15" spans="2:15" ht="12">
      <c r="B15" s="144" t="s">
        <v>1760</v>
      </c>
      <c r="C15" s="511">
        <v>51296.8</v>
      </c>
      <c r="D15" s="512">
        <v>50779.1</v>
      </c>
      <c r="E15" s="513">
        <f t="shared" si="2"/>
        <v>49483.100000000006</v>
      </c>
      <c r="F15" s="513">
        <v>2825.3</v>
      </c>
      <c r="G15" s="513">
        <v>46657.8</v>
      </c>
      <c r="H15" s="513">
        <v>1.1</v>
      </c>
      <c r="I15" s="513">
        <v>0</v>
      </c>
      <c r="J15" s="513">
        <v>147</v>
      </c>
      <c r="K15" s="513">
        <v>460.8</v>
      </c>
      <c r="L15" s="513">
        <v>106.8</v>
      </c>
      <c r="M15" s="513">
        <v>790.8</v>
      </c>
      <c r="N15" s="513">
        <v>241.5</v>
      </c>
      <c r="O15" s="514">
        <v>1769.7</v>
      </c>
    </row>
    <row r="16" spans="2:15" ht="12">
      <c r="B16" s="144" t="s">
        <v>895</v>
      </c>
      <c r="C16" s="511">
        <f aca="true" t="shared" si="3" ref="C16:C21">SUM(D16,L16)</f>
        <v>3993.3</v>
      </c>
      <c r="D16" s="512">
        <f aca="true" t="shared" si="4" ref="D16:D27">SUM(E16,H16:K16)</f>
        <v>3940.5</v>
      </c>
      <c r="E16" s="513">
        <f t="shared" si="2"/>
        <v>3703.9</v>
      </c>
      <c r="F16" s="513">
        <v>960.9</v>
      </c>
      <c r="G16" s="513">
        <v>2743</v>
      </c>
      <c r="H16" s="513">
        <v>0</v>
      </c>
      <c r="I16" s="513">
        <v>5</v>
      </c>
      <c r="J16" s="513">
        <v>49.5</v>
      </c>
      <c r="K16" s="513">
        <v>182.1</v>
      </c>
      <c r="L16" s="513">
        <v>52.8</v>
      </c>
      <c r="M16" s="513">
        <v>1630.4</v>
      </c>
      <c r="N16" s="513">
        <v>136.9</v>
      </c>
      <c r="O16" s="514">
        <v>2226</v>
      </c>
    </row>
    <row r="17" spans="2:15" ht="12">
      <c r="B17" s="144" t="s">
        <v>896</v>
      </c>
      <c r="C17" s="511">
        <f t="shared" si="3"/>
        <v>4169.3</v>
      </c>
      <c r="D17" s="512">
        <f t="shared" si="4"/>
        <v>4169.3</v>
      </c>
      <c r="E17" s="513">
        <f t="shared" si="2"/>
        <v>4141.8</v>
      </c>
      <c r="F17" s="513">
        <v>1825.4</v>
      </c>
      <c r="G17" s="513">
        <v>2316.4</v>
      </c>
      <c r="H17" s="513">
        <v>1.5</v>
      </c>
      <c r="I17" s="513">
        <v>0</v>
      </c>
      <c r="J17" s="513">
        <v>6</v>
      </c>
      <c r="K17" s="513">
        <v>20</v>
      </c>
      <c r="L17" s="513">
        <v>0</v>
      </c>
      <c r="M17" s="513">
        <v>2693.7</v>
      </c>
      <c r="N17" s="513">
        <v>251.3</v>
      </c>
      <c r="O17" s="514">
        <v>1224.3</v>
      </c>
    </row>
    <row r="18" spans="2:15" ht="12">
      <c r="B18" s="144" t="s">
        <v>1763</v>
      </c>
      <c r="C18" s="511">
        <f t="shared" si="3"/>
        <v>6.5</v>
      </c>
      <c r="D18" s="512">
        <f t="shared" si="4"/>
        <v>0</v>
      </c>
      <c r="E18" s="513">
        <f t="shared" si="2"/>
        <v>0</v>
      </c>
      <c r="F18" s="513">
        <v>0</v>
      </c>
      <c r="G18" s="513">
        <v>0</v>
      </c>
      <c r="H18" s="513">
        <v>0</v>
      </c>
      <c r="I18" s="513">
        <v>0</v>
      </c>
      <c r="J18" s="513">
        <v>0</v>
      </c>
      <c r="K18" s="513">
        <v>0</v>
      </c>
      <c r="L18" s="513">
        <v>6.5</v>
      </c>
      <c r="M18" s="513">
        <v>0</v>
      </c>
      <c r="N18" s="513">
        <v>0</v>
      </c>
      <c r="O18" s="514">
        <v>6.5</v>
      </c>
    </row>
    <row r="19" spans="2:15" ht="12">
      <c r="B19" s="144" t="s">
        <v>898</v>
      </c>
      <c r="C19" s="511">
        <f t="shared" si="3"/>
        <v>1022.4</v>
      </c>
      <c r="D19" s="512">
        <f t="shared" si="4"/>
        <v>937.5</v>
      </c>
      <c r="E19" s="513">
        <f t="shared" si="2"/>
        <v>837.5</v>
      </c>
      <c r="F19" s="513">
        <v>349.9</v>
      </c>
      <c r="G19" s="513">
        <v>487.6</v>
      </c>
      <c r="H19" s="513">
        <v>0</v>
      </c>
      <c r="I19" s="513">
        <v>0</v>
      </c>
      <c r="J19" s="513">
        <v>69</v>
      </c>
      <c r="K19" s="513">
        <v>31</v>
      </c>
      <c r="L19" s="513">
        <v>84.9</v>
      </c>
      <c r="M19" s="513">
        <v>325.9</v>
      </c>
      <c r="N19" s="513">
        <v>12</v>
      </c>
      <c r="O19" s="514">
        <v>684.5</v>
      </c>
    </row>
    <row r="20" spans="2:15" ht="12">
      <c r="B20" s="144" t="s">
        <v>1765</v>
      </c>
      <c r="C20" s="511">
        <f t="shared" si="3"/>
        <v>14879.999999999998</v>
      </c>
      <c r="D20" s="512">
        <f t="shared" si="4"/>
        <v>14521.599999999999</v>
      </c>
      <c r="E20" s="513">
        <f t="shared" si="2"/>
        <v>14182.599999999999</v>
      </c>
      <c r="F20" s="513">
        <v>2752.8</v>
      </c>
      <c r="G20" s="513">
        <v>11429.8</v>
      </c>
      <c r="H20" s="513">
        <v>3.7</v>
      </c>
      <c r="I20" s="513">
        <v>1.3</v>
      </c>
      <c r="J20" s="513">
        <v>108.5</v>
      </c>
      <c r="K20" s="513">
        <v>225.5</v>
      </c>
      <c r="L20" s="513">
        <v>358.4</v>
      </c>
      <c r="M20" s="513">
        <v>10731.5</v>
      </c>
      <c r="N20" s="513">
        <v>723</v>
      </c>
      <c r="O20" s="514">
        <v>3425.5</v>
      </c>
    </row>
    <row r="21" spans="2:15" ht="12">
      <c r="B21" s="144" t="s">
        <v>1766</v>
      </c>
      <c r="C21" s="511">
        <f t="shared" si="3"/>
        <v>6.7</v>
      </c>
      <c r="D21" s="512">
        <f t="shared" si="4"/>
        <v>0</v>
      </c>
      <c r="E21" s="513">
        <f t="shared" si="2"/>
        <v>0</v>
      </c>
      <c r="F21" s="513">
        <v>0</v>
      </c>
      <c r="G21" s="513">
        <v>0</v>
      </c>
      <c r="H21" s="513">
        <v>0</v>
      </c>
      <c r="I21" s="513">
        <v>0</v>
      </c>
      <c r="J21" s="513">
        <v>0</v>
      </c>
      <c r="K21" s="513">
        <v>0</v>
      </c>
      <c r="L21" s="513">
        <v>6.7</v>
      </c>
      <c r="M21" s="513">
        <v>0</v>
      </c>
      <c r="N21" s="513">
        <v>0</v>
      </c>
      <c r="O21" s="514">
        <v>6.7</v>
      </c>
    </row>
    <row r="22" spans="2:15" ht="12">
      <c r="B22" s="144" t="s">
        <v>1121</v>
      </c>
      <c r="C22" s="511">
        <v>22033.7</v>
      </c>
      <c r="D22" s="512">
        <f t="shared" si="4"/>
        <v>21453.600000000002</v>
      </c>
      <c r="E22" s="513">
        <f t="shared" si="2"/>
        <v>21067.8</v>
      </c>
      <c r="F22" s="513">
        <v>5899.4</v>
      </c>
      <c r="G22" s="513">
        <v>15168.4</v>
      </c>
      <c r="H22" s="513">
        <v>61.9</v>
      </c>
      <c r="I22" s="513">
        <v>91.3</v>
      </c>
      <c r="J22" s="513">
        <v>67.9</v>
      </c>
      <c r="K22" s="513">
        <v>164.7</v>
      </c>
      <c r="L22" s="513">
        <v>580.6</v>
      </c>
      <c r="M22" s="513">
        <v>6730.4</v>
      </c>
      <c r="N22" s="513">
        <v>591.1</v>
      </c>
      <c r="O22" s="514">
        <v>14712.2</v>
      </c>
    </row>
    <row r="23" spans="2:15" ht="12">
      <c r="B23" s="144" t="s">
        <v>902</v>
      </c>
      <c r="C23" s="511">
        <f>SUM(D23,L23)</f>
        <v>546.5000000000001</v>
      </c>
      <c r="D23" s="512">
        <f t="shared" si="4"/>
        <v>546.5000000000001</v>
      </c>
      <c r="E23" s="513">
        <f t="shared" si="2"/>
        <v>525.9000000000001</v>
      </c>
      <c r="F23" s="513">
        <v>349.6</v>
      </c>
      <c r="G23" s="513">
        <v>176.3</v>
      </c>
      <c r="H23" s="513">
        <v>0.6</v>
      </c>
      <c r="I23" s="513">
        <v>0</v>
      </c>
      <c r="J23" s="513">
        <v>0</v>
      </c>
      <c r="K23" s="513">
        <v>20</v>
      </c>
      <c r="L23" s="513">
        <v>0</v>
      </c>
      <c r="M23" s="513">
        <v>191.9</v>
      </c>
      <c r="N23" s="513">
        <v>12</v>
      </c>
      <c r="O23" s="514">
        <v>342.6</v>
      </c>
    </row>
    <row r="24" spans="2:15" ht="12">
      <c r="B24" s="144" t="s">
        <v>1032</v>
      </c>
      <c r="C24" s="511">
        <f>SUM(D24,L24)</f>
        <v>1957.3000000000002</v>
      </c>
      <c r="D24" s="512">
        <f t="shared" si="4"/>
        <v>1952.1000000000001</v>
      </c>
      <c r="E24" s="513">
        <f t="shared" si="2"/>
        <v>1707.8000000000002</v>
      </c>
      <c r="F24" s="513">
        <v>1259.2</v>
      </c>
      <c r="G24" s="513">
        <v>448.6</v>
      </c>
      <c r="H24" s="513">
        <v>0</v>
      </c>
      <c r="I24" s="513">
        <v>1</v>
      </c>
      <c r="J24" s="513">
        <v>16.3</v>
      </c>
      <c r="K24" s="513">
        <v>227</v>
      </c>
      <c r="L24" s="513">
        <v>5.2</v>
      </c>
      <c r="M24" s="513">
        <v>219.4</v>
      </c>
      <c r="N24" s="513">
        <v>150.3</v>
      </c>
      <c r="O24" s="514">
        <v>1587.6</v>
      </c>
    </row>
    <row r="25" spans="2:15" ht="12">
      <c r="B25" s="144" t="s">
        <v>1770</v>
      </c>
      <c r="C25" s="511">
        <f>SUM(D25,L25)</f>
        <v>14864.3</v>
      </c>
      <c r="D25" s="512">
        <f t="shared" si="4"/>
        <v>12994.3</v>
      </c>
      <c r="E25" s="513">
        <f t="shared" si="2"/>
        <v>12873.099999999999</v>
      </c>
      <c r="F25" s="513">
        <v>3224.3</v>
      </c>
      <c r="G25" s="513">
        <v>9648.8</v>
      </c>
      <c r="H25" s="513">
        <v>0</v>
      </c>
      <c r="I25" s="513">
        <v>3.5</v>
      </c>
      <c r="J25" s="513">
        <v>0</v>
      </c>
      <c r="K25" s="513">
        <v>117.7</v>
      </c>
      <c r="L25" s="513">
        <v>1870</v>
      </c>
      <c r="M25" s="513">
        <v>9712.4</v>
      </c>
      <c r="N25" s="513">
        <v>9155.5</v>
      </c>
      <c r="O25" s="514">
        <v>4996.4</v>
      </c>
    </row>
    <row r="26" spans="2:15" ht="12">
      <c r="B26" s="144" t="s">
        <v>1771</v>
      </c>
      <c r="C26" s="511">
        <f>SUM(D26,L26)</f>
        <v>16861.5</v>
      </c>
      <c r="D26" s="512">
        <f t="shared" si="4"/>
        <v>15773.6</v>
      </c>
      <c r="E26" s="513">
        <f t="shared" si="2"/>
        <v>15654</v>
      </c>
      <c r="F26" s="513">
        <v>4066.6</v>
      </c>
      <c r="G26" s="513">
        <v>11587.4</v>
      </c>
      <c r="H26" s="513">
        <v>20</v>
      </c>
      <c r="I26" s="513">
        <v>4.2</v>
      </c>
      <c r="J26" s="513">
        <v>22.5</v>
      </c>
      <c r="K26" s="513">
        <v>72.9</v>
      </c>
      <c r="L26" s="513">
        <v>1087.9</v>
      </c>
      <c r="M26" s="513">
        <v>12040.4</v>
      </c>
      <c r="N26" s="513">
        <v>12</v>
      </c>
      <c r="O26" s="514">
        <v>4809.1</v>
      </c>
    </row>
    <row r="27" spans="2:15" ht="12">
      <c r="B27" s="144" t="s">
        <v>906</v>
      </c>
      <c r="C27" s="511">
        <f>SUM(D27,L27)</f>
        <v>10588.1</v>
      </c>
      <c r="D27" s="512">
        <f t="shared" si="4"/>
        <v>10401.6</v>
      </c>
      <c r="E27" s="513">
        <f t="shared" si="2"/>
        <v>9612.6</v>
      </c>
      <c r="F27" s="513">
        <v>4198.3</v>
      </c>
      <c r="G27" s="513">
        <v>5414.3</v>
      </c>
      <c r="H27" s="513">
        <v>14.8</v>
      </c>
      <c r="I27" s="513">
        <v>0</v>
      </c>
      <c r="J27" s="513">
        <v>112.7</v>
      </c>
      <c r="K27" s="513">
        <v>661.5</v>
      </c>
      <c r="L27" s="513">
        <v>186.5</v>
      </c>
      <c r="M27" s="513">
        <v>5444.9</v>
      </c>
      <c r="N27" s="513">
        <v>403.5</v>
      </c>
      <c r="O27" s="514">
        <v>4739.6</v>
      </c>
    </row>
    <row r="28" spans="2:15" s="506" customFormat="1" ht="11.25">
      <c r="B28" s="507"/>
      <c r="C28" s="508"/>
      <c r="D28" s="509"/>
      <c r="E28" s="509"/>
      <c r="F28" s="509"/>
      <c r="G28" s="509"/>
      <c r="H28" s="509"/>
      <c r="I28" s="509"/>
      <c r="J28" s="509"/>
      <c r="K28" s="509"/>
      <c r="L28" s="509"/>
      <c r="M28" s="509"/>
      <c r="N28" s="509"/>
      <c r="O28" s="510"/>
    </row>
    <row r="29" spans="2:15" s="207" customFormat="1" ht="11.25" customHeight="1">
      <c r="B29" s="507" t="s">
        <v>1773</v>
      </c>
      <c r="C29" s="508">
        <f>SUM(C30:C39)</f>
        <v>175000.7</v>
      </c>
      <c r="D29" s="509">
        <v>168365</v>
      </c>
      <c r="E29" s="509">
        <f>SUM(E30:E39)</f>
        <v>163616.2</v>
      </c>
      <c r="F29" s="509">
        <v>34718.6</v>
      </c>
      <c r="G29" s="509">
        <f aca="true" t="shared" si="5" ref="G29:O29">SUM(G30:G39)</f>
        <v>128897.6</v>
      </c>
      <c r="H29" s="509">
        <f t="shared" si="5"/>
        <v>1.3</v>
      </c>
      <c r="I29" s="509">
        <f t="shared" si="5"/>
        <v>47.3</v>
      </c>
      <c r="J29" s="509">
        <f t="shared" si="5"/>
        <v>382.6</v>
      </c>
      <c r="K29" s="509">
        <f t="shared" si="5"/>
        <v>4317.599999999999</v>
      </c>
      <c r="L29" s="509">
        <f t="shared" si="5"/>
        <v>6275.7</v>
      </c>
      <c r="M29" s="509">
        <f t="shared" si="5"/>
        <v>124973.9</v>
      </c>
      <c r="N29" s="509">
        <f t="shared" si="5"/>
        <v>9011</v>
      </c>
      <c r="O29" s="510">
        <f t="shared" si="5"/>
        <v>40655.799999999996</v>
      </c>
    </row>
    <row r="30" spans="2:15" ht="12">
      <c r="B30" s="144" t="s">
        <v>1122</v>
      </c>
      <c r="C30" s="511">
        <f aca="true" t="shared" si="6" ref="C30:C39">SUM(D30,L30)</f>
        <v>12747.2</v>
      </c>
      <c r="D30" s="512">
        <f>SUM(E30,H30:K30)</f>
        <v>12560</v>
      </c>
      <c r="E30" s="513">
        <f>SUM(F30:G30)</f>
        <v>12069.4</v>
      </c>
      <c r="F30" s="513">
        <v>3064.4</v>
      </c>
      <c r="G30" s="513">
        <v>9005</v>
      </c>
      <c r="H30" s="513">
        <v>0</v>
      </c>
      <c r="I30" s="513">
        <v>3.1</v>
      </c>
      <c r="J30" s="513">
        <v>48.5</v>
      </c>
      <c r="K30" s="513">
        <v>439</v>
      </c>
      <c r="L30" s="513">
        <v>187.2</v>
      </c>
      <c r="M30" s="513">
        <v>8047.5</v>
      </c>
      <c r="N30" s="513">
        <v>391.5</v>
      </c>
      <c r="O30" s="514">
        <v>4308.2</v>
      </c>
    </row>
    <row r="31" spans="2:15" ht="12">
      <c r="B31" s="144" t="s">
        <v>1123</v>
      </c>
      <c r="C31" s="511">
        <f t="shared" si="6"/>
        <v>26644.4</v>
      </c>
      <c r="D31" s="191">
        <v>26629</v>
      </c>
      <c r="E31" s="513">
        <v>25524.8</v>
      </c>
      <c r="F31" s="513">
        <v>5257.3</v>
      </c>
      <c r="G31" s="513">
        <v>20267.4</v>
      </c>
      <c r="H31" s="513">
        <v>0</v>
      </c>
      <c r="I31" s="513">
        <v>0</v>
      </c>
      <c r="J31" s="513">
        <v>14.8</v>
      </c>
      <c r="K31" s="513">
        <v>729.4</v>
      </c>
      <c r="L31" s="513">
        <v>15.4</v>
      </c>
      <c r="M31" s="513">
        <v>16345.5</v>
      </c>
      <c r="N31" s="513">
        <v>1799.6</v>
      </c>
      <c r="O31" s="514">
        <v>8139.3</v>
      </c>
    </row>
    <row r="32" spans="2:15" ht="12">
      <c r="B32" s="144" t="s">
        <v>1124</v>
      </c>
      <c r="C32" s="511">
        <f t="shared" si="6"/>
        <v>3955.3</v>
      </c>
      <c r="D32" s="512">
        <f>SUM(E32,H32:K32)</f>
        <v>3892.2000000000003</v>
      </c>
      <c r="E32" s="513">
        <f aca="true" t="shared" si="7" ref="E32:E39">SUM(F32:G32)</f>
        <v>3882.2000000000003</v>
      </c>
      <c r="F32" s="513">
        <v>810.9</v>
      </c>
      <c r="G32" s="513">
        <v>3071.3</v>
      </c>
      <c r="H32" s="513">
        <v>0</v>
      </c>
      <c r="I32" s="513">
        <v>0</v>
      </c>
      <c r="J32" s="513">
        <v>10</v>
      </c>
      <c r="K32" s="513">
        <v>0</v>
      </c>
      <c r="L32" s="513">
        <v>63.1</v>
      </c>
      <c r="M32" s="513">
        <v>1401.3</v>
      </c>
      <c r="N32" s="513">
        <v>12.2</v>
      </c>
      <c r="O32" s="514">
        <v>2541.8</v>
      </c>
    </row>
    <row r="33" spans="2:15" ht="12">
      <c r="B33" s="144" t="s">
        <v>1125</v>
      </c>
      <c r="C33" s="511">
        <f t="shared" si="6"/>
        <v>9500</v>
      </c>
      <c r="D33" s="512">
        <f>SUM(E33,H33:K33)</f>
        <v>8497.6</v>
      </c>
      <c r="E33" s="513">
        <f t="shared" si="7"/>
        <v>8145.2</v>
      </c>
      <c r="F33" s="513">
        <v>1859.3</v>
      </c>
      <c r="G33" s="513">
        <v>6285.9</v>
      </c>
      <c r="H33" s="513">
        <v>0</v>
      </c>
      <c r="I33" s="513">
        <v>0</v>
      </c>
      <c r="J33" s="513">
        <v>11.1</v>
      </c>
      <c r="K33" s="513">
        <v>341.3</v>
      </c>
      <c r="L33" s="513">
        <v>1002.4</v>
      </c>
      <c r="M33" s="513">
        <v>5317.8</v>
      </c>
      <c r="N33" s="513">
        <v>531.7</v>
      </c>
      <c r="O33" s="514">
        <v>3650.5</v>
      </c>
    </row>
    <row r="34" spans="2:15" ht="12">
      <c r="B34" s="144" t="s">
        <v>1126</v>
      </c>
      <c r="C34" s="511">
        <f t="shared" si="6"/>
        <v>17314.100000000002</v>
      </c>
      <c r="D34" s="512">
        <f>SUM(E34,H34:K34)</f>
        <v>17051.300000000003</v>
      </c>
      <c r="E34" s="513">
        <f t="shared" si="7"/>
        <v>16977.9</v>
      </c>
      <c r="F34" s="513">
        <v>1169.8</v>
      </c>
      <c r="G34" s="513">
        <v>15808.1</v>
      </c>
      <c r="H34" s="513">
        <v>0</v>
      </c>
      <c r="I34" s="513">
        <v>0</v>
      </c>
      <c r="J34" s="513">
        <v>33.2</v>
      </c>
      <c r="K34" s="513">
        <v>40.2</v>
      </c>
      <c r="L34" s="513">
        <v>262.8</v>
      </c>
      <c r="M34" s="513">
        <v>15245.7</v>
      </c>
      <c r="N34" s="513">
        <v>355.6</v>
      </c>
      <c r="O34" s="514">
        <v>1712.8</v>
      </c>
    </row>
    <row r="35" spans="2:15" ht="12">
      <c r="B35" s="144" t="s">
        <v>1127</v>
      </c>
      <c r="C35" s="511">
        <f t="shared" si="6"/>
        <v>21750.5</v>
      </c>
      <c r="D35" s="512">
        <f>SUM(E35,H35:K35)</f>
        <v>21137.5</v>
      </c>
      <c r="E35" s="513">
        <f t="shared" si="7"/>
        <v>21091</v>
      </c>
      <c r="F35" s="513">
        <v>4343.1</v>
      </c>
      <c r="G35" s="513">
        <v>16747.9</v>
      </c>
      <c r="H35" s="513">
        <v>1</v>
      </c>
      <c r="I35" s="513">
        <v>0</v>
      </c>
      <c r="J35" s="513">
        <v>12.8</v>
      </c>
      <c r="K35" s="513">
        <v>32.7</v>
      </c>
      <c r="L35" s="513">
        <v>613</v>
      </c>
      <c r="M35" s="513">
        <v>17930</v>
      </c>
      <c r="N35" s="513">
        <v>854.2</v>
      </c>
      <c r="O35" s="514">
        <v>2966.3</v>
      </c>
    </row>
    <row r="36" spans="2:15" ht="12">
      <c r="B36" s="144" t="s">
        <v>1128</v>
      </c>
      <c r="C36" s="511">
        <f t="shared" si="6"/>
        <v>8356.8</v>
      </c>
      <c r="D36" s="512">
        <f>SUM(E36,H36:K36)</f>
        <v>8351.599999999999</v>
      </c>
      <c r="E36" s="513">
        <f t="shared" si="7"/>
        <v>7899.099999999999</v>
      </c>
      <c r="F36" s="513">
        <v>2727.7</v>
      </c>
      <c r="G36" s="513">
        <v>5171.4</v>
      </c>
      <c r="H36" s="513">
        <v>0</v>
      </c>
      <c r="I36" s="513">
        <v>8</v>
      </c>
      <c r="J36" s="513">
        <v>55</v>
      </c>
      <c r="K36" s="513">
        <v>389.5</v>
      </c>
      <c r="L36" s="513">
        <v>5.2</v>
      </c>
      <c r="M36" s="513">
        <v>5023.4</v>
      </c>
      <c r="N36" s="513">
        <v>402.9</v>
      </c>
      <c r="O36" s="514">
        <v>2930.5</v>
      </c>
    </row>
    <row r="37" spans="2:15" ht="12">
      <c r="B37" s="144" t="s">
        <v>1129</v>
      </c>
      <c r="C37" s="511">
        <f t="shared" si="6"/>
        <v>32260.1</v>
      </c>
      <c r="D37" s="512">
        <v>31681.8</v>
      </c>
      <c r="E37" s="513">
        <f t="shared" si="7"/>
        <v>30594.3</v>
      </c>
      <c r="F37" s="513">
        <v>7266.7</v>
      </c>
      <c r="G37" s="513">
        <v>23327.6</v>
      </c>
      <c r="H37" s="513">
        <v>0.3</v>
      </c>
      <c r="I37" s="513">
        <v>35.9</v>
      </c>
      <c r="J37" s="513">
        <v>46.4</v>
      </c>
      <c r="K37" s="513">
        <v>1004.9</v>
      </c>
      <c r="L37" s="513">
        <v>578.3</v>
      </c>
      <c r="M37" s="513">
        <v>25966.3</v>
      </c>
      <c r="N37" s="513">
        <v>908.4</v>
      </c>
      <c r="O37" s="514">
        <v>5385.4</v>
      </c>
    </row>
    <row r="38" spans="2:15" ht="12">
      <c r="B38" s="144" t="s">
        <v>1130</v>
      </c>
      <c r="C38" s="511">
        <f t="shared" si="6"/>
        <v>14181</v>
      </c>
      <c r="D38" s="512">
        <f>SUM(E38,H38:K38)</f>
        <v>13561</v>
      </c>
      <c r="E38" s="513">
        <f t="shared" si="7"/>
        <v>12367.5</v>
      </c>
      <c r="F38" s="513">
        <v>2936.6</v>
      </c>
      <c r="G38" s="513">
        <v>9430.9</v>
      </c>
      <c r="H38" s="513">
        <v>0</v>
      </c>
      <c r="I38" s="513">
        <v>0.3</v>
      </c>
      <c r="J38" s="513">
        <v>40</v>
      </c>
      <c r="K38" s="513">
        <v>1153.2</v>
      </c>
      <c r="L38" s="513">
        <v>620</v>
      </c>
      <c r="M38" s="513">
        <v>6887.2</v>
      </c>
      <c r="N38" s="513">
        <v>723</v>
      </c>
      <c r="O38" s="514">
        <v>6570.8</v>
      </c>
    </row>
    <row r="39" spans="2:15" ht="12">
      <c r="B39" s="144" t="s">
        <v>1131</v>
      </c>
      <c r="C39" s="511">
        <f t="shared" si="6"/>
        <v>28291.3</v>
      </c>
      <c r="D39" s="512">
        <f>SUM(E39,H39:K39)</f>
        <v>25363</v>
      </c>
      <c r="E39" s="513">
        <f t="shared" si="7"/>
        <v>25064.8</v>
      </c>
      <c r="F39" s="513">
        <v>5282.7</v>
      </c>
      <c r="G39" s="513">
        <v>19782.1</v>
      </c>
      <c r="H39" s="513">
        <v>0</v>
      </c>
      <c r="I39" s="513">
        <v>0</v>
      </c>
      <c r="J39" s="513">
        <v>110.8</v>
      </c>
      <c r="K39" s="513">
        <v>187.4</v>
      </c>
      <c r="L39" s="513">
        <v>2928.3</v>
      </c>
      <c r="M39" s="513">
        <v>22809.2</v>
      </c>
      <c r="N39" s="513">
        <v>3031.9</v>
      </c>
      <c r="O39" s="514">
        <v>2450.2</v>
      </c>
    </row>
    <row r="40" spans="2:15" ht="12">
      <c r="B40" s="144"/>
      <c r="C40" s="511"/>
      <c r="D40" s="512"/>
      <c r="E40" s="513"/>
      <c r="F40" s="513"/>
      <c r="G40" s="513"/>
      <c r="H40" s="513"/>
      <c r="I40" s="513"/>
      <c r="J40" s="513"/>
      <c r="K40" s="513"/>
      <c r="L40" s="513"/>
      <c r="M40" s="513"/>
      <c r="N40" s="513"/>
      <c r="O40" s="514"/>
    </row>
    <row r="41" spans="2:15" s="207" customFormat="1" ht="11.25" customHeight="1">
      <c r="B41" s="507" t="s">
        <v>1786</v>
      </c>
      <c r="C41" s="515">
        <f aca="true" t="shared" si="8" ref="C41:J41">SUM(C42:C54)</f>
        <v>140905.8</v>
      </c>
      <c r="D41" s="516">
        <f t="shared" si="8"/>
        <v>137440.99999999997</v>
      </c>
      <c r="E41" s="516">
        <f t="shared" si="8"/>
        <v>135026.20000000004</v>
      </c>
      <c r="F41" s="516">
        <f t="shared" si="8"/>
        <v>25494.300000000003</v>
      </c>
      <c r="G41" s="516">
        <f t="shared" si="8"/>
        <v>109531.90000000001</v>
      </c>
      <c r="H41" s="516">
        <f t="shared" si="8"/>
        <v>0.3</v>
      </c>
      <c r="I41" s="516">
        <f t="shared" si="8"/>
        <v>127.1</v>
      </c>
      <c r="J41" s="516">
        <f t="shared" si="8"/>
        <v>406</v>
      </c>
      <c r="K41" s="516">
        <v>1911.4</v>
      </c>
      <c r="L41" s="516">
        <f>SUM(L42:L54)</f>
        <v>3464.8</v>
      </c>
      <c r="M41" s="516">
        <f>SUM(M42:M54)</f>
        <v>59795.700000000004</v>
      </c>
      <c r="N41" s="516">
        <f>SUM(N42:N54)</f>
        <v>8254.3</v>
      </c>
      <c r="O41" s="517">
        <f>SUM(O42:O54)</f>
        <v>72885.79999999999</v>
      </c>
    </row>
    <row r="42" spans="2:15" ht="12">
      <c r="B42" s="144" t="s">
        <v>1132</v>
      </c>
      <c r="C42" s="511">
        <f aca="true" t="shared" si="9" ref="C42:C54">SUM(D42,L42)</f>
        <v>21595.699999999997</v>
      </c>
      <c r="D42" s="512">
        <f aca="true" t="shared" si="10" ref="D42:D54">SUM(E42,H42:K42)</f>
        <v>20770.999999999996</v>
      </c>
      <c r="E42" s="513">
        <f aca="true" t="shared" si="11" ref="E42:E54">SUM(F42:G42)</f>
        <v>20656.6</v>
      </c>
      <c r="F42" s="513">
        <v>4692.7</v>
      </c>
      <c r="G42" s="513">
        <v>15963.9</v>
      </c>
      <c r="H42" s="513">
        <v>0.3</v>
      </c>
      <c r="I42" s="513">
        <v>0</v>
      </c>
      <c r="J42" s="513">
        <v>15.1</v>
      </c>
      <c r="K42" s="513">
        <v>99</v>
      </c>
      <c r="L42" s="513">
        <v>824.7</v>
      </c>
      <c r="M42" s="513">
        <v>8324</v>
      </c>
      <c r="N42" s="513">
        <v>1036.5</v>
      </c>
      <c r="O42" s="514">
        <v>12235.2</v>
      </c>
    </row>
    <row r="43" spans="2:15" ht="12">
      <c r="B43" s="144" t="s">
        <v>1133</v>
      </c>
      <c r="C43" s="511">
        <f t="shared" si="9"/>
        <v>7121.200000000001</v>
      </c>
      <c r="D43" s="512">
        <f t="shared" si="10"/>
        <v>7008.200000000001</v>
      </c>
      <c r="E43" s="513">
        <f t="shared" si="11"/>
        <v>6985.200000000001</v>
      </c>
      <c r="F43" s="513">
        <v>1902.4</v>
      </c>
      <c r="G43" s="513">
        <v>5082.8</v>
      </c>
      <c r="H43" s="513">
        <v>0</v>
      </c>
      <c r="I43" s="513">
        <v>0.4</v>
      </c>
      <c r="J43" s="513">
        <v>0.6</v>
      </c>
      <c r="K43" s="513">
        <v>22</v>
      </c>
      <c r="L43" s="513">
        <v>113</v>
      </c>
      <c r="M43" s="513">
        <v>2390.3</v>
      </c>
      <c r="N43" s="513">
        <v>724.3</v>
      </c>
      <c r="O43" s="514">
        <v>4006.6</v>
      </c>
    </row>
    <row r="44" spans="2:15" ht="12">
      <c r="B44" s="144" t="s">
        <v>1134</v>
      </c>
      <c r="C44" s="511">
        <f t="shared" si="9"/>
        <v>16601.5</v>
      </c>
      <c r="D44" s="512">
        <f t="shared" si="10"/>
        <v>15632.6</v>
      </c>
      <c r="E44" s="513">
        <f t="shared" si="11"/>
        <v>15480.900000000001</v>
      </c>
      <c r="F44" s="513">
        <v>4238.2</v>
      </c>
      <c r="G44" s="513">
        <v>11242.7</v>
      </c>
      <c r="H44" s="513">
        <v>0</v>
      </c>
      <c r="I44" s="513">
        <v>0</v>
      </c>
      <c r="J44" s="513">
        <v>11.8</v>
      </c>
      <c r="K44" s="513">
        <v>139.9</v>
      </c>
      <c r="L44" s="513">
        <v>968.9</v>
      </c>
      <c r="M44" s="513">
        <v>5070.1</v>
      </c>
      <c r="N44" s="513">
        <v>260</v>
      </c>
      <c r="O44" s="514">
        <v>11271.4</v>
      </c>
    </row>
    <row r="45" spans="2:15" ht="12">
      <c r="B45" s="144" t="s">
        <v>1135</v>
      </c>
      <c r="C45" s="511">
        <f t="shared" si="9"/>
        <v>10923.7</v>
      </c>
      <c r="D45" s="512">
        <f t="shared" si="10"/>
        <v>10813.800000000001</v>
      </c>
      <c r="E45" s="513">
        <f t="shared" si="11"/>
        <v>10675.400000000001</v>
      </c>
      <c r="F45" s="513">
        <v>2481.3</v>
      </c>
      <c r="G45" s="513">
        <v>8194.1</v>
      </c>
      <c r="H45" s="513">
        <v>0</v>
      </c>
      <c r="I45" s="513">
        <v>0</v>
      </c>
      <c r="J45" s="513">
        <v>2</v>
      </c>
      <c r="K45" s="513">
        <v>136.4</v>
      </c>
      <c r="L45" s="513">
        <v>109.9</v>
      </c>
      <c r="M45" s="513">
        <v>4905.7</v>
      </c>
      <c r="N45" s="513">
        <v>418</v>
      </c>
      <c r="O45" s="514">
        <v>5600</v>
      </c>
    </row>
    <row r="46" spans="2:15" ht="12">
      <c r="B46" s="144" t="s">
        <v>1136</v>
      </c>
      <c r="C46" s="511">
        <f t="shared" si="9"/>
        <v>3356.5000000000005</v>
      </c>
      <c r="D46" s="512">
        <f t="shared" si="10"/>
        <v>3084.7000000000003</v>
      </c>
      <c r="E46" s="513">
        <f t="shared" si="11"/>
        <v>3070.3</v>
      </c>
      <c r="F46" s="513">
        <v>691.5</v>
      </c>
      <c r="G46" s="513">
        <v>2378.8</v>
      </c>
      <c r="H46" s="513">
        <v>0</v>
      </c>
      <c r="I46" s="513">
        <v>12.6</v>
      </c>
      <c r="J46" s="513">
        <v>1.8</v>
      </c>
      <c r="K46" s="513">
        <v>0</v>
      </c>
      <c r="L46" s="513">
        <v>271.8</v>
      </c>
      <c r="M46" s="513">
        <v>322.4</v>
      </c>
      <c r="N46" s="513">
        <v>705.4</v>
      </c>
      <c r="O46" s="514">
        <v>2328.7</v>
      </c>
    </row>
    <row r="47" spans="2:15" ht="12">
      <c r="B47" s="144" t="s">
        <v>1137</v>
      </c>
      <c r="C47" s="511">
        <f t="shared" si="9"/>
        <v>14398.6</v>
      </c>
      <c r="D47" s="512">
        <f t="shared" si="10"/>
        <v>14106</v>
      </c>
      <c r="E47" s="513">
        <f t="shared" si="11"/>
        <v>13747.2</v>
      </c>
      <c r="F47" s="513">
        <v>2137.1</v>
      </c>
      <c r="G47" s="513">
        <v>11610.1</v>
      </c>
      <c r="H47" s="513">
        <v>0</v>
      </c>
      <c r="I47" s="513">
        <v>54</v>
      </c>
      <c r="J47" s="513">
        <v>247</v>
      </c>
      <c r="K47" s="513">
        <v>57.8</v>
      </c>
      <c r="L47" s="513">
        <v>292.6</v>
      </c>
      <c r="M47" s="513">
        <v>2862.9</v>
      </c>
      <c r="N47" s="513">
        <v>3467.7</v>
      </c>
      <c r="O47" s="514">
        <v>8068</v>
      </c>
    </row>
    <row r="48" spans="2:15" ht="12">
      <c r="B48" s="144" t="s">
        <v>1158</v>
      </c>
      <c r="C48" s="511">
        <f t="shared" si="9"/>
        <v>705.2</v>
      </c>
      <c r="D48" s="512">
        <f t="shared" si="10"/>
        <v>664.5</v>
      </c>
      <c r="E48" s="513">
        <f t="shared" si="11"/>
        <v>651.5</v>
      </c>
      <c r="F48" s="513">
        <v>125.2</v>
      </c>
      <c r="G48" s="513">
        <v>526.3</v>
      </c>
      <c r="H48" s="513"/>
      <c r="I48" s="513">
        <v>0</v>
      </c>
      <c r="J48" s="513">
        <v>3.2</v>
      </c>
      <c r="K48" s="513">
        <v>9.8</v>
      </c>
      <c r="L48" s="513">
        <v>40.7</v>
      </c>
      <c r="M48" s="513">
        <v>8.2</v>
      </c>
      <c r="N48" s="513">
        <v>339.2</v>
      </c>
      <c r="O48" s="514">
        <v>357.8</v>
      </c>
    </row>
    <row r="49" spans="2:15" ht="12">
      <c r="B49" s="144" t="s">
        <v>1794</v>
      </c>
      <c r="C49" s="511">
        <f t="shared" si="9"/>
        <v>910.5</v>
      </c>
      <c r="D49" s="512">
        <f t="shared" si="10"/>
        <v>891.2</v>
      </c>
      <c r="E49" s="513">
        <f t="shared" si="11"/>
        <v>850</v>
      </c>
      <c r="F49" s="513">
        <v>252.2</v>
      </c>
      <c r="G49" s="513">
        <v>597.8</v>
      </c>
      <c r="H49" s="513">
        <v>0</v>
      </c>
      <c r="I49" s="513">
        <v>2</v>
      </c>
      <c r="J49" s="513">
        <v>13</v>
      </c>
      <c r="K49" s="513">
        <v>26.2</v>
      </c>
      <c r="L49" s="513">
        <v>19.3</v>
      </c>
      <c r="M49" s="513">
        <v>4.3</v>
      </c>
      <c r="N49" s="513">
        <v>1.2</v>
      </c>
      <c r="O49" s="514">
        <v>905</v>
      </c>
    </row>
    <row r="50" spans="2:15" ht="12">
      <c r="B50" s="144" t="s">
        <v>1138</v>
      </c>
      <c r="C50" s="511">
        <f t="shared" si="9"/>
        <v>3313.5000000000005</v>
      </c>
      <c r="D50" s="512">
        <f t="shared" si="10"/>
        <v>3166.7000000000003</v>
      </c>
      <c r="E50" s="513">
        <f t="shared" si="11"/>
        <v>2925.8</v>
      </c>
      <c r="F50" s="513">
        <v>890.9</v>
      </c>
      <c r="G50" s="513">
        <v>2034.9</v>
      </c>
      <c r="H50" s="513">
        <v>0</v>
      </c>
      <c r="I50" s="513">
        <v>0</v>
      </c>
      <c r="J50" s="513">
        <v>15.8</v>
      </c>
      <c r="K50" s="513">
        <v>225.1</v>
      </c>
      <c r="L50" s="513">
        <v>146.8</v>
      </c>
      <c r="M50" s="513">
        <v>270.5</v>
      </c>
      <c r="N50" s="513">
        <v>499.3</v>
      </c>
      <c r="O50" s="514">
        <v>2573.7</v>
      </c>
    </row>
    <row r="51" spans="2:15" ht="12">
      <c r="B51" s="144" t="s">
        <v>1139</v>
      </c>
      <c r="C51" s="511">
        <f t="shared" si="9"/>
        <v>11012.7</v>
      </c>
      <c r="D51" s="512">
        <f t="shared" si="10"/>
        <v>10971.7</v>
      </c>
      <c r="E51" s="513">
        <f t="shared" si="11"/>
        <v>10941.1</v>
      </c>
      <c r="F51" s="513">
        <v>1694.4</v>
      </c>
      <c r="G51" s="513">
        <v>9246.7</v>
      </c>
      <c r="H51" s="513">
        <v>0</v>
      </c>
      <c r="I51" s="513">
        <v>3.1</v>
      </c>
      <c r="J51" s="513">
        <v>10.6</v>
      </c>
      <c r="K51" s="513">
        <v>16.9</v>
      </c>
      <c r="L51" s="513">
        <v>41</v>
      </c>
      <c r="M51" s="513">
        <v>4471</v>
      </c>
      <c r="N51" s="513">
        <v>275.2</v>
      </c>
      <c r="O51" s="514">
        <v>6266.5</v>
      </c>
    </row>
    <row r="52" spans="2:15" ht="12">
      <c r="B52" s="144" t="s">
        <v>1140</v>
      </c>
      <c r="C52" s="511">
        <f t="shared" si="9"/>
        <v>15060.5</v>
      </c>
      <c r="D52" s="512">
        <f t="shared" si="10"/>
        <v>14993.3</v>
      </c>
      <c r="E52" s="513">
        <f t="shared" si="11"/>
        <v>14633.3</v>
      </c>
      <c r="F52" s="513">
        <v>2006.4</v>
      </c>
      <c r="G52" s="513">
        <v>12626.9</v>
      </c>
      <c r="H52" s="513">
        <v>0</v>
      </c>
      <c r="I52" s="513">
        <v>6.4</v>
      </c>
      <c r="J52" s="513">
        <v>10</v>
      </c>
      <c r="K52" s="513">
        <v>343.6</v>
      </c>
      <c r="L52" s="513">
        <v>67.2</v>
      </c>
      <c r="M52" s="513">
        <v>9437.9</v>
      </c>
      <c r="N52" s="513">
        <v>255</v>
      </c>
      <c r="O52" s="514">
        <v>5367.6</v>
      </c>
    </row>
    <row r="53" spans="2:15" ht="12">
      <c r="B53" s="144" t="s">
        <v>922</v>
      </c>
      <c r="C53" s="511">
        <f t="shared" si="9"/>
        <v>34525.399999999994</v>
      </c>
      <c r="D53" s="512">
        <f t="shared" si="10"/>
        <v>33975.299999999996</v>
      </c>
      <c r="E53" s="513">
        <f t="shared" si="11"/>
        <v>33051.3</v>
      </c>
      <c r="F53" s="513">
        <v>3743</v>
      </c>
      <c r="G53" s="513">
        <v>29308.3</v>
      </c>
      <c r="H53" s="513">
        <v>0</v>
      </c>
      <c r="I53" s="513">
        <v>48.6</v>
      </c>
      <c r="J53" s="513">
        <v>73.7</v>
      </c>
      <c r="K53" s="513">
        <v>801.7</v>
      </c>
      <c r="L53" s="513">
        <v>550.1</v>
      </c>
      <c r="M53" s="513">
        <v>21728.4</v>
      </c>
      <c r="N53" s="513">
        <v>154.7</v>
      </c>
      <c r="O53" s="514">
        <v>12642.3</v>
      </c>
    </row>
    <row r="54" spans="2:15" ht="12">
      <c r="B54" s="144" t="s">
        <v>1159</v>
      </c>
      <c r="C54" s="511">
        <f t="shared" si="9"/>
        <v>1380.8</v>
      </c>
      <c r="D54" s="512">
        <f t="shared" si="10"/>
        <v>1362</v>
      </c>
      <c r="E54" s="513">
        <f t="shared" si="11"/>
        <v>1357.6</v>
      </c>
      <c r="F54" s="513">
        <v>639</v>
      </c>
      <c r="G54" s="513">
        <v>718.6</v>
      </c>
      <c r="H54" s="513">
        <v>0</v>
      </c>
      <c r="I54" s="513">
        <v>0</v>
      </c>
      <c r="J54" s="513">
        <v>1.4</v>
      </c>
      <c r="K54" s="513">
        <v>3</v>
      </c>
      <c r="L54" s="513">
        <v>18.8</v>
      </c>
      <c r="M54" s="513">
        <v>0</v>
      </c>
      <c r="N54" s="513">
        <v>117.8</v>
      </c>
      <c r="O54" s="514">
        <v>1263</v>
      </c>
    </row>
    <row r="55" spans="2:15" ht="12">
      <c r="B55" s="144"/>
      <c r="C55" s="511"/>
      <c r="D55" s="512"/>
      <c r="E55" s="513"/>
      <c r="F55" s="513"/>
      <c r="G55" s="513"/>
      <c r="H55" s="513"/>
      <c r="I55" s="513"/>
      <c r="J55" s="513"/>
      <c r="K55" s="513"/>
      <c r="L55" s="513"/>
      <c r="M55" s="513"/>
      <c r="N55" s="513"/>
      <c r="O55" s="514"/>
    </row>
    <row r="56" spans="2:15" s="207" customFormat="1" ht="11.25" customHeight="1">
      <c r="B56" s="507" t="s">
        <v>1160</v>
      </c>
      <c r="C56" s="508">
        <f>SUM(C57:C66)</f>
        <v>198956.2</v>
      </c>
      <c r="D56" s="509">
        <f>SUM(D57:D66)</f>
        <v>196754.30000000002</v>
      </c>
      <c r="E56" s="509">
        <f>SUM(E57:E66)</f>
        <v>191518.80000000002</v>
      </c>
      <c r="F56" s="509">
        <f>SUM(F57:F66)</f>
        <v>29700.999999999996</v>
      </c>
      <c r="G56" s="509">
        <f>SUM(G57:G66)</f>
        <v>161817.8</v>
      </c>
      <c r="H56" s="167">
        <v>0</v>
      </c>
      <c r="I56" s="509">
        <f aca="true" t="shared" si="12" ref="I56:O56">SUM(I57:I66)</f>
        <v>162.4</v>
      </c>
      <c r="J56" s="509">
        <f t="shared" si="12"/>
        <v>856</v>
      </c>
      <c r="K56" s="509">
        <f t="shared" si="12"/>
        <v>4217.1</v>
      </c>
      <c r="L56" s="509">
        <f t="shared" si="12"/>
        <v>2201.9</v>
      </c>
      <c r="M56" s="509">
        <f t="shared" si="12"/>
        <v>70557.5</v>
      </c>
      <c r="N56" s="509">
        <f t="shared" si="12"/>
        <v>26663.399999999998</v>
      </c>
      <c r="O56" s="510">
        <f t="shared" si="12"/>
        <v>101735.29999999999</v>
      </c>
    </row>
    <row r="57" spans="2:15" ht="12">
      <c r="B57" s="144" t="s">
        <v>1141</v>
      </c>
      <c r="C57" s="511">
        <f aca="true" t="shared" si="13" ref="C57:C66">SUM(D57,L57)</f>
        <v>43346.7</v>
      </c>
      <c r="D57" s="512">
        <f aca="true" t="shared" si="14" ref="D57:D66">SUM(E57,H57:K57)</f>
        <v>42660.299999999996</v>
      </c>
      <c r="E57" s="513">
        <f aca="true" t="shared" si="15" ref="E57:E66">SUM(F57:G57)</f>
        <v>42301.1</v>
      </c>
      <c r="F57" s="513">
        <v>9303.5</v>
      </c>
      <c r="G57" s="513">
        <v>32997.6</v>
      </c>
      <c r="H57" s="513">
        <v>0</v>
      </c>
      <c r="I57" s="513">
        <v>0</v>
      </c>
      <c r="J57" s="513">
        <v>145.1</v>
      </c>
      <c r="K57" s="513">
        <v>214.1</v>
      </c>
      <c r="L57" s="513">
        <v>686.4</v>
      </c>
      <c r="M57" s="513">
        <v>7512.4</v>
      </c>
      <c r="N57" s="513">
        <v>3277.8</v>
      </c>
      <c r="O57" s="514">
        <v>32556.5</v>
      </c>
    </row>
    <row r="58" spans="2:15" ht="12">
      <c r="B58" s="144" t="s">
        <v>1802</v>
      </c>
      <c r="C58" s="511">
        <f t="shared" si="13"/>
        <v>14895</v>
      </c>
      <c r="D58" s="512">
        <f t="shared" si="14"/>
        <v>14612.9</v>
      </c>
      <c r="E58" s="513">
        <f t="shared" si="15"/>
        <v>14569.4</v>
      </c>
      <c r="F58" s="513">
        <v>1439</v>
      </c>
      <c r="G58" s="513">
        <v>13130.4</v>
      </c>
      <c r="H58" s="513">
        <v>0</v>
      </c>
      <c r="I58" s="513">
        <v>0</v>
      </c>
      <c r="J58" s="513">
        <v>7.4</v>
      </c>
      <c r="K58" s="513">
        <v>36.1</v>
      </c>
      <c r="L58" s="513">
        <v>282.1</v>
      </c>
      <c r="M58" s="513">
        <v>6157.9</v>
      </c>
      <c r="N58" s="513">
        <v>1331.3</v>
      </c>
      <c r="O58" s="514">
        <v>7405.8</v>
      </c>
    </row>
    <row r="59" spans="2:15" ht="12">
      <c r="B59" s="144" t="s">
        <v>1142</v>
      </c>
      <c r="C59" s="511">
        <f t="shared" si="13"/>
        <v>11889.300000000001</v>
      </c>
      <c r="D59" s="512">
        <f t="shared" si="14"/>
        <v>11658.6</v>
      </c>
      <c r="E59" s="513">
        <f t="shared" si="15"/>
        <v>11164.8</v>
      </c>
      <c r="F59" s="513">
        <v>2642.7</v>
      </c>
      <c r="G59" s="513">
        <v>8522.1</v>
      </c>
      <c r="H59" s="513">
        <v>0</v>
      </c>
      <c r="I59" s="513">
        <v>0</v>
      </c>
      <c r="J59" s="513">
        <v>302.1</v>
      </c>
      <c r="K59" s="513">
        <v>191.7</v>
      </c>
      <c r="L59" s="513">
        <v>230.7</v>
      </c>
      <c r="M59" s="513">
        <v>580</v>
      </c>
      <c r="N59" s="513">
        <v>3565.6</v>
      </c>
      <c r="O59" s="514">
        <v>7743.7</v>
      </c>
    </row>
    <row r="60" spans="2:15" ht="12">
      <c r="B60" s="144" t="s">
        <v>1804</v>
      </c>
      <c r="C60" s="511">
        <f t="shared" si="13"/>
        <v>2082.4</v>
      </c>
      <c r="D60" s="512">
        <f t="shared" si="14"/>
        <v>1988.8</v>
      </c>
      <c r="E60" s="513">
        <f t="shared" si="15"/>
        <v>1980.3</v>
      </c>
      <c r="F60" s="513">
        <v>1029.8</v>
      </c>
      <c r="G60" s="513">
        <v>950.5</v>
      </c>
      <c r="H60" s="513">
        <v>0</v>
      </c>
      <c r="I60" s="513">
        <v>0</v>
      </c>
      <c r="J60" s="513">
        <v>8.5</v>
      </c>
      <c r="K60" s="513">
        <v>0</v>
      </c>
      <c r="L60" s="513">
        <v>93.6</v>
      </c>
      <c r="M60" s="513">
        <v>144.5</v>
      </c>
      <c r="N60" s="513">
        <v>305.8</v>
      </c>
      <c r="O60" s="514">
        <v>1632.1</v>
      </c>
    </row>
    <row r="61" spans="2:15" ht="12">
      <c r="B61" s="144" t="s">
        <v>1805</v>
      </c>
      <c r="C61" s="511">
        <f t="shared" si="13"/>
        <v>6946.900000000001</v>
      </c>
      <c r="D61" s="512">
        <f t="shared" si="14"/>
        <v>6746.3</v>
      </c>
      <c r="E61" s="513">
        <f t="shared" si="15"/>
        <v>6641.6</v>
      </c>
      <c r="F61" s="513">
        <v>1979.3</v>
      </c>
      <c r="G61" s="513">
        <v>4662.3</v>
      </c>
      <c r="H61" s="513">
        <v>0</v>
      </c>
      <c r="I61" s="513">
        <v>0</v>
      </c>
      <c r="J61" s="513">
        <v>30.9</v>
      </c>
      <c r="K61" s="513">
        <v>73.8</v>
      </c>
      <c r="L61" s="513">
        <v>200.6</v>
      </c>
      <c r="M61" s="513">
        <v>285.2</v>
      </c>
      <c r="N61" s="513">
        <v>2055.8</v>
      </c>
      <c r="O61" s="514">
        <v>4605.9</v>
      </c>
    </row>
    <row r="62" spans="2:15" ht="12">
      <c r="B62" s="144" t="s">
        <v>1806</v>
      </c>
      <c r="C62" s="511">
        <f t="shared" si="13"/>
        <v>752.7</v>
      </c>
      <c r="D62" s="512">
        <f t="shared" si="14"/>
        <v>693.6</v>
      </c>
      <c r="E62" s="513">
        <f t="shared" si="15"/>
        <v>692.1</v>
      </c>
      <c r="F62" s="513">
        <v>285.3</v>
      </c>
      <c r="G62" s="513">
        <v>406.8</v>
      </c>
      <c r="H62" s="513">
        <v>0</v>
      </c>
      <c r="I62" s="513">
        <v>0</v>
      </c>
      <c r="J62" s="513">
        <v>1</v>
      </c>
      <c r="K62" s="513">
        <v>0.5</v>
      </c>
      <c r="L62" s="513">
        <v>59.1</v>
      </c>
      <c r="M62" s="513">
        <v>2.8</v>
      </c>
      <c r="N62" s="513">
        <v>6.1</v>
      </c>
      <c r="O62" s="514">
        <v>743.8</v>
      </c>
    </row>
    <row r="63" spans="2:15" ht="12">
      <c r="B63" s="144" t="s">
        <v>927</v>
      </c>
      <c r="C63" s="511">
        <f t="shared" si="13"/>
        <v>8555.6</v>
      </c>
      <c r="D63" s="512">
        <f t="shared" si="14"/>
        <v>8301.7</v>
      </c>
      <c r="E63" s="513">
        <f t="shared" si="15"/>
        <v>8290.7</v>
      </c>
      <c r="F63" s="513">
        <v>2432.1</v>
      </c>
      <c r="G63" s="513">
        <v>5858.6</v>
      </c>
      <c r="H63" s="513">
        <v>0</v>
      </c>
      <c r="I63" s="513">
        <v>1</v>
      </c>
      <c r="J63" s="513">
        <v>5.5</v>
      </c>
      <c r="K63" s="513">
        <v>4.5</v>
      </c>
      <c r="L63" s="513">
        <v>253.9</v>
      </c>
      <c r="M63" s="513">
        <v>319</v>
      </c>
      <c r="N63" s="513">
        <v>346.6</v>
      </c>
      <c r="O63" s="514">
        <v>7890</v>
      </c>
    </row>
    <row r="64" spans="2:15" ht="12">
      <c r="B64" s="144" t="s">
        <v>928</v>
      </c>
      <c r="C64" s="511">
        <f t="shared" si="13"/>
        <v>10703.199999999999</v>
      </c>
      <c r="D64" s="512">
        <f t="shared" si="14"/>
        <v>10529.3</v>
      </c>
      <c r="E64" s="513">
        <f t="shared" si="15"/>
        <v>10316.5</v>
      </c>
      <c r="F64" s="513">
        <v>2601.1</v>
      </c>
      <c r="G64" s="513">
        <v>7715.4</v>
      </c>
      <c r="H64" s="513">
        <v>0</v>
      </c>
      <c r="I64" s="513">
        <v>0</v>
      </c>
      <c r="J64" s="513">
        <v>94.4</v>
      </c>
      <c r="K64" s="513">
        <v>118.4</v>
      </c>
      <c r="L64" s="513">
        <v>173.9</v>
      </c>
      <c r="M64" s="513">
        <v>338.1</v>
      </c>
      <c r="N64" s="513">
        <v>1710.4</v>
      </c>
      <c r="O64" s="514">
        <v>8654.7</v>
      </c>
    </row>
    <row r="65" spans="2:15" ht="12">
      <c r="B65" s="144" t="s">
        <v>1809</v>
      </c>
      <c r="C65" s="511">
        <f t="shared" si="13"/>
        <v>30809.600000000002</v>
      </c>
      <c r="D65" s="512">
        <f t="shared" si="14"/>
        <v>30678.100000000002</v>
      </c>
      <c r="E65" s="513">
        <f t="shared" si="15"/>
        <v>29053</v>
      </c>
      <c r="F65" s="513">
        <v>3543.5</v>
      </c>
      <c r="G65" s="513">
        <v>25509.5</v>
      </c>
      <c r="H65" s="513">
        <v>0</v>
      </c>
      <c r="I65" s="513">
        <v>0</v>
      </c>
      <c r="J65" s="513">
        <v>76.2</v>
      </c>
      <c r="K65" s="513">
        <v>1548.9</v>
      </c>
      <c r="L65" s="513">
        <v>131.5</v>
      </c>
      <c r="M65" s="513">
        <v>5929</v>
      </c>
      <c r="N65" s="513">
        <v>12458.9</v>
      </c>
      <c r="O65" s="514">
        <v>12421.7</v>
      </c>
    </row>
    <row r="66" spans="2:15" ht="12">
      <c r="B66" s="150" t="s">
        <v>1161</v>
      </c>
      <c r="C66" s="518">
        <f t="shared" si="13"/>
        <v>68974.8</v>
      </c>
      <c r="D66" s="519">
        <f t="shared" si="14"/>
        <v>68884.7</v>
      </c>
      <c r="E66" s="520">
        <f t="shared" si="15"/>
        <v>66509.3</v>
      </c>
      <c r="F66" s="520">
        <v>4444.7</v>
      </c>
      <c r="G66" s="520">
        <v>62064.6</v>
      </c>
      <c r="H66" s="182">
        <v>0</v>
      </c>
      <c r="I66" s="520">
        <v>161.4</v>
      </c>
      <c r="J66" s="520">
        <v>184.9</v>
      </c>
      <c r="K66" s="520">
        <v>2029.1</v>
      </c>
      <c r="L66" s="520">
        <v>90.1</v>
      </c>
      <c r="M66" s="520">
        <v>49288.6</v>
      </c>
      <c r="N66" s="520">
        <v>1605.1</v>
      </c>
      <c r="O66" s="521">
        <v>18081.1</v>
      </c>
    </row>
    <row r="67" s="506" customFormat="1" ht="12">
      <c r="B67" s="44" t="s">
        <v>1162</v>
      </c>
    </row>
  </sheetData>
  <mergeCells count="18">
    <mergeCell ref="B4:B8"/>
    <mergeCell ref="M4:O4"/>
    <mergeCell ref="H6:H8"/>
    <mergeCell ref="I6:I8"/>
    <mergeCell ref="M5:M8"/>
    <mergeCell ref="N5:N8"/>
    <mergeCell ref="O5:O8"/>
    <mergeCell ref="J6:J8"/>
    <mergeCell ref="E6:G6"/>
    <mergeCell ref="D5:K5"/>
    <mergeCell ref="C4:L4"/>
    <mergeCell ref="E7:E8"/>
    <mergeCell ref="F7:F8"/>
    <mergeCell ref="G7:G8"/>
    <mergeCell ref="L5:L8"/>
    <mergeCell ref="K6:K8"/>
    <mergeCell ref="C5:C8"/>
    <mergeCell ref="D6:D8"/>
  </mergeCells>
  <printOptions/>
  <pageMargins left="0.75" right="0.75" top="1" bottom="1" header="0.512" footer="0.512"/>
  <pageSetup orientation="portrait" paperSize="9" r:id="rId1"/>
</worksheet>
</file>

<file path=xl/worksheets/sheet13.xml><?xml version="1.0" encoding="utf-8"?>
<worksheet xmlns="http://schemas.openxmlformats.org/spreadsheetml/2006/main" xmlns:r="http://schemas.openxmlformats.org/officeDocument/2006/relationships">
  <dimension ref="B1:U50"/>
  <sheetViews>
    <sheetView workbookViewId="0" topLeftCell="A1">
      <pane xSplit="5" ySplit="3" topLeftCell="F4" activePane="bottomRight" state="frozen"/>
      <selection pane="topLeft" activeCell="A1" sqref="A1"/>
      <selection pane="topRight" activeCell="F1" sqref="F1"/>
      <selection pane="bottomLeft" activeCell="A4" sqref="A4"/>
      <selection pane="bottomRight" activeCell="A1" sqref="A1"/>
    </sheetView>
  </sheetViews>
  <sheetFormatPr defaultColWidth="9.00390625" defaultRowHeight="15" customHeight="1"/>
  <cols>
    <col min="1" max="1" width="2.375" style="522" customWidth="1"/>
    <col min="2" max="2" width="5.125" style="522" customWidth="1"/>
    <col min="3" max="3" width="4.625" style="522" customWidth="1"/>
    <col min="4" max="4" width="13.625" style="524" customWidth="1"/>
    <col min="5" max="5" width="2.50390625" style="524" customWidth="1"/>
    <col min="6" max="8" width="11.625" style="524" customWidth="1"/>
    <col min="9" max="9" width="9.125" style="524" customWidth="1"/>
    <col min="10" max="11" width="9.125" style="522" customWidth="1"/>
    <col min="12" max="12" width="9.125" style="522" bestFit="1" customWidth="1"/>
    <col min="13" max="13" width="11.25390625" style="522" bestFit="1" customWidth="1"/>
    <col min="14" max="14" width="9.375" style="522" bestFit="1" customWidth="1"/>
    <col min="15" max="20" width="9.125" style="522" bestFit="1" customWidth="1"/>
    <col min="21" max="16384" width="9.00390625" style="522" customWidth="1"/>
  </cols>
  <sheetData>
    <row r="1" spans="2:3" ht="21.75" customHeight="1">
      <c r="B1" s="523" t="s">
        <v>1218</v>
      </c>
      <c r="C1" s="523"/>
    </row>
    <row r="2" spans="2:20" ht="15" customHeight="1" thickBot="1">
      <c r="B2" s="525"/>
      <c r="C2" s="525"/>
      <c r="D2" s="525"/>
      <c r="E2" s="525"/>
      <c r="F2" s="525"/>
      <c r="G2" s="525"/>
      <c r="H2" s="525"/>
      <c r="I2" s="526"/>
      <c r="J2" s="525"/>
      <c r="K2" s="525"/>
      <c r="L2" s="525"/>
      <c r="M2" s="525"/>
      <c r="N2" s="525"/>
      <c r="O2" s="525"/>
      <c r="P2" s="525"/>
      <c r="Q2" s="525"/>
      <c r="R2" s="525"/>
      <c r="S2" s="525"/>
      <c r="T2" s="526" t="s">
        <v>1165</v>
      </c>
    </row>
    <row r="3" spans="2:20" ht="24" customHeight="1" thickTop="1">
      <c r="B3" s="1421" t="s">
        <v>1166</v>
      </c>
      <c r="C3" s="1422"/>
      <c r="D3" s="1422"/>
      <c r="E3" s="1423"/>
      <c r="F3" s="528" t="s">
        <v>1090</v>
      </c>
      <c r="G3" s="528" t="s">
        <v>1167</v>
      </c>
      <c r="H3" s="528" t="s">
        <v>1168</v>
      </c>
      <c r="I3" s="527" t="s">
        <v>1164</v>
      </c>
      <c r="J3" s="527" t="s">
        <v>1169</v>
      </c>
      <c r="K3" s="528" t="s">
        <v>1170</v>
      </c>
      <c r="L3" s="528" t="s">
        <v>1171</v>
      </c>
      <c r="M3" s="528" t="s">
        <v>1172</v>
      </c>
      <c r="N3" s="528" t="s">
        <v>1173</v>
      </c>
      <c r="O3" s="528" t="s">
        <v>1174</v>
      </c>
      <c r="P3" s="528" t="s">
        <v>1175</v>
      </c>
      <c r="Q3" s="528" t="s">
        <v>1176</v>
      </c>
      <c r="R3" s="528" t="s">
        <v>1177</v>
      </c>
      <c r="S3" s="528" t="s">
        <v>1178</v>
      </c>
      <c r="T3" s="528" t="s">
        <v>1179</v>
      </c>
    </row>
    <row r="4" spans="2:20" ht="12" customHeight="1">
      <c r="B4" s="529"/>
      <c r="C4" s="530"/>
      <c r="D4" s="530"/>
      <c r="E4" s="531"/>
      <c r="F4" s="532"/>
      <c r="G4" s="532"/>
      <c r="H4" s="532"/>
      <c r="I4" s="532"/>
      <c r="J4" s="532"/>
      <c r="K4" s="532"/>
      <c r="L4" s="532"/>
      <c r="M4" s="532"/>
      <c r="N4" s="532"/>
      <c r="O4" s="532"/>
      <c r="P4" s="532"/>
      <c r="Q4" s="532"/>
      <c r="R4" s="532"/>
      <c r="S4" s="532"/>
      <c r="T4" s="533"/>
    </row>
    <row r="5" spans="2:20" s="534" customFormat="1" ht="12" customHeight="1">
      <c r="B5" s="1424" t="s">
        <v>1756</v>
      </c>
      <c r="C5" s="1425"/>
      <c r="D5" s="1425"/>
      <c r="E5" s="1426"/>
      <c r="F5" s="538">
        <f aca="true" t="shared" si="0" ref="F5:T5">SUM(F26,F32,F40,F47)</f>
        <v>6111247</v>
      </c>
      <c r="G5" s="538">
        <f t="shared" si="0"/>
        <v>7148358</v>
      </c>
      <c r="H5" s="538">
        <f t="shared" si="0"/>
        <v>5937912</v>
      </c>
      <c r="I5" s="51">
        <f t="shared" si="0"/>
        <v>285365</v>
      </c>
      <c r="J5" s="51">
        <f t="shared" si="0"/>
        <v>467375</v>
      </c>
      <c r="K5" s="51">
        <f t="shared" si="0"/>
        <v>696475</v>
      </c>
      <c r="L5" s="51">
        <f t="shared" si="0"/>
        <v>766913</v>
      </c>
      <c r="M5" s="51">
        <f t="shared" si="0"/>
        <v>1112644</v>
      </c>
      <c r="N5" s="51">
        <f t="shared" si="0"/>
        <v>711955</v>
      </c>
      <c r="O5" s="51">
        <f t="shared" si="0"/>
        <v>342033</v>
      </c>
      <c r="P5" s="51">
        <f t="shared" si="0"/>
        <v>342384</v>
      </c>
      <c r="Q5" s="51">
        <f t="shared" si="0"/>
        <v>354587</v>
      </c>
      <c r="R5" s="51">
        <f t="shared" si="0"/>
        <v>350955</v>
      </c>
      <c r="S5" s="51">
        <f t="shared" si="0"/>
        <v>351736</v>
      </c>
      <c r="T5" s="54">
        <f t="shared" si="0"/>
        <v>155490</v>
      </c>
    </row>
    <row r="6" spans="2:20" s="534" customFormat="1" ht="12" customHeight="1">
      <c r="B6" s="535"/>
      <c r="C6" s="536"/>
      <c r="D6" s="536"/>
      <c r="E6" s="539"/>
      <c r="F6" s="538"/>
      <c r="G6" s="538"/>
      <c r="H6" s="538"/>
      <c r="I6" s="51"/>
      <c r="J6" s="51"/>
      <c r="K6" s="51"/>
      <c r="L6" s="51"/>
      <c r="M6" s="51"/>
      <c r="N6" s="51"/>
      <c r="O6" s="51"/>
      <c r="P6" s="51"/>
      <c r="Q6" s="51"/>
      <c r="R6" s="51"/>
      <c r="S6" s="51"/>
      <c r="T6" s="54"/>
    </row>
    <row r="7" spans="2:20" s="534" customFormat="1" ht="12" customHeight="1">
      <c r="B7" s="1428" t="s">
        <v>1180</v>
      </c>
      <c r="C7" s="1412" t="s">
        <v>1181</v>
      </c>
      <c r="D7" s="1419"/>
      <c r="E7" s="539"/>
      <c r="F7" s="541">
        <v>471866</v>
      </c>
      <c r="G7" s="541">
        <v>463409</v>
      </c>
      <c r="H7" s="541">
        <v>566853</v>
      </c>
      <c r="I7" s="57">
        <v>0</v>
      </c>
      <c r="J7" s="57">
        <v>0</v>
      </c>
      <c r="K7" s="57">
        <v>0</v>
      </c>
      <c r="L7" s="57">
        <v>2228</v>
      </c>
      <c r="M7" s="57">
        <v>412498</v>
      </c>
      <c r="N7" s="57">
        <v>139421</v>
      </c>
      <c r="O7" s="57">
        <v>0</v>
      </c>
      <c r="P7" s="57">
        <v>0</v>
      </c>
      <c r="Q7" s="57">
        <v>0</v>
      </c>
      <c r="R7" s="57">
        <v>739</v>
      </c>
      <c r="S7" s="57">
        <v>11967</v>
      </c>
      <c r="T7" s="60">
        <v>0</v>
      </c>
    </row>
    <row r="8" spans="2:20" s="534" customFormat="1" ht="12" customHeight="1">
      <c r="B8" s="1428"/>
      <c r="C8" s="1412" t="s">
        <v>1182</v>
      </c>
      <c r="D8" s="1419"/>
      <c r="E8" s="539"/>
      <c r="F8" s="541">
        <v>6628</v>
      </c>
      <c r="G8" s="541">
        <v>922</v>
      </c>
      <c r="H8" s="541">
        <v>3281</v>
      </c>
      <c r="I8" s="57">
        <v>0</v>
      </c>
      <c r="J8" s="57">
        <v>0</v>
      </c>
      <c r="K8" s="57">
        <v>0</v>
      </c>
      <c r="L8" s="57">
        <v>0</v>
      </c>
      <c r="M8" s="57">
        <v>0</v>
      </c>
      <c r="N8" s="57">
        <v>142</v>
      </c>
      <c r="O8" s="57">
        <v>0</v>
      </c>
      <c r="P8" s="57">
        <v>0</v>
      </c>
      <c r="Q8" s="57">
        <v>0</v>
      </c>
      <c r="R8" s="57">
        <v>3045</v>
      </c>
      <c r="S8" s="57">
        <v>36</v>
      </c>
      <c r="T8" s="60">
        <v>58</v>
      </c>
    </row>
    <row r="9" spans="2:20" s="534" customFormat="1" ht="12" customHeight="1">
      <c r="B9" s="1428"/>
      <c r="C9" s="1412" t="s">
        <v>1183</v>
      </c>
      <c r="D9" s="1419"/>
      <c r="E9" s="539"/>
      <c r="F9" s="541">
        <v>3381</v>
      </c>
      <c r="G9" s="541">
        <v>6629</v>
      </c>
      <c r="H9" s="541">
        <v>28985</v>
      </c>
      <c r="I9" s="57">
        <v>0</v>
      </c>
      <c r="J9" s="57">
        <v>0</v>
      </c>
      <c r="K9" s="57">
        <v>0</v>
      </c>
      <c r="L9" s="57">
        <v>0</v>
      </c>
      <c r="M9" s="57">
        <v>0</v>
      </c>
      <c r="N9" s="57">
        <v>2085</v>
      </c>
      <c r="O9" s="57">
        <v>110</v>
      </c>
      <c r="P9" s="57">
        <v>24</v>
      </c>
      <c r="Q9" s="57">
        <v>6106</v>
      </c>
      <c r="R9" s="57">
        <v>15783</v>
      </c>
      <c r="S9" s="57">
        <v>4875</v>
      </c>
      <c r="T9" s="60">
        <v>2</v>
      </c>
    </row>
    <row r="10" spans="2:20" s="534" customFormat="1" ht="12" customHeight="1">
      <c r="B10" s="1428"/>
      <c r="C10" s="1412" t="s">
        <v>1184</v>
      </c>
      <c r="D10" s="1419"/>
      <c r="E10" s="539"/>
      <c r="F10" s="541">
        <v>17551</v>
      </c>
      <c r="G10" s="541">
        <v>3722</v>
      </c>
      <c r="H10" s="541">
        <v>56602</v>
      </c>
      <c r="I10" s="57">
        <v>0</v>
      </c>
      <c r="J10" s="57">
        <v>0</v>
      </c>
      <c r="K10" s="57">
        <v>0</v>
      </c>
      <c r="L10" s="57">
        <v>0</v>
      </c>
      <c r="M10" s="57">
        <v>215</v>
      </c>
      <c r="N10" s="57">
        <v>4980</v>
      </c>
      <c r="O10" s="57">
        <v>601</v>
      </c>
      <c r="P10" s="57">
        <v>29868</v>
      </c>
      <c r="Q10" s="57">
        <v>20</v>
      </c>
      <c r="R10" s="57">
        <v>8158</v>
      </c>
      <c r="S10" s="57">
        <v>12758</v>
      </c>
      <c r="T10" s="60">
        <v>2</v>
      </c>
    </row>
    <row r="11" spans="2:20" s="534" customFormat="1" ht="12" customHeight="1">
      <c r="B11" s="1428"/>
      <c r="C11" s="1412" t="s">
        <v>1185</v>
      </c>
      <c r="D11" s="1419"/>
      <c r="E11" s="539"/>
      <c r="F11" s="541">
        <v>10707</v>
      </c>
      <c r="G11" s="541">
        <v>15346</v>
      </c>
      <c r="H11" s="541">
        <v>12054</v>
      </c>
      <c r="I11" s="57">
        <v>0</v>
      </c>
      <c r="J11" s="57">
        <v>0</v>
      </c>
      <c r="K11" s="57">
        <v>0</v>
      </c>
      <c r="L11" s="57">
        <v>0</v>
      </c>
      <c r="M11" s="57">
        <v>82</v>
      </c>
      <c r="N11" s="57">
        <v>7371</v>
      </c>
      <c r="O11" s="57">
        <v>3234</v>
      </c>
      <c r="P11" s="57">
        <v>729</v>
      </c>
      <c r="Q11" s="57">
        <v>29</v>
      </c>
      <c r="R11" s="57">
        <v>274</v>
      </c>
      <c r="S11" s="57">
        <v>335</v>
      </c>
      <c r="T11" s="60">
        <v>0</v>
      </c>
    </row>
    <row r="12" spans="2:20" s="534" customFormat="1" ht="12" customHeight="1">
      <c r="B12" s="1428"/>
      <c r="C12" s="1412" t="s">
        <v>1186</v>
      </c>
      <c r="D12" s="1419"/>
      <c r="E12" s="539"/>
      <c r="F12" s="541">
        <v>94296</v>
      </c>
      <c r="G12" s="541">
        <v>71496</v>
      </c>
      <c r="H12" s="541">
        <v>95997</v>
      </c>
      <c r="I12" s="57">
        <v>16</v>
      </c>
      <c r="J12" s="57">
        <v>0</v>
      </c>
      <c r="K12" s="57">
        <v>0</v>
      </c>
      <c r="L12" s="57">
        <v>34</v>
      </c>
      <c r="M12" s="57">
        <v>21997</v>
      </c>
      <c r="N12" s="57">
        <v>24158</v>
      </c>
      <c r="O12" s="57">
        <v>8156</v>
      </c>
      <c r="P12" s="57">
        <v>11740</v>
      </c>
      <c r="Q12" s="57">
        <v>4846</v>
      </c>
      <c r="R12" s="57">
        <v>7283</v>
      </c>
      <c r="S12" s="57">
        <v>15010</v>
      </c>
      <c r="T12" s="60">
        <v>2757</v>
      </c>
    </row>
    <row r="13" spans="2:20" s="534" customFormat="1" ht="12" customHeight="1">
      <c r="B13" s="1428"/>
      <c r="C13" s="1412" t="s">
        <v>1187</v>
      </c>
      <c r="D13" s="1419"/>
      <c r="E13" s="539"/>
      <c r="F13" s="541">
        <v>299025</v>
      </c>
      <c r="G13" s="541">
        <v>308725</v>
      </c>
      <c r="H13" s="541">
        <v>220818</v>
      </c>
      <c r="I13" s="57">
        <v>88632</v>
      </c>
      <c r="J13" s="57">
        <v>117661</v>
      </c>
      <c r="K13" s="57">
        <v>7462</v>
      </c>
      <c r="L13" s="57">
        <v>2477</v>
      </c>
      <c r="M13" s="57">
        <v>441</v>
      </c>
      <c r="N13" s="57">
        <v>186</v>
      </c>
      <c r="O13" s="57">
        <v>0</v>
      </c>
      <c r="P13" s="57">
        <v>1523</v>
      </c>
      <c r="Q13" s="57">
        <v>112</v>
      </c>
      <c r="R13" s="57">
        <v>171</v>
      </c>
      <c r="S13" s="57">
        <v>1240</v>
      </c>
      <c r="T13" s="60">
        <v>913</v>
      </c>
    </row>
    <row r="14" spans="2:20" s="534" customFormat="1" ht="12" customHeight="1">
      <c r="B14" s="1428"/>
      <c r="C14" s="1412" t="s">
        <v>1188</v>
      </c>
      <c r="D14" s="1419"/>
      <c r="E14" s="539"/>
      <c r="F14" s="541">
        <v>161140</v>
      </c>
      <c r="G14" s="541">
        <v>175118</v>
      </c>
      <c r="H14" s="541">
        <v>142446</v>
      </c>
      <c r="I14" s="57">
        <v>10729</v>
      </c>
      <c r="J14" s="57">
        <v>29804</v>
      </c>
      <c r="K14" s="57">
        <v>35147</v>
      </c>
      <c r="L14" s="57">
        <v>29688</v>
      </c>
      <c r="M14" s="57">
        <v>8226</v>
      </c>
      <c r="N14" s="57">
        <v>681</v>
      </c>
      <c r="O14" s="57">
        <v>0</v>
      </c>
      <c r="P14" s="57">
        <v>8866</v>
      </c>
      <c r="Q14" s="57">
        <v>2062</v>
      </c>
      <c r="R14" s="57">
        <v>4854</v>
      </c>
      <c r="S14" s="57">
        <v>6199</v>
      </c>
      <c r="T14" s="60">
        <v>6190</v>
      </c>
    </row>
    <row r="15" spans="2:20" s="534" customFormat="1" ht="12" customHeight="1">
      <c r="B15" s="1428"/>
      <c r="C15" s="1412" t="s">
        <v>1189</v>
      </c>
      <c r="D15" s="1419"/>
      <c r="E15" s="539"/>
      <c r="F15" s="541">
        <v>801786</v>
      </c>
      <c r="G15" s="541">
        <v>549905</v>
      </c>
      <c r="H15" s="541">
        <v>550583</v>
      </c>
      <c r="I15" s="57">
        <v>62826</v>
      </c>
      <c r="J15" s="57">
        <v>87964</v>
      </c>
      <c r="K15" s="57">
        <v>315212</v>
      </c>
      <c r="L15" s="57">
        <v>80360</v>
      </c>
      <c r="M15" s="57">
        <v>567</v>
      </c>
      <c r="N15" s="57">
        <v>64</v>
      </c>
      <c r="O15" s="57">
        <v>8</v>
      </c>
      <c r="P15" s="57">
        <v>172</v>
      </c>
      <c r="Q15" s="57">
        <v>1165</v>
      </c>
      <c r="R15" s="57">
        <v>983</v>
      </c>
      <c r="S15" s="57">
        <v>449</v>
      </c>
      <c r="T15" s="60">
        <v>813</v>
      </c>
    </row>
    <row r="16" spans="2:20" ht="12" customHeight="1">
      <c r="B16" s="1428"/>
      <c r="C16" s="1420" t="s">
        <v>1190</v>
      </c>
      <c r="D16" s="1420"/>
      <c r="E16" s="542"/>
      <c r="F16" s="543">
        <v>389370</v>
      </c>
      <c r="G16" s="543">
        <v>457393</v>
      </c>
      <c r="H16" s="543">
        <v>429402</v>
      </c>
      <c r="I16" s="57">
        <v>5195</v>
      </c>
      <c r="J16" s="57">
        <v>6849</v>
      </c>
      <c r="K16" s="57">
        <v>1297</v>
      </c>
      <c r="L16" s="57">
        <v>2414</v>
      </c>
      <c r="M16" s="57">
        <v>111633</v>
      </c>
      <c r="N16" s="57">
        <v>45574</v>
      </c>
      <c r="O16" s="57">
        <v>72163</v>
      </c>
      <c r="P16" s="57">
        <v>62197</v>
      </c>
      <c r="Q16" s="57">
        <v>44678</v>
      </c>
      <c r="R16" s="57">
        <v>29167</v>
      </c>
      <c r="S16" s="57">
        <v>20239</v>
      </c>
      <c r="T16" s="60">
        <v>27996</v>
      </c>
    </row>
    <row r="17" spans="2:20" ht="12" customHeight="1">
      <c r="B17" s="1428"/>
      <c r="C17" s="1427" t="s">
        <v>1191</v>
      </c>
      <c r="D17" s="1427"/>
      <c r="E17" s="544"/>
      <c r="F17" s="543">
        <v>348215</v>
      </c>
      <c r="G17" s="543">
        <v>222097</v>
      </c>
      <c r="H17" s="543">
        <v>240377</v>
      </c>
      <c r="I17" s="57">
        <v>7587</v>
      </c>
      <c r="J17" s="57">
        <v>15023</v>
      </c>
      <c r="K17" s="57">
        <v>17297</v>
      </c>
      <c r="L17" s="57">
        <v>30946</v>
      </c>
      <c r="M17" s="57">
        <v>25838</v>
      </c>
      <c r="N17" s="57">
        <v>11212</v>
      </c>
      <c r="O17" s="57">
        <v>16208</v>
      </c>
      <c r="P17" s="57">
        <v>36589</v>
      </c>
      <c r="Q17" s="57">
        <v>37690</v>
      </c>
      <c r="R17" s="57">
        <v>14094</v>
      </c>
      <c r="S17" s="57">
        <v>19193</v>
      </c>
      <c r="T17" s="60">
        <v>8700</v>
      </c>
    </row>
    <row r="18" spans="2:20" ht="12" customHeight="1">
      <c r="B18" s="1428"/>
      <c r="C18" s="1418" t="s">
        <v>1192</v>
      </c>
      <c r="D18" s="1418"/>
      <c r="E18" s="545"/>
      <c r="F18" s="543">
        <v>30423</v>
      </c>
      <c r="G18" s="543">
        <v>4684</v>
      </c>
      <c r="H18" s="543">
        <v>114</v>
      </c>
      <c r="I18" s="57">
        <v>37</v>
      </c>
      <c r="J18" s="57">
        <v>2</v>
      </c>
      <c r="K18" s="57">
        <v>0</v>
      </c>
      <c r="L18" s="57">
        <v>6</v>
      </c>
      <c r="M18" s="57">
        <v>47</v>
      </c>
      <c r="N18" s="57">
        <v>4</v>
      </c>
      <c r="O18" s="57">
        <v>0</v>
      </c>
      <c r="P18" s="57">
        <v>0</v>
      </c>
      <c r="Q18" s="57">
        <v>0</v>
      </c>
      <c r="R18" s="57">
        <v>4</v>
      </c>
      <c r="S18" s="57">
        <v>7</v>
      </c>
      <c r="T18" s="60">
        <v>7</v>
      </c>
    </row>
    <row r="19" spans="2:20" ht="12" customHeight="1">
      <c r="B19" s="1428"/>
      <c r="C19" s="1418" t="s">
        <v>1193</v>
      </c>
      <c r="D19" s="1418"/>
      <c r="E19" s="545"/>
      <c r="F19" s="543">
        <v>49269</v>
      </c>
      <c r="G19" s="543">
        <v>47744</v>
      </c>
      <c r="H19" s="543">
        <v>56004</v>
      </c>
      <c r="I19" s="57">
        <v>1076</v>
      </c>
      <c r="J19" s="57">
        <v>112</v>
      </c>
      <c r="K19" s="57">
        <v>507</v>
      </c>
      <c r="L19" s="57">
        <v>62</v>
      </c>
      <c r="M19" s="57">
        <v>5081</v>
      </c>
      <c r="N19" s="57">
        <v>14403</v>
      </c>
      <c r="O19" s="57">
        <v>4396</v>
      </c>
      <c r="P19" s="57">
        <v>3315</v>
      </c>
      <c r="Q19" s="57">
        <v>8458</v>
      </c>
      <c r="R19" s="57">
        <v>12420</v>
      </c>
      <c r="S19" s="57">
        <v>4410</v>
      </c>
      <c r="T19" s="60">
        <v>1764</v>
      </c>
    </row>
    <row r="20" spans="2:20" ht="12" customHeight="1">
      <c r="B20" s="1428"/>
      <c r="C20" s="1418" t="s">
        <v>1194</v>
      </c>
      <c r="D20" s="1418"/>
      <c r="E20" s="545"/>
      <c r="F20" s="543">
        <v>419883</v>
      </c>
      <c r="G20" s="543">
        <v>1223589</v>
      </c>
      <c r="H20" s="543">
        <v>499215</v>
      </c>
      <c r="I20" s="57">
        <v>23636</v>
      </c>
      <c r="J20" s="57">
        <v>61367</v>
      </c>
      <c r="K20" s="57">
        <v>71908</v>
      </c>
      <c r="L20" s="57">
        <v>83020</v>
      </c>
      <c r="M20" s="57">
        <v>12315</v>
      </c>
      <c r="N20" s="57">
        <v>1915</v>
      </c>
      <c r="O20" s="57">
        <v>0</v>
      </c>
      <c r="P20" s="57">
        <v>18292</v>
      </c>
      <c r="Q20" s="57">
        <v>39049</v>
      </c>
      <c r="R20" s="57">
        <v>82032</v>
      </c>
      <c r="S20" s="57">
        <v>83396</v>
      </c>
      <c r="T20" s="60">
        <v>22285</v>
      </c>
    </row>
    <row r="21" spans="2:20" ht="12" customHeight="1">
      <c r="B21" s="1428"/>
      <c r="C21" s="1418" t="s">
        <v>1195</v>
      </c>
      <c r="D21" s="1418"/>
      <c r="E21" s="545"/>
      <c r="F21" s="543">
        <v>35163</v>
      </c>
      <c r="G21" s="543">
        <v>29018</v>
      </c>
      <c r="H21" s="543">
        <v>26326</v>
      </c>
      <c r="I21" s="57">
        <v>0</v>
      </c>
      <c r="J21" s="57">
        <v>0</v>
      </c>
      <c r="K21" s="57">
        <v>0</v>
      </c>
      <c r="L21" s="57">
        <v>98</v>
      </c>
      <c r="M21" s="57">
        <v>2</v>
      </c>
      <c r="N21" s="57">
        <v>0</v>
      </c>
      <c r="O21" s="57">
        <v>0</v>
      </c>
      <c r="P21" s="57">
        <v>0</v>
      </c>
      <c r="Q21" s="57">
        <v>29</v>
      </c>
      <c r="R21" s="57">
        <v>2143</v>
      </c>
      <c r="S21" s="57">
        <v>18190</v>
      </c>
      <c r="T21" s="60">
        <v>5864</v>
      </c>
    </row>
    <row r="22" spans="2:20" ht="12" customHeight="1">
      <c r="B22" s="1428"/>
      <c r="C22" s="1418" t="s">
        <v>1196</v>
      </c>
      <c r="D22" s="1418"/>
      <c r="E22" s="545"/>
      <c r="F22" s="546">
        <v>849218</v>
      </c>
      <c r="G22" s="546">
        <v>1055161</v>
      </c>
      <c r="H22" s="546">
        <v>1093710</v>
      </c>
      <c r="I22" s="57">
        <v>21</v>
      </c>
      <c r="J22" s="57">
        <v>3140</v>
      </c>
      <c r="K22" s="57">
        <v>104004</v>
      </c>
      <c r="L22" s="57">
        <v>437576</v>
      </c>
      <c r="M22" s="57">
        <v>318052</v>
      </c>
      <c r="N22" s="57">
        <v>230022</v>
      </c>
      <c r="O22" s="57">
        <v>895</v>
      </c>
      <c r="P22" s="57">
        <v>0</v>
      </c>
      <c r="Q22" s="57">
        <v>0</v>
      </c>
      <c r="R22" s="57">
        <v>0</v>
      </c>
      <c r="S22" s="57">
        <v>0</v>
      </c>
      <c r="T22" s="60">
        <v>0</v>
      </c>
    </row>
    <row r="23" spans="2:20" ht="12" customHeight="1">
      <c r="B23" s="1428"/>
      <c r="C23" s="1412" t="s">
        <v>1197</v>
      </c>
      <c r="D23" s="1412"/>
      <c r="E23" s="545"/>
      <c r="F23" s="546">
        <v>39441</v>
      </c>
      <c r="G23" s="546">
        <v>29591</v>
      </c>
      <c r="H23" s="546">
        <v>23953</v>
      </c>
      <c r="I23" s="57">
        <v>1258</v>
      </c>
      <c r="J23" s="57">
        <v>1637</v>
      </c>
      <c r="K23" s="57">
        <v>873</v>
      </c>
      <c r="L23" s="57">
        <v>2031</v>
      </c>
      <c r="M23" s="57">
        <v>1232</v>
      </c>
      <c r="N23" s="57">
        <v>638</v>
      </c>
      <c r="O23" s="57">
        <v>2305</v>
      </c>
      <c r="P23" s="57">
        <v>2982</v>
      </c>
      <c r="Q23" s="57">
        <v>6532</v>
      </c>
      <c r="R23" s="57">
        <v>2176</v>
      </c>
      <c r="S23" s="57">
        <v>1390</v>
      </c>
      <c r="T23" s="60">
        <v>899</v>
      </c>
    </row>
    <row r="24" spans="2:20" ht="12" customHeight="1">
      <c r="B24" s="1428"/>
      <c r="C24" s="1418" t="s">
        <v>1198</v>
      </c>
      <c r="D24" s="1418"/>
      <c r="E24" s="545"/>
      <c r="F24" s="546">
        <v>31734</v>
      </c>
      <c r="G24" s="546">
        <v>9172</v>
      </c>
      <c r="H24" s="546">
        <v>87445</v>
      </c>
      <c r="I24" s="57">
        <v>0</v>
      </c>
      <c r="J24" s="57">
        <v>0</v>
      </c>
      <c r="K24" s="57">
        <v>0</v>
      </c>
      <c r="L24" s="57">
        <v>0</v>
      </c>
      <c r="M24" s="57">
        <v>0</v>
      </c>
      <c r="N24" s="57">
        <v>35284</v>
      </c>
      <c r="O24" s="57">
        <v>50842</v>
      </c>
      <c r="P24" s="57">
        <v>1319</v>
      </c>
      <c r="Q24" s="57">
        <v>0</v>
      </c>
      <c r="R24" s="57">
        <v>0</v>
      </c>
      <c r="S24" s="57">
        <v>0</v>
      </c>
      <c r="T24" s="60">
        <v>0</v>
      </c>
    </row>
    <row r="25" spans="2:20" ht="12" customHeight="1">
      <c r="B25" s="1428"/>
      <c r="C25" s="1412" t="s">
        <v>1199</v>
      </c>
      <c r="D25" s="1412"/>
      <c r="E25" s="547"/>
      <c r="F25" s="546">
        <v>520523</v>
      </c>
      <c r="G25" s="546">
        <v>610749</v>
      </c>
      <c r="H25" s="546">
        <v>762975</v>
      </c>
      <c r="I25" s="57">
        <v>13842</v>
      </c>
      <c r="J25" s="57">
        <v>28420</v>
      </c>
      <c r="K25" s="57">
        <v>61434</v>
      </c>
      <c r="L25" s="57">
        <v>59196</v>
      </c>
      <c r="M25" s="57">
        <v>65827</v>
      </c>
      <c r="N25" s="57">
        <v>90821</v>
      </c>
      <c r="O25" s="57">
        <v>35892</v>
      </c>
      <c r="P25" s="57">
        <v>44258</v>
      </c>
      <c r="Q25" s="57">
        <v>91864</v>
      </c>
      <c r="R25" s="57">
        <v>106457</v>
      </c>
      <c r="S25" s="57">
        <v>113630</v>
      </c>
      <c r="T25" s="60">
        <v>51334</v>
      </c>
    </row>
    <row r="26" spans="2:20" s="534" customFormat="1" ht="12" customHeight="1">
      <c r="B26" s="1428"/>
      <c r="C26" s="1417" t="s">
        <v>1085</v>
      </c>
      <c r="D26" s="1417"/>
      <c r="E26" s="548"/>
      <c r="F26" s="549">
        <v>4579629</v>
      </c>
      <c r="G26" s="549">
        <f aca="true" t="shared" si="1" ref="G26:T26">SUM(G7:G25)</f>
        <v>5284470</v>
      </c>
      <c r="H26" s="549">
        <f t="shared" si="1"/>
        <v>4897140</v>
      </c>
      <c r="I26" s="549">
        <f t="shared" si="1"/>
        <v>214855</v>
      </c>
      <c r="J26" s="549">
        <f t="shared" si="1"/>
        <v>351979</v>
      </c>
      <c r="K26" s="549">
        <f t="shared" si="1"/>
        <v>615141</v>
      </c>
      <c r="L26" s="549">
        <f t="shared" si="1"/>
        <v>730136</v>
      </c>
      <c r="M26" s="549">
        <f t="shared" si="1"/>
        <v>984053</v>
      </c>
      <c r="N26" s="549">
        <f t="shared" si="1"/>
        <v>608961</v>
      </c>
      <c r="O26" s="549">
        <f t="shared" si="1"/>
        <v>194810</v>
      </c>
      <c r="P26" s="549">
        <f t="shared" si="1"/>
        <v>221874</v>
      </c>
      <c r="Q26" s="549">
        <f t="shared" si="1"/>
        <v>242640</v>
      </c>
      <c r="R26" s="549">
        <f t="shared" si="1"/>
        <v>289783</v>
      </c>
      <c r="S26" s="549">
        <f t="shared" si="1"/>
        <v>313324</v>
      </c>
      <c r="T26" s="550">
        <f t="shared" si="1"/>
        <v>129584</v>
      </c>
    </row>
    <row r="27" spans="2:20" ht="12" customHeight="1">
      <c r="B27" s="551"/>
      <c r="C27" s="552"/>
      <c r="D27" s="553"/>
      <c r="E27" s="554"/>
      <c r="F27" s="543"/>
      <c r="G27" s="543"/>
      <c r="H27" s="543"/>
      <c r="I27" s="57"/>
      <c r="J27" s="57"/>
      <c r="K27" s="57"/>
      <c r="L27" s="57"/>
      <c r="M27" s="57"/>
      <c r="N27" s="57"/>
      <c r="O27" s="57"/>
      <c r="P27" s="57"/>
      <c r="Q27" s="57"/>
      <c r="R27" s="57"/>
      <c r="S27" s="57"/>
      <c r="T27" s="60"/>
    </row>
    <row r="28" spans="2:20" ht="12" customHeight="1">
      <c r="B28" s="1414" t="s">
        <v>1200</v>
      </c>
      <c r="C28" s="1418" t="s">
        <v>1201</v>
      </c>
      <c r="D28" s="1418"/>
      <c r="E28" s="545"/>
      <c r="F28" s="543">
        <v>0</v>
      </c>
      <c r="G28" s="543">
        <v>0</v>
      </c>
      <c r="H28" s="543">
        <v>10185</v>
      </c>
      <c r="I28" s="57">
        <v>0</v>
      </c>
      <c r="J28" s="57">
        <v>0</v>
      </c>
      <c r="K28" s="57">
        <v>10185</v>
      </c>
      <c r="L28" s="57">
        <v>0</v>
      </c>
      <c r="M28" s="57">
        <v>0</v>
      </c>
      <c r="N28" s="57">
        <v>0</v>
      </c>
      <c r="O28" s="57">
        <v>0</v>
      </c>
      <c r="P28" s="57">
        <v>0</v>
      </c>
      <c r="Q28" s="57">
        <v>0</v>
      </c>
      <c r="R28" s="57">
        <v>0</v>
      </c>
      <c r="S28" s="57">
        <v>0</v>
      </c>
      <c r="T28" s="60">
        <v>0</v>
      </c>
    </row>
    <row r="29" spans="2:20" ht="12" customHeight="1">
      <c r="B29" s="1414"/>
      <c r="C29" s="1418" t="s">
        <v>1202</v>
      </c>
      <c r="D29" s="1418"/>
      <c r="E29" s="545"/>
      <c r="F29" s="543">
        <v>76487</v>
      </c>
      <c r="G29" s="543">
        <v>10866</v>
      </c>
      <c r="H29" s="543">
        <v>12711</v>
      </c>
      <c r="I29" s="57">
        <v>2056</v>
      </c>
      <c r="J29" s="57">
        <v>3233</v>
      </c>
      <c r="K29" s="57">
        <v>1450</v>
      </c>
      <c r="L29" s="57">
        <v>360</v>
      </c>
      <c r="M29" s="57">
        <v>109</v>
      </c>
      <c r="N29" s="57">
        <v>314</v>
      </c>
      <c r="O29" s="57">
        <v>1602</v>
      </c>
      <c r="P29" s="57">
        <v>3342</v>
      </c>
      <c r="Q29" s="57">
        <v>0</v>
      </c>
      <c r="R29" s="57">
        <v>0</v>
      </c>
      <c r="S29" s="57">
        <v>0</v>
      </c>
      <c r="T29" s="60">
        <v>245</v>
      </c>
    </row>
    <row r="30" spans="2:20" ht="12" customHeight="1">
      <c r="B30" s="1414"/>
      <c r="C30" s="1418" t="s">
        <v>1203</v>
      </c>
      <c r="D30" s="1418"/>
      <c r="E30" s="545"/>
      <c r="F30" s="543">
        <v>8077</v>
      </c>
      <c r="G30" s="543">
        <v>69358</v>
      </c>
      <c r="H30" s="543">
        <v>161793</v>
      </c>
      <c r="I30" s="57">
        <v>15</v>
      </c>
      <c r="J30" s="57">
        <v>0</v>
      </c>
      <c r="K30" s="57">
        <v>0</v>
      </c>
      <c r="L30" s="57">
        <v>115</v>
      </c>
      <c r="M30" s="57">
        <v>370</v>
      </c>
      <c r="N30" s="57">
        <v>1147</v>
      </c>
      <c r="O30" s="57">
        <v>10813</v>
      </c>
      <c r="P30" s="57">
        <v>68171</v>
      </c>
      <c r="Q30" s="57">
        <v>77538</v>
      </c>
      <c r="R30" s="57">
        <v>2855</v>
      </c>
      <c r="S30" s="57">
        <v>764</v>
      </c>
      <c r="T30" s="60">
        <v>5</v>
      </c>
    </row>
    <row r="31" spans="2:20" ht="12" customHeight="1">
      <c r="B31" s="1414"/>
      <c r="C31" s="1412" t="s">
        <v>1069</v>
      </c>
      <c r="D31" s="1412"/>
      <c r="E31" s="547"/>
      <c r="F31" s="543">
        <v>8774</v>
      </c>
      <c r="G31" s="543">
        <v>25384</v>
      </c>
      <c r="H31" s="543">
        <v>58944</v>
      </c>
      <c r="I31" s="57">
        <v>0</v>
      </c>
      <c r="J31" s="57">
        <v>0</v>
      </c>
      <c r="K31" s="57">
        <v>2</v>
      </c>
      <c r="L31" s="57">
        <v>10220</v>
      </c>
      <c r="M31" s="57">
        <v>9978</v>
      </c>
      <c r="N31" s="57">
        <v>18108</v>
      </c>
      <c r="O31" s="57">
        <v>13613</v>
      </c>
      <c r="P31" s="57">
        <v>1985</v>
      </c>
      <c r="Q31" s="57">
        <v>1037</v>
      </c>
      <c r="R31" s="57">
        <v>2427</v>
      </c>
      <c r="S31" s="57">
        <v>1574</v>
      </c>
      <c r="T31" s="60">
        <v>0</v>
      </c>
    </row>
    <row r="32" spans="2:20" s="534" customFormat="1" ht="11.25" customHeight="1">
      <c r="B32" s="1414"/>
      <c r="C32" s="1417" t="s">
        <v>1085</v>
      </c>
      <c r="D32" s="1417"/>
      <c r="E32" s="537"/>
      <c r="F32" s="549">
        <f aca="true" t="shared" si="2" ref="F32:T32">SUM(F28:F31)</f>
        <v>93338</v>
      </c>
      <c r="G32" s="549">
        <f t="shared" si="2"/>
        <v>105608</v>
      </c>
      <c r="H32" s="549">
        <f t="shared" si="2"/>
        <v>243633</v>
      </c>
      <c r="I32" s="51">
        <f t="shared" si="2"/>
        <v>2071</v>
      </c>
      <c r="J32" s="51">
        <f t="shared" si="2"/>
        <v>3233</v>
      </c>
      <c r="K32" s="51">
        <f t="shared" si="2"/>
        <v>11637</v>
      </c>
      <c r="L32" s="51">
        <f t="shared" si="2"/>
        <v>10695</v>
      </c>
      <c r="M32" s="51">
        <f t="shared" si="2"/>
        <v>10457</v>
      </c>
      <c r="N32" s="51">
        <f t="shared" si="2"/>
        <v>19569</v>
      </c>
      <c r="O32" s="51">
        <f t="shared" si="2"/>
        <v>26028</v>
      </c>
      <c r="P32" s="51">
        <f t="shared" si="2"/>
        <v>73498</v>
      </c>
      <c r="Q32" s="51">
        <f t="shared" si="2"/>
        <v>78575</v>
      </c>
      <c r="R32" s="51">
        <f t="shared" si="2"/>
        <v>5282</v>
      </c>
      <c r="S32" s="51">
        <f t="shared" si="2"/>
        <v>2338</v>
      </c>
      <c r="T32" s="54">
        <f t="shared" si="2"/>
        <v>250</v>
      </c>
    </row>
    <row r="33" spans="2:20" ht="12" customHeight="1">
      <c r="B33" s="551"/>
      <c r="C33" s="540"/>
      <c r="D33" s="540"/>
      <c r="E33" s="547"/>
      <c r="F33" s="543"/>
      <c r="G33" s="543"/>
      <c r="H33" s="543"/>
      <c r="I33" s="57"/>
      <c r="J33" s="57"/>
      <c r="K33" s="57"/>
      <c r="L33" s="57"/>
      <c r="M33" s="57"/>
      <c r="N33" s="57"/>
      <c r="O33" s="57"/>
      <c r="P33" s="57"/>
      <c r="Q33" s="57"/>
      <c r="R33" s="57"/>
      <c r="S33" s="57"/>
      <c r="T33" s="60"/>
    </row>
    <row r="34" spans="2:20" ht="12" customHeight="1">
      <c r="B34" s="1414" t="s">
        <v>1204</v>
      </c>
      <c r="C34" s="1412" t="s">
        <v>1205</v>
      </c>
      <c r="D34" s="1413"/>
      <c r="E34" s="547"/>
      <c r="F34" s="543">
        <v>160145</v>
      </c>
      <c r="G34" s="543">
        <v>696059</v>
      </c>
      <c r="H34" s="543">
        <v>241404</v>
      </c>
      <c r="I34" s="57">
        <v>1381</v>
      </c>
      <c r="J34" s="57">
        <v>1792</v>
      </c>
      <c r="K34" s="57">
        <v>1206</v>
      </c>
      <c r="L34" s="57">
        <v>0</v>
      </c>
      <c r="M34" s="57">
        <v>55463</v>
      </c>
      <c r="N34" s="57">
        <v>75162</v>
      </c>
      <c r="O34" s="57">
        <v>97099</v>
      </c>
      <c r="P34" s="57">
        <v>7575</v>
      </c>
      <c r="Q34" s="57">
        <v>166</v>
      </c>
      <c r="R34" s="57">
        <v>975</v>
      </c>
      <c r="S34" s="57">
        <v>0</v>
      </c>
      <c r="T34" s="60">
        <v>585</v>
      </c>
    </row>
    <row r="35" spans="2:20" ht="12" customHeight="1">
      <c r="B35" s="1414"/>
      <c r="C35" s="1412" t="s">
        <v>1206</v>
      </c>
      <c r="D35" s="1413"/>
      <c r="E35" s="547"/>
      <c r="F35" s="543">
        <v>115943</v>
      </c>
      <c r="G35" s="543">
        <v>60944</v>
      </c>
      <c r="H35" s="543">
        <v>148212</v>
      </c>
      <c r="I35" s="57">
        <v>21064</v>
      </c>
      <c r="J35" s="57">
        <v>60961</v>
      </c>
      <c r="K35" s="57">
        <v>18323</v>
      </c>
      <c r="L35" s="57">
        <v>6682</v>
      </c>
      <c r="M35" s="57">
        <v>818</v>
      </c>
      <c r="N35" s="57">
        <v>2696</v>
      </c>
      <c r="O35" s="57">
        <v>11237</v>
      </c>
      <c r="P35" s="57">
        <v>1094</v>
      </c>
      <c r="Q35" s="57">
        <v>6725</v>
      </c>
      <c r="R35" s="57">
        <v>8282</v>
      </c>
      <c r="S35" s="57">
        <v>7136</v>
      </c>
      <c r="T35" s="60">
        <v>3194</v>
      </c>
    </row>
    <row r="36" spans="2:20" ht="12" customHeight="1">
      <c r="B36" s="1414"/>
      <c r="C36" s="1412" t="s">
        <v>1207</v>
      </c>
      <c r="D36" s="1412"/>
      <c r="E36" s="547"/>
      <c r="F36" s="543">
        <v>82850</v>
      </c>
      <c r="G36" s="543">
        <v>97755</v>
      </c>
      <c r="H36" s="543">
        <v>59782</v>
      </c>
      <c r="I36" s="57">
        <v>4770</v>
      </c>
      <c r="J36" s="57">
        <v>5746</v>
      </c>
      <c r="K36" s="57">
        <v>6230</v>
      </c>
      <c r="L36" s="57">
        <v>5984</v>
      </c>
      <c r="M36" s="57">
        <v>3546</v>
      </c>
      <c r="N36" s="57">
        <v>1103</v>
      </c>
      <c r="O36" s="57">
        <v>208</v>
      </c>
      <c r="P36" s="57">
        <v>8589</v>
      </c>
      <c r="Q36" s="57">
        <v>5645</v>
      </c>
      <c r="R36" s="57">
        <v>8098</v>
      </c>
      <c r="S36" s="57">
        <v>7197</v>
      </c>
      <c r="T36" s="60">
        <v>2666</v>
      </c>
    </row>
    <row r="37" spans="2:20" ht="12" customHeight="1">
      <c r="B37" s="1414"/>
      <c r="C37" s="1412" t="s">
        <v>1208</v>
      </c>
      <c r="D37" s="1412"/>
      <c r="E37" s="547"/>
      <c r="F37" s="543">
        <v>74099</v>
      </c>
      <c r="G37" s="543">
        <v>71415</v>
      </c>
      <c r="H37" s="543">
        <v>101758</v>
      </c>
      <c r="I37" s="57">
        <v>22600</v>
      </c>
      <c r="J37" s="57">
        <v>25148</v>
      </c>
      <c r="K37" s="57">
        <v>4426</v>
      </c>
      <c r="L37" s="57">
        <v>97</v>
      </c>
      <c r="M37" s="57">
        <v>587</v>
      </c>
      <c r="N37" s="57">
        <v>0</v>
      </c>
      <c r="O37" s="57">
        <v>381</v>
      </c>
      <c r="P37" s="57">
        <v>2477</v>
      </c>
      <c r="Q37" s="57">
        <v>9338</v>
      </c>
      <c r="R37" s="57">
        <v>17198</v>
      </c>
      <c r="S37" s="57">
        <v>8632</v>
      </c>
      <c r="T37" s="60">
        <v>10874</v>
      </c>
    </row>
    <row r="38" spans="2:20" ht="12" customHeight="1">
      <c r="B38" s="1414"/>
      <c r="C38" s="1412" t="s">
        <v>1209</v>
      </c>
      <c r="D38" s="1413"/>
      <c r="E38" s="547"/>
      <c r="F38" s="543">
        <v>95243</v>
      </c>
      <c r="G38" s="543">
        <v>112109</v>
      </c>
      <c r="H38" s="543">
        <v>94452</v>
      </c>
      <c r="I38" s="57">
        <v>13921</v>
      </c>
      <c r="J38" s="57">
        <v>12083</v>
      </c>
      <c r="K38" s="57">
        <v>6322</v>
      </c>
      <c r="L38" s="57">
        <v>2215</v>
      </c>
      <c r="M38" s="57">
        <v>1329</v>
      </c>
      <c r="N38" s="57">
        <v>1184</v>
      </c>
      <c r="O38" s="57">
        <v>659</v>
      </c>
      <c r="P38" s="57">
        <v>2534</v>
      </c>
      <c r="Q38" s="57">
        <v>11436</v>
      </c>
      <c r="R38" s="57">
        <v>21323</v>
      </c>
      <c r="S38" s="57">
        <v>13109</v>
      </c>
      <c r="T38" s="60">
        <v>8337</v>
      </c>
    </row>
    <row r="39" spans="2:20" ht="12" customHeight="1">
      <c r="B39" s="1414"/>
      <c r="C39" s="1412" t="s">
        <v>1199</v>
      </c>
      <c r="D39" s="1412"/>
      <c r="E39" s="547"/>
      <c r="F39" s="543">
        <v>12521</v>
      </c>
      <c r="G39" s="543">
        <v>32868</v>
      </c>
      <c r="H39" s="543">
        <v>36178</v>
      </c>
      <c r="I39" s="57">
        <v>0</v>
      </c>
      <c r="J39" s="57">
        <v>0</v>
      </c>
      <c r="K39" s="57">
        <v>25794</v>
      </c>
      <c r="L39" s="57">
        <v>5496</v>
      </c>
      <c r="M39" s="57">
        <v>440</v>
      </c>
      <c r="N39" s="57">
        <v>684</v>
      </c>
      <c r="O39" s="57">
        <v>2555</v>
      </c>
      <c r="P39" s="57">
        <v>1209</v>
      </c>
      <c r="Q39" s="57">
        <v>0</v>
      </c>
      <c r="R39" s="57">
        <v>0</v>
      </c>
      <c r="S39" s="57">
        <v>0</v>
      </c>
      <c r="T39" s="60">
        <v>0</v>
      </c>
    </row>
    <row r="40" spans="2:21" s="534" customFormat="1" ht="12" customHeight="1">
      <c r="B40" s="1414"/>
      <c r="C40" s="1417" t="s">
        <v>1085</v>
      </c>
      <c r="D40" s="1417"/>
      <c r="E40" s="537"/>
      <c r="F40" s="549">
        <f aca="true" t="shared" si="3" ref="F40:T40">SUM(F34:F39)</f>
        <v>540801</v>
      </c>
      <c r="G40" s="549">
        <f t="shared" si="3"/>
        <v>1071150</v>
      </c>
      <c r="H40" s="549">
        <f t="shared" si="3"/>
        <v>681786</v>
      </c>
      <c r="I40" s="549">
        <f t="shared" si="3"/>
        <v>63736</v>
      </c>
      <c r="J40" s="549">
        <f t="shared" si="3"/>
        <v>105730</v>
      </c>
      <c r="K40" s="549">
        <f t="shared" si="3"/>
        <v>62301</v>
      </c>
      <c r="L40" s="549">
        <f t="shared" si="3"/>
        <v>20474</v>
      </c>
      <c r="M40" s="549">
        <f t="shared" si="3"/>
        <v>62183</v>
      </c>
      <c r="N40" s="549">
        <f t="shared" si="3"/>
        <v>80829</v>
      </c>
      <c r="O40" s="549">
        <f t="shared" si="3"/>
        <v>112139</v>
      </c>
      <c r="P40" s="549">
        <f t="shared" si="3"/>
        <v>23478</v>
      </c>
      <c r="Q40" s="549">
        <f t="shared" si="3"/>
        <v>33310</v>
      </c>
      <c r="R40" s="549">
        <f t="shared" si="3"/>
        <v>55876</v>
      </c>
      <c r="S40" s="549">
        <f t="shared" si="3"/>
        <v>36074</v>
      </c>
      <c r="T40" s="550">
        <f t="shared" si="3"/>
        <v>25656</v>
      </c>
      <c r="U40" s="555"/>
    </row>
    <row r="41" spans="2:20" ht="12" customHeight="1">
      <c r="B41" s="556"/>
      <c r="C41" s="540"/>
      <c r="D41" s="540"/>
      <c r="E41" s="547"/>
      <c r="F41" s="543"/>
      <c r="G41" s="543"/>
      <c r="H41" s="543"/>
      <c r="I41" s="57"/>
      <c r="J41" s="57"/>
      <c r="K41" s="57"/>
      <c r="L41" s="57"/>
      <c r="M41" s="57"/>
      <c r="N41" s="57"/>
      <c r="O41" s="57"/>
      <c r="P41" s="57"/>
      <c r="Q41" s="57"/>
      <c r="R41" s="57"/>
      <c r="S41" s="57"/>
      <c r="T41" s="60"/>
    </row>
    <row r="42" spans="2:20" ht="12" customHeight="1">
      <c r="B42" s="1414" t="s">
        <v>1210</v>
      </c>
      <c r="C42" s="1412" t="s">
        <v>1211</v>
      </c>
      <c r="D42" s="1412"/>
      <c r="E42" s="547"/>
      <c r="F42" s="543">
        <v>665812</v>
      </c>
      <c r="G42" s="543">
        <v>487885</v>
      </c>
      <c r="H42" s="543">
        <v>54071</v>
      </c>
      <c r="I42" s="57">
        <v>0</v>
      </c>
      <c r="J42" s="57">
        <v>0</v>
      </c>
      <c r="K42" s="57">
        <v>0</v>
      </c>
      <c r="L42" s="57">
        <v>5586</v>
      </c>
      <c r="M42" s="57">
        <v>45889</v>
      </c>
      <c r="N42" s="57">
        <v>2596</v>
      </c>
      <c r="O42" s="57">
        <v>0</v>
      </c>
      <c r="P42" s="57">
        <v>0</v>
      </c>
      <c r="Q42" s="57">
        <v>0</v>
      </c>
      <c r="R42" s="57">
        <v>0</v>
      </c>
      <c r="S42" s="57">
        <v>0</v>
      </c>
      <c r="T42" s="60">
        <v>0</v>
      </c>
    </row>
    <row r="43" spans="2:20" ht="12" customHeight="1">
      <c r="B43" s="1414"/>
      <c r="C43" s="1412" t="s">
        <v>1212</v>
      </c>
      <c r="D43" s="1413"/>
      <c r="E43" s="547"/>
      <c r="F43" s="543">
        <v>201825</v>
      </c>
      <c r="G43" s="543">
        <v>160306</v>
      </c>
      <c r="H43" s="543">
        <v>10062</v>
      </c>
      <c r="I43" s="57">
        <v>0</v>
      </c>
      <c r="J43" s="57">
        <v>0</v>
      </c>
      <c r="K43" s="57">
        <v>0</v>
      </c>
      <c r="L43" s="57">
        <v>0</v>
      </c>
      <c r="M43" s="57">
        <v>10062</v>
      </c>
      <c r="N43" s="57">
        <v>0</v>
      </c>
      <c r="O43" s="57">
        <v>0</v>
      </c>
      <c r="P43" s="57">
        <v>0</v>
      </c>
      <c r="Q43" s="57">
        <v>0</v>
      </c>
      <c r="R43" s="57">
        <v>0</v>
      </c>
      <c r="S43" s="57">
        <v>0</v>
      </c>
      <c r="T43" s="60">
        <v>0</v>
      </c>
    </row>
    <row r="44" spans="2:20" ht="12" customHeight="1">
      <c r="B44" s="1414"/>
      <c r="C44" s="1412" t="s">
        <v>1213</v>
      </c>
      <c r="D44" s="1412"/>
      <c r="E44" s="547"/>
      <c r="F44" s="543">
        <v>4466</v>
      </c>
      <c r="G44" s="543">
        <v>1555</v>
      </c>
      <c r="H44" s="543">
        <v>17752</v>
      </c>
      <c r="I44" s="57">
        <v>4579</v>
      </c>
      <c r="J44" s="57">
        <v>6375</v>
      </c>
      <c r="K44" s="57">
        <v>6798</v>
      </c>
      <c r="L44" s="57">
        <v>0</v>
      </c>
      <c r="M44" s="57">
        <v>0</v>
      </c>
      <c r="N44" s="57">
        <v>0</v>
      </c>
      <c r="O44" s="57">
        <v>0</v>
      </c>
      <c r="P44" s="57">
        <v>0</v>
      </c>
      <c r="Q44" s="57">
        <v>0</v>
      </c>
      <c r="R44" s="57">
        <v>0</v>
      </c>
      <c r="S44" s="57">
        <v>0</v>
      </c>
      <c r="T44" s="60">
        <v>0</v>
      </c>
    </row>
    <row r="45" spans="2:20" ht="12" customHeight="1">
      <c r="B45" s="1414"/>
      <c r="C45" s="1412" t="s">
        <v>1214</v>
      </c>
      <c r="D45" s="1413"/>
      <c r="E45" s="547"/>
      <c r="F45" s="543">
        <v>291</v>
      </c>
      <c r="G45" s="543">
        <v>804</v>
      </c>
      <c r="H45" s="543">
        <v>2123</v>
      </c>
      <c r="I45" s="57">
        <v>0</v>
      </c>
      <c r="J45" s="57">
        <v>0</v>
      </c>
      <c r="K45" s="57">
        <v>0</v>
      </c>
      <c r="L45" s="57">
        <v>0</v>
      </c>
      <c r="M45" s="57">
        <v>0</v>
      </c>
      <c r="N45" s="57">
        <v>0</v>
      </c>
      <c r="O45" s="57">
        <v>0</v>
      </c>
      <c r="P45" s="57">
        <v>2123</v>
      </c>
      <c r="Q45" s="57">
        <v>0</v>
      </c>
      <c r="R45" s="57">
        <v>0</v>
      </c>
      <c r="S45" s="57">
        <v>0</v>
      </c>
      <c r="T45" s="60">
        <v>0</v>
      </c>
    </row>
    <row r="46" spans="2:20" ht="12" customHeight="1">
      <c r="B46" s="1414"/>
      <c r="C46" s="1412" t="s">
        <v>1069</v>
      </c>
      <c r="D46" s="1412"/>
      <c r="E46" s="547"/>
      <c r="F46" s="543">
        <v>25085</v>
      </c>
      <c r="G46" s="543">
        <v>36580</v>
      </c>
      <c r="H46" s="543">
        <v>31345</v>
      </c>
      <c r="I46" s="57">
        <v>124</v>
      </c>
      <c r="J46" s="57">
        <v>58</v>
      </c>
      <c r="K46" s="57">
        <v>598</v>
      </c>
      <c r="L46" s="57">
        <v>22</v>
      </c>
      <c r="M46" s="57">
        <v>0</v>
      </c>
      <c r="N46" s="57">
        <v>0</v>
      </c>
      <c r="O46" s="57">
        <v>9056</v>
      </c>
      <c r="P46" s="57">
        <v>21411</v>
      </c>
      <c r="Q46" s="57">
        <v>62</v>
      </c>
      <c r="R46" s="57">
        <v>14</v>
      </c>
      <c r="S46" s="57">
        <v>0</v>
      </c>
      <c r="T46" s="60">
        <v>0</v>
      </c>
    </row>
    <row r="47" spans="2:20" s="534" customFormat="1" ht="12" customHeight="1">
      <c r="B47" s="1415"/>
      <c r="C47" s="1416" t="s">
        <v>1085</v>
      </c>
      <c r="D47" s="1416"/>
      <c r="E47" s="557"/>
      <c r="F47" s="558">
        <f aca="true" t="shared" si="4" ref="F47:T47">SUM(F42:F46)</f>
        <v>897479</v>
      </c>
      <c r="G47" s="558">
        <f t="shared" si="4"/>
        <v>687130</v>
      </c>
      <c r="H47" s="558">
        <f t="shared" si="4"/>
        <v>115353</v>
      </c>
      <c r="I47" s="558">
        <f t="shared" si="4"/>
        <v>4703</v>
      </c>
      <c r="J47" s="558">
        <f t="shared" si="4"/>
        <v>6433</v>
      </c>
      <c r="K47" s="558">
        <f t="shared" si="4"/>
        <v>7396</v>
      </c>
      <c r="L47" s="558">
        <f t="shared" si="4"/>
        <v>5608</v>
      </c>
      <c r="M47" s="558">
        <f t="shared" si="4"/>
        <v>55951</v>
      </c>
      <c r="N47" s="558">
        <f t="shared" si="4"/>
        <v>2596</v>
      </c>
      <c r="O47" s="558">
        <f t="shared" si="4"/>
        <v>9056</v>
      </c>
      <c r="P47" s="558">
        <f t="shared" si="4"/>
        <v>23534</v>
      </c>
      <c r="Q47" s="558">
        <f t="shared" si="4"/>
        <v>62</v>
      </c>
      <c r="R47" s="558">
        <f t="shared" si="4"/>
        <v>14</v>
      </c>
      <c r="S47" s="558">
        <f t="shared" si="4"/>
        <v>0</v>
      </c>
      <c r="T47" s="559">
        <f t="shared" si="4"/>
        <v>0</v>
      </c>
    </row>
    <row r="48" ht="15" customHeight="1">
      <c r="B48" s="522" t="s">
        <v>1215</v>
      </c>
    </row>
    <row r="49" ht="15" customHeight="1">
      <c r="B49" s="522" t="s">
        <v>1216</v>
      </c>
    </row>
    <row r="50" ht="15" customHeight="1">
      <c r="B50" s="522" t="s">
        <v>1217</v>
      </c>
    </row>
  </sheetData>
  <mergeCells count="44">
    <mergeCell ref="B28:B32"/>
    <mergeCell ref="B3:E3"/>
    <mergeCell ref="B5:E5"/>
    <mergeCell ref="C15:D15"/>
    <mergeCell ref="C23:D23"/>
    <mergeCell ref="C24:D24"/>
    <mergeCell ref="C17:D17"/>
    <mergeCell ref="C18:D18"/>
    <mergeCell ref="C13:D13"/>
    <mergeCell ref="B7:B26"/>
    <mergeCell ref="C7:D7"/>
    <mergeCell ref="C8:D8"/>
    <mergeCell ref="C9:D9"/>
    <mergeCell ref="C20:D20"/>
    <mergeCell ref="C19:D19"/>
    <mergeCell ref="C10:D10"/>
    <mergeCell ref="C11:D11"/>
    <mergeCell ref="C12:D12"/>
    <mergeCell ref="C25:D25"/>
    <mergeCell ref="C14:D14"/>
    <mergeCell ref="C16:D16"/>
    <mergeCell ref="C26:D26"/>
    <mergeCell ref="C22:D22"/>
    <mergeCell ref="C21:D21"/>
    <mergeCell ref="C40:D40"/>
    <mergeCell ref="C28:D28"/>
    <mergeCell ref="C30:D30"/>
    <mergeCell ref="C31:D31"/>
    <mergeCell ref="C32:D32"/>
    <mergeCell ref="C34:D34"/>
    <mergeCell ref="C35:D35"/>
    <mergeCell ref="C36:D36"/>
    <mergeCell ref="C29:D29"/>
    <mergeCell ref="C37:D37"/>
    <mergeCell ref="C38:D38"/>
    <mergeCell ref="C39:D39"/>
    <mergeCell ref="B34:B40"/>
    <mergeCell ref="B42:B47"/>
    <mergeCell ref="C42:D42"/>
    <mergeCell ref="C44:D44"/>
    <mergeCell ref="C46:D46"/>
    <mergeCell ref="C47:D47"/>
    <mergeCell ref="C43:D43"/>
    <mergeCell ref="C45:D45"/>
  </mergeCells>
  <printOptions/>
  <pageMargins left="0.31496062992125984" right="0.31496062992125984" top="0.5905511811023623" bottom="0.3937007874015748" header="0.1968503937007874" footer="0.1968503937007874"/>
  <pageSetup horizontalDpi="400" verticalDpi="400" orientation="portrait" paperSize="9" r:id="rId2"/>
  <headerFooter alignWithMargins="0">
    <oddFooter>&amp;C&amp;F&amp;A</oddFooter>
  </headerFooter>
  <drawing r:id="rId1"/>
</worksheet>
</file>

<file path=xl/worksheets/sheet14.xml><?xml version="1.0" encoding="utf-8"?>
<worksheet xmlns="http://schemas.openxmlformats.org/spreadsheetml/2006/main" xmlns:r="http://schemas.openxmlformats.org/officeDocument/2006/relationships">
  <dimension ref="A1:J138"/>
  <sheetViews>
    <sheetView workbookViewId="0" topLeftCell="A1">
      <selection activeCell="A1" sqref="A1"/>
    </sheetView>
  </sheetViews>
  <sheetFormatPr defaultColWidth="9.00390625" defaultRowHeight="13.5"/>
  <cols>
    <col min="1" max="2" width="3.625" style="560" customWidth="1"/>
    <col min="3" max="3" width="11.50390625" style="560" customWidth="1"/>
    <col min="4" max="5" width="8.125" style="563" customWidth="1"/>
    <col min="6" max="6" width="7.75390625" style="563" customWidth="1"/>
    <col min="7" max="7" width="12.125" style="563" customWidth="1"/>
    <col min="8" max="9" width="13.50390625" style="563" customWidth="1"/>
    <col min="10" max="16384" width="9.00390625" style="563" customWidth="1"/>
  </cols>
  <sheetData>
    <row r="1" spans="3:8" ht="18" customHeight="1">
      <c r="C1" s="562" t="s">
        <v>1238</v>
      </c>
      <c r="H1" s="564"/>
    </row>
    <row r="2" spans="3:8" ht="18" customHeight="1">
      <c r="C2" s="563"/>
      <c r="H2" s="564"/>
    </row>
    <row r="3" spans="3:9" ht="18" customHeight="1" thickBot="1">
      <c r="C3" s="565"/>
      <c r="F3" s="566"/>
      <c r="G3" s="566"/>
      <c r="H3" s="567"/>
      <c r="I3" s="568" t="s">
        <v>1219</v>
      </c>
    </row>
    <row r="4" spans="2:9" ht="18.75" customHeight="1" thickTop="1">
      <c r="B4" s="1437" t="s">
        <v>1220</v>
      </c>
      <c r="C4" s="1438"/>
      <c r="D4" s="1429" t="s">
        <v>1221</v>
      </c>
      <c r="E4" s="1430"/>
      <c r="F4" s="1431"/>
      <c r="G4" s="1432" t="s">
        <v>1222</v>
      </c>
      <c r="H4" s="1434" t="s">
        <v>1223</v>
      </c>
      <c r="I4" s="1434" t="s">
        <v>1224</v>
      </c>
    </row>
    <row r="5" spans="2:10" ht="18" customHeight="1">
      <c r="B5" s="1439"/>
      <c r="C5" s="1440"/>
      <c r="D5" s="569" t="s">
        <v>1085</v>
      </c>
      <c r="E5" s="570" t="s">
        <v>1225</v>
      </c>
      <c r="F5" s="570" t="s">
        <v>1226</v>
      </c>
      <c r="G5" s="1433"/>
      <c r="H5" s="1435"/>
      <c r="I5" s="1435"/>
      <c r="J5" s="567"/>
    </row>
    <row r="6" spans="1:9" s="576" customFormat="1" ht="12">
      <c r="A6" s="571"/>
      <c r="B6" s="572"/>
      <c r="C6" s="573"/>
      <c r="D6" s="574"/>
      <c r="E6" s="574"/>
      <c r="F6" s="574"/>
      <c r="G6" s="574" t="s">
        <v>1227</v>
      </c>
      <c r="H6" s="574" t="s">
        <v>1228</v>
      </c>
      <c r="I6" s="575" t="s">
        <v>1228</v>
      </c>
    </row>
    <row r="7" spans="1:9" s="580" customFormat="1" ht="15" customHeight="1">
      <c r="A7" s="577"/>
      <c r="B7" s="1441" t="s">
        <v>1756</v>
      </c>
      <c r="C7" s="1436"/>
      <c r="D7" s="578">
        <f aca="true" t="shared" si="0" ref="D7:I7">SUM(D43,D29,D60,D9)</f>
        <v>5116</v>
      </c>
      <c r="E7" s="578">
        <f t="shared" si="0"/>
        <v>2587</v>
      </c>
      <c r="F7" s="578">
        <f t="shared" si="0"/>
        <v>2529</v>
      </c>
      <c r="G7" s="578">
        <f t="shared" si="0"/>
        <v>65199</v>
      </c>
      <c r="H7" s="578">
        <f t="shared" si="0"/>
        <v>39428067</v>
      </c>
      <c r="I7" s="579">
        <f t="shared" si="0"/>
        <v>62944563</v>
      </c>
    </row>
    <row r="8" spans="1:9" s="580" customFormat="1" ht="15" customHeight="1">
      <c r="A8" s="577"/>
      <c r="B8" s="581"/>
      <c r="C8" s="582"/>
      <c r="D8" s="578"/>
      <c r="E8" s="578"/>
      <c r="F8" s="578"/>
      <c r="G8" s="578"/>
      <c r="H8" s="583"/>
      <c r="I8" s="584"/>
    </row>
    <row r="9" spans="1:9" s="580" customFormat="1" ht="12" customHeight="1">
      <c r="A9" s="577"/>
      <c r="B9" s="1314" t="s">
        <v>894</v>
      </c>
      <c r="C9" s="1436"/>
      <c r="D9" s="585">
        <f aca="true" t="shared" si="1" ref="D9:I9">SUM(D10:D27)</f>
        <v>1039</v>
      </c>
      <c r="E9" s="585">
        <f t="shared" si="1"/>
        <v>536</v>
      </c>
      <c r="F9" s="585">
        <f t="shared" si="1"/>
        <v>503</v>
      </c>
      <c r="G9" s="585">
        <f t="shared" si="1"/>
        <v>13598</v>
      </c>
      <c r="H9" s="585">
        <f t="shared" si="1"/>
        <v>10674039</v>
      </c>
      <c r="I9" s="586">
        <f t="shared" si="1"/>
        <v>17674181</v>
      </c>
    </row>
    <row r="10" spans="2:9" ht="12" customHeight="1">
      <c r="B10" s="587"/>
      <c r="C10" s="56" t="s">
        <v>1026</v>
      </c>
      <c r="D10" s="588">
        <f>SUM(E10:F10)</f>
        <v>318</v>
      </c>
      <c r="E10" s="46">
        <v>163</v>
      </c>
      <c r="F10" s="46">
        <v>155</v>
      </c>
      <c r="G10" s="588">
        <v>4730</v>
      </c>
      <c r="H10" s="589">
        <v>2829040</v>
      </c>
      <c r="I10" s="590">
        <v>4445102</v>
      </c>
    </row>
    <row r="11" spans="2:9" ht="12" customHeight="1">
      <c r="B11" s="587"/>
      <c r="C11" s="56" t="s">
        <v>1759</v>
      </c>
      <c r="D11" s="588">
        <f>SUM(E11:F11)</f>
        <v>314</v>
      </c>
      <c r="E11" s="588">
        <v>143</v>
      </c>
      <c r="F11" s="46">
        <v>171</v>
      </c>
      <c r="G11" s="588">
        <v>5983</v>
      </c>
      <c r="H11" s="589">
        <v>6423764</v>
      </c>
      <c r="I11" s="590">
        <v>10651220</v>
      </c>
    </row>
    <row r="12" spans="2:9" ht="12" customHeight="1">
      <c r="B12" s="587"/>
      <c r="C12" s="56"/>
      <c r="D12" s="588"/>
      <c r="E12" s="588"/>
      <c r="F12" s="46"/>
      <c r="G12" s="588"/>
      <c r="H12" s="589"/>
      <c r="I12" s="590"/>
    </row>
    <row r="13" spans="2:9" ht="12" customHeight="1">
      <c r="B13" s="587"/>
      <c r="C13" s="56" t="s">
        <v>1027</v>
      </c>
      <c r="D13" s="588">
        <f aca="true" t="shared" si="2" ref="D13:D19">SUM(E13:F13)</f>
        <v>9</v>
      </c>
      <c r="E13" s="46">
        <v>6</v>
      </c>
      <c r="F13" s="46">
        <v>3</v>
      </c>
      <c r="G13" s="588">
        <v>41</v>
      </c>
      <c r="H13" s="589">
        <v>8956</v>
      </c>
      <c r="I13" s="590">
        <v>15312</v>
      </c>
    </row>
    <row r="14" spans="2:9" ht="12" customHeight="1">
      <c r="B14" s="587"/>
      <c r="C14" s="56" t="s">
        <v>1028</v>
      </c>
      <c r="D14" s="588">
        <f t="shared" si="2"/>
        <v>14</v>
      </c>
      <c r="E14" s="46">
        <v>8</v>
      </c>
      <c r="F14" s="46">
        <v>6</v>
      </c>
      <c r="G14" s="588">
        <v>92</v>
      </c>
      <c r="H14" s="589">
        <v>33950</v>
      </c>
      <c r="I14" s="590">
        <v>102347</v>
      </c>
    </row>
    <row r="15" spans="2:9" ht="12" customHeight="1">
      <c r="B15" s="587"/>
      <c r="C15" s="56" t="s">
        <v>1229</v>
      </c>
      <c r="D15" s="588">
        <f t="shared" si="2"/>
        <v>11</v>
      </c>
      <c r="E15" s="46">
        <v>9</v>
      </c>
      <c r="F15" s="46">
        <v>2</v>
      </c>
      <c r="G15" s="588">
        <v>50</v>
      </c>
      <c r="H15" s="589">
        <v>24206</v>
      </c>
      <c r="I15" s="590">
        <v>76963</v>
      </c>
    </row>
    <row r="16" spans="2:9" ht="12" customHeight="1">
      <c r="B16" s="587"/>
      <c r="C16" s="56" t="s">
        <v>1230</v>
      </c>
      <c r="D16" s="588">
        <f t="shared" si="2"/>
        <v>12</v>
      </c>
      <c r="E16" s="46">
        <v>7</v>
      </c>
      <c r="F16" s="46">
        <v>5</v>
      </c>
      <c r="G16" s="588">
        <v>65</v>
      </c>
      <c r="H16" s="589">
        <v>8605</v>
      </c>
      <c r="I16" s="590">
        <v>17503</v>
      </c>
    </row>
    <row r="17" spans="2:9" ht="12" customHeight="1">
      <c r="B17" s="587"/>
      <c r="C17" s="56" t="s">
        <v>898</v>
      </c>
      <c r="D17" s="588">
        <f t="shared" si="2"/>
        <v>19</v>
      </c>
      <c r="E17" s="46">
        <v>5</v>
      </c>
      <c r="F17" s="46">
        <v>14</v>
      </c>
      <c r="G17" s="588">
        <v>153</v>
      </c>
      <c r="H17" s="589">
        <v>77509</v>
      </c>
      <c r="I17" s="590">
        <v>128794</v>
      </c>
    </row>
    <row r="18" spans="2:9" ht="12" customHeight="1">
      <c r="B18" s="587"/>
      <c r="C18" s="56" t="s">
        <v>899</v>
      </c>
      <c r="D18" s="588">
        <f t="shared" si="2"/>
        <v>24</v>
      </c>
      <c r="E18" s="46">
        <v>17</v>
      </c>
      <c r="F18" s="46">
        <v>7</v>
      </c>
      <c r="G18" s="588">
        <v>138</v>
      </c>
      <c r="H18" s="589">
        <v>104923</v>
      </c>
      <c r="I18" s="590">
        <v>146224</v>
      </c>
    </row>
    <row r="19" spans="2:9" ht="12" customHeight="1">
      <c r="B19" s="587"/>
      <c r="C19" s="56" t="s">
        <v>900</v>
      </c>
      <c r="D19" s="588">
        <f t="shared" si="2"/>
        <v>43</v>
      </c>
      <c r="E19" s="46">
        <v>21</v>
      </c>
      <c r="F19" s="46">
        <v>22</v>
      </c>
      <c r="G19" s="588">
        <v>283</v>
      </c>
      <c r="H19" s="589">
        <v>140306</v>
      </c>
      <c r="I19" s="590">
        <v>317768</v>
      </c>
    </row>
    <row r="20" spans="2:9" ht="12" customHeight="1">
      <c r="B20" s="587"/>
      <c r="C20" s="56"/>
      <c r="D20" s="588"/>
      <c r="E20" s="46"/>
      <c r="F20" s="46"/>
      <c r="G20" s="588"/>
      <c r="H20" s="589"/>
      <c r="I20" s="590"/>
    </row>
    <row r="21" spans="1:9" s="592" customFormat="1" ht="12" customHeight="1">
      <c r="A21" s="591"/>
      <c r="B21" s="587"/>
      <c r="C21" s="56" t="s">
        <v>1767</v>
      </c>
      <c r="D21" s="588">
        <f>SUM(E21:F21)</f>
        <v>59</v>
      </c>
      <c r="E21" s="46">
        <v>35</v>
      </c>
      <c r="F21" s="46">
        <v>24</v>
      </c>
      <c r="G21" s="588">
        <v>396</v>
      </c>
      <c r="H21" s="589">
        <v>228176</v>
      </c>
      <c r="I21" s="590">
        <v>328235</v>
      </c>
    </row>
    <row r="22" spans="1:9" s="592" customFormat="1" ht="12" customHeight="1">
      <c r="A22" s="591"/>
      <c r="B22" s="587"/>
      <c r="C22" s="56" t="s">
        <v>1031</v>
      </c>
      <c r="D22" s="588">
        <f>SUM(E22:F22)</f>
        <v>63</v>
      </c>
      <c r="E22" s="46">
        <v>36</v>
      </c>
      <c r="F22" s="46">
        <v>27</v>
      </c>
      <c r="G22" s="588">
        <v>585</v>
      </c>
      <c r="H22" s="589">
        <v>252098</v>
      </c>
      <c r="I22" s="590">
        <v>587290</v>
      </c>
    </row>
    <row r="23" spans="1:9" s="592" customFormat="1" ht="12" customHeight="1">
      <c r="A23" s="591"/>
      <c r="B23" s="587"/>
      <c r="C23" s="56"/>
      <c r="D23" s="588"/>
      <c r="E23" s="46"/>
      <c r="F23" s="46"/>
      <c r="G23" s="588"/>
      <c r="H23" s="589"/>
      <c r="I23" s="590"/>
    </row>
    <row r="24" spans="2:9" ht="12" customHeight="1">
      <c r="B24" s="587"/>
      <c r="C24" s="593" t="s">
        <v>1032</v>
      </c>
      <c r="D24" s="588">
        <f>SUM(E24:F24)</f>
        <v>67</v>
      </c>
      <c r="E24" s="594">
        <v>53</v>
      </c>
      <c r="F24" s="594">
        <v>14</v>
      </c>
      <c r="G24" s="588">
        <v>381</v>
      </c>
      <c r="H24" s="594">
        <v>240813</v>
      </c>
      <c r="I24" s="595">
        <v>327976</v>
      </c>
    </row>
    <row r="25" spans="2:9" ht="12">
      <c r="B25" s="587"/>
      <c r="C25" s="593" t="s">
        <v>1231</v>
      </c>
      <c r="D25" s="596">
        <f>SUM(E25:F25)</f>
        <v>19</v>
      </c>
      <c r="E25" s="594">
        <v>7</v>
      </c>
      <c r="F25" s="594">
        <v>12</v>
      </c>
      <c r="G25" s="588">
        <v>197</v>
      </c>
      <c r="H25" s="594">
        <v>75351</v>
      </c>
      <c r="I25" s="595">
        <v>128469</v>
      </c>
    </row>
    <row r="26" spans="2:9" ht="12" customHeight="1">
      <c r="B26" s="587"/>
      <c r="C26" s="593" t="s">
        <v>1232</v>
      </c>
      <c r="D26" s="588">
        <f>SUM(E26:F26)</f>
        <v>23</v>
      </c>
      <c r="E26" s="594">
        <v>8</v>
      </c>
      <c r="F26" s="594">
        <v>15</v>
      </c>
      <c r="G26" s="588">
        <v>184</v>
      </c>
      <c r="H26" s="594">
        <v>92184</v>
      </c>
      <c r="I26" s="48">
        <v>140382</v>
      </c>
    </row>
    <row r="27" spans="2:9" ht="12" customHeight="1">
      <c r="B27" s="587"/>
      <c r="C27" s="593" t="s">
        <v>906</v>
      </c>
      <c r="D27" s="588">
        <f>SUM(E27:F27)</f>
        <v>44</v>
      </c>
      <c r="E27" s="594">
        <v>18</v>
      </c>
      <c r="F27" s="594">
        <v>26</v>
      </c>
      <c r="G27" s="588">
        <v>320</v>
      </c>
      <c r="H27" s="594">
        <v>134158</v>
      </c>
      <c r="I27" s="590">
        <v>260596</v>
      </c>
    </row>
    <row r="28" spans="2:9" ht="12">
      <c r="B28" s="587"/>
      <c r="C28" s="593"/>
      <c r="D28" s="588"/>
      <c r="E28" s="594"/>
      <c r="F28" s="594"/>
      <c r="G28" s="588"/>
      <c r="H28" s="594"/>
      <c r="I28" s="595"/>
    </row>
    <row r="29" spans="1:9" s="598" customFormat="1" ht="12" customHeight="1">
      <c r="A29" s="597"/>
      <c r="B29" s="1314" t="s">
        <v>1773</v>
      </c>
      <c r="C29" s="1436"/>
      <c r="D29" s="585">
        <f aca="true" t="shared" si="3" ref="D29:I29">SUM(D30:D41)</f>
        <v>253</v>
      </c>
      <c r="E29" s="585">
        <f t="shared" si="3"/>
        <v>141</v>
      </c>
      <c r="F29" s="585">
        <f t="shared" si="3"/>
        <v>112</v>
      </c>
      <c r="G29" s="585">
        <f t="shared" si="3"/>
        <v>2361</v>
      </c>
      <c r="H29" s="585">
        <f t="shared" si="3"/>
        <v>1157181</v>
      </c>
      <c r="I29" s="586">
        <f t="shared" si="3"/>
        <v>1849443</v>
      </c>
    </row>
    <row r="30" spans="2:9" ht="12" customHeight="1">
      <c r="B30" s="587"/>
      <c r="C30" s="56" t="s">
        <v>1774</v>
      </c>
      <c r="D30" s="588">
        <f>SUM(E30:F30)</f>
        <v>116</v>
      </c>
      <c r="E30" s="588">
        <v>55</v>
      </c>
      <c r="F30" s="588">
        <v>61</v>
      </c>
      <c r="G30" s="563">
        <v>1457</v>
      </c>
      <c r="H30" s="588">
        <v>673461</v>
      </c>
      <c r="I30" s="599">
        <v>1101376</v>
      </c>
    </row>
    <row r="31" spans="2:9" ht="12" customHeight="1">
      <c r="B31" s="587"/>
      <c r="C31" s="56" t="s">
        <v>1776</v>
      </c>
      <c r="D31" s="588">
        <f>SUM(E31:F31)</f>
        <v>48</v>
      </c>
      <c r="E31" s="588">
        <v>36</v>
      </c>
      <c r="F31" s="588">
        <v>12</v>
      </c>
      <c r="G31" s="563">
        <v>158</v>
      </c>
      <c r="H31" s="588">
        <v>42956</v>
      </c>
      <c r="I31" s="599">
        <v>72368</v>
      </c>
    </row>
    <row r="32" spans="2:9" ht="12" customHeight="1">
      <c r="B32" s="587"/>
      <c r="C32" s="56"/>
      <c r="D32" s="588"/>
      <c r="E32" s="588"/>
      <c r="F32" s="588"/>
      <c r="H32" s="588"/>
      <c r="I32" s="599"/>
    </row>
    <row r="33" spans="2:9" ht="12" customHeight="1">
      <c r="B33" s="587"/>
      <c r="C33" s="56" t="s">
        <v>1233</v>
      </c>
      <c r="D33" s="588">
        <f>SUM(E33:F33)</f>
        <v>14</v>
      </c>
      <c r="E33" s="588">
        <v>7</v>
      </c>
      <c r="F33" s="588">
        <v>7</v>
      </c>
      <c r="G33" s="563">
        <v>78</v>
      </c>
      <c r="H33" s="588">
        <v>33903</v>
      </c>
      <c r="I33" s="599">
        <v>62202</v>
      </c>
    </row>
    <row r="34" spans="2:9" ht="12" customHeight="1">
      <c r="B34" s="587"/>
      <c r="C34" s="56"/>
      <c r="D34" s="588"/>
      <c r="E34" s="588"/>
      <c r="F34" s="588"/>
      <c r="H34" s="588"/>
      <c r="I34" s="599"/>
    </row>
    <row r="35" spans="2:9" ht="12" customHeight="1">
      <c r="B35" s="587"/>
      <c r="C35" s="56" t="s">
        <v>908</v>
      </c>
      <c r="D35" s="588">
        <f aca="true" t="shared" si="4" ref="D35:D41">SUM(E35:F35)</f>
        <v>15</v>
      </c>
      <c r="E35" s="588">
        <v>13</v>
      </c>
      <c r="F35" s="588">
        <v>2</v>
      </c>
      <c r="G35" s="563">
        <v>52</v>
      </c>
      <c r="H35" s="588">
        <v>14262</v>
      </c>
      <c r="I35" s="599">
        <v>20508</v>
      </c>
    </row>
    <row r="36" spans="2:9" ht="12" customHeight="1">
      <c r="B36" s="587"/>
      <c r="C36" s="56" t="s">
        <v>1780</v>
      </c>
      <c r="D36" s="588">
        <f t="shared" si="4"/>
        <v>3</v>
      </c>
      <c r="E36" s="588">
        <v>2</v>
      </c>
      <c r="F36" s="588">
        <v>1</v>
      </c>
      <c r="G36" s="600">
        <v>21</v>
      </c>
      <c r="H36" s="588">
        <v>5347</v>
      </c>
      <c r="I36" s="599">
        <v>27606</v>
      </c>
    </row>
    <row r="37" spans="2:9" ht="12" customHeight="1">
      <c r="B37" s="587"/>
      <c r="C37" s="56" t="s">
        <v>911</v>
      </c>
      <c r="D37" s="588">
        <f t="shared" si="4"/>
        <v>7</v>
      </c>
      <c r="E37" s="588">
        <v>4</v>
      </c>
      <c r="F37" s="588">
        <v>3</v>
      </c>
      <c r="G37" s="563">
        <v>55</v>
      </c>
      <c r="H37" s="588">
        <v>22570</v>
      </c>
      <c r="I37" s="599">
        <v>42724</v>
      </c>
    </row>
    <row r="38" spans="2:9" ht="12" customHeight="1">
      <c r="B38" s="587"/>
      <c r="C38" s="56" t="s">
        <v>912</v>
      </c>
      <c r="D38" s="588">
        <f t="shared" si="4"/>
        <v>3</v>
      </c>
      <c r="E38" s="588">
        <v>0</v>
      </c>
      <c r="F38" s="588">
        <v>3</v>
      </c>
      <c r="G38" s="563">
        <v>86</v>
      </c>
      <c r="H38" s="588">
        <v>47023</v>
      </c>
      <c r="I38" s="599">
        <v>73181</v>
      </c>
    </row>
    <row r="39" spans="2:9" ht="12" customHeight="1">
      <c r="B39" s="587"/>
      <c r="C39" s="56" t="s">
        <v>913</v>
      </c>
      <c r="D39" s="588">
        <f t="shared" si="4"/>
        <v>16</v>
      </c>
      <c r="E39" s="588">
        <v>5</v>
      </c>
      <c r="F39" s="588">
        <v>11</v>
      </c>
      <c r="G39" s="563">
        <v>265</v>
      </c>
      <c r="H39" s="588">
        <v>204004</v>
      </c>
      <c r="I39" s="599">
        <v>283677</v>
      </c>
    </row>
    <row r="40" spans="2:9" ht="12" customHeight="1">
      <c r="B40" s="587"/>
      <c r="C40" s="56" t="s">
        <v>915</v>
      </c>
      <c r="D40" s="588">
        <f t="shared" si="4"/>
        <v>9</v>
      </c>
      <c r="E40" s="588">
        <v>3</v>
      </c>
      <c r="F40" s="588">
        <v>6</v>
      </c>
      <c r="G40" s="563">
        <v>83</v>
      </c>
      <c r="H40" s="588">
        <v>76665</v>
      </c>
      <c r="I40" s="599">
        <v>91774</v>
      </c>
    </row>
    <row r="41" spans="2:9" ht="12" customHeight="1">
      <c r="B41" s="587"/>
      <c r="C41" s="56" t="s">
        <v>916</v>
      </c>
      <c r="D41" s="588">
        <f t="shared" si="4"/>
        <v>22</v>
      </c>
      <c r="E41" s="588">
        <v>16</v>
      </c>
      <c r="F41" s="588">
        <v>6</v>
      </c>
      <c r="G41" s="563">
        <v>106</v>
      </c>
      <c r="H41" s="588">
        <v>36990</v>
      </c>
      <c r="I41" s="599">
        <v>74027</v>
      </c>
    </row>
    <row r="42" spans="2:9" ht="12" customHeight="1">
      <c r="B42" s="587"/>
      <c r="C42" s="56"/>
      <c r="D42" s="588"/>
      <c r="E42" s="588"/>
      <c r="F42" s="588"/>
      <c r="G42" s="588"/>
      <c r="H42" s="588"/>
      <c r="I42" s="599"/>
    </row>
    <row r="43" spans="1:9" s="580" customFormat="1" ht="12" customHeight="1">
      <c r="A43" s="577"/>
      <c r="B43" s="1314" t="s">
        <v>1786</v>
      </c>
      <c r="C43" s="1436"/>
      <c r="D43" s="585">
        <f aca="true" t="shared" si="5" ref="D43:I43">SUM(D44:D58)</f>
        <v>2375</v>
      </c>
      <c r="E43" s="585">
        <f t="shared" si="5"/>
        <v>1286</v>
      </c>
      <c r="F43" s="585">
        <f t="shared" si="5"/>
        <v>1089</v>
      </c>
      <c r="G43" s="585">
        <f t="shared" si="5"/>
        <v>26291</v>
      </c>
      <c r="H43" s="585">
        <f t="shared" si="5"/>
        <v>15868821</v>
      </c>
      <c r="I43" s="586">
        <f t="shared" si="5"/>
        <v>23696564</v>
      </c>
    </row>
    <row r="44" spans="2:9" ht="12" customHeight="1">
      <c r="B44" s="587"/>
      <c r="C44" s="56" t="s">
        <v>1787</v>
      </c>
      <c r="D44" s="588">
        <f aca="true" t="shared" si="6" ref="D44:D49">SUM(E44:F44)</f>
        <v>1182</v>
      </c>
      <c r="E44" s="588">
        <v>597</v>
      </c>
      <c r="F44" s="588">
        <v>585</v>
      </c>
      <c r="G44" s="588">
        <v>14258</v>
      </c>
      <c r="H44" s="588">
        <v>7705829</v>
      </c>
      <c r="I44" s="599">
        <v>12452778</v>
      </c>
    </row>
    <row r="45" spans="2:9" ht="12" customHeight="1">
      <c r="B45" s="587"/>
      <c r="C45" s="56" t="s">
        <v>1788</v>
      </c>
      <c r="D45" s="588">
        <f t="shared" si="6"/>
        <v>256</v>
      </c>
      <c r="E45" s="588">
        <v>140</v>
      </c>
      <c r="F45" s="588">
        <v>116</v>
      </c>
      <c r="G45" s="588">
        <v>2578</v>
      </c>
      <c r="H45" s="588">
        <v>1868783</v>
      </c>
      <c r="I45" s="599">
        <v>2627839</v>
      </c>
    </row>
    <row r="46" spans="2:9" ht="12" customHeight="1">
      <c r="B46" s="587"/>
      <c r="C46" s="593" t="s">
        <v>891</v>
      </c>
      <c r="D46" s="588">
        <f t="shared" si="6"/>
        <v>115</v>
      </c>
      <c r="E46" s="588">
        <v>68</v>
      </c>
      <c r="F46" s="588">
        <v>47</v>
      </c>
      <c r="G46" s="588">
        <v>1899</v>
      </c>
      <c r="H46" s="588">
        <v>1859503</v>
      </c>
      <c r="I46" s="599">
        <v>2376085</v>
      </c>
    </row>
    <row r="47" spans="2:9" ht="12" customHeight="1">
      <c r="B47" s="587"/>
      <c r="C47" s="56" t="s">
        <v>1790</v>
      </c>
      <c r="D47" s="588">
        <f t="shared" si="6"/>
        <v>111</v>
      </c>
      <c r="E47" s="588">
        <v>53</v>
      </c>
      <c r="F47" s="588">
        <v>58</v>
      </c>
      <c r="G47" s="588">
        <v>1043</v>
      </c>
      <c r="H47" s="588">
        <v>604491</v>
      </c>
      <c r="I47" s="599">
        <v>866077</v>
      </c>
    </row>
    <row r="48" spans="2:9" ht="12" customHeight="1">
      <c r="B48" s="587"/>
      <c r="C48" s="56" t="s">
        <v>1791</v>
      </c>
      <c r="D48" s="588">
        <f t="shared" si="6"/>
        <v>162</v>
      </c>
      <c r="E48" s="588">
        <v>105</v>
      </c>
      <c r="F48" s="588">
        <v>57</v>
      </c>
      <c r="G48" s="588">
        <v>1801</v>
      </c>
      <c r="H48" s="588">
        <v>1458222</v>
      </c>
      <c r="I48" s="599">
        <v>2088328</v>
      </c>
    </row>
    <row r="49" spans="2:9" ht="12" customHeight="1">
      <c r="B49" s="587"/>
      <c r="C49" s="56" t="s">
        <v>1792</v>
      </c>
      <c r="D49" s="588">
        <f t="shared" si="6"/>
        <v>78</v>
      </c>
      <c r="E49" s="588">
        <v>42</v>
      </c>
      <c r="F49" s="588">
        <v>36</v>
      </c>
      <c r="G49" s="588">
        <v>760</v>
      </c>
      <c r="H49" s="588">
        <v>613919</v>
      </c>
      <c r="I49" s="599">
        <v>808373</v>
      </c>
    </row>
    <row r="50" spans="2:9" ht="12" customHeight="1">
      <c r="B50" s="587"/>
      <c r="C50" s="56"/>
      <c r="D50" s="588"/>
      <c r="E50" s="588"/>
      <c r="F50" s="588"/>
      <c r="G50" s="588"/>
      <c r="H50" s="588"/>
      <c r="I50" s="599"/>
    </row>
    <row r="51" spans="2:9" ht="12" customHeight="1">
      <c r="B51" s="587"/>
      <c r="C51" s="56" t="s">
        <v>1234</v>
      </c>
      <c r="D51" s="588">
        <f>SUM(E51:F51)</f>
        <v>24</v>
      </c>
      <c r="E51" s="588">
        <v>14</v>
      </c>
      <c r="F51" s="588">
        <v>10</v>
      </c>
      <c r="G51" s="588">
        <v>347</v>
      </c>
      <c r="H51" s="588">
        <v>274300</v>
      </c>
      <c r="I51" s="599">
        <v>301603</v>
      </c>
    </row>
    <row r="52" spans="2:9" ht="12" customHeight="1">
      <c r="B52" s="587"/>
      <c r="C52" s="56" t="s">
        <v>918</v>
      </c>
      <c r="D52" s="588">
        <f>SUM(E52:F52)</f>
        <v>66</v>
      </c>
      <c r="E52" s="588">
        <v>58</v>
      </c>
      <c r="F52" s="588">
        <v>8</v>
      </c>
      <c r="G52" s="588">
        <v>423</v>
      </c>
      <c r="H52" s="588">
        <v>172257</v>
      </c>
      <c r="I52" s="599">
        <v>249076</v>
      </c>
    </row>
    <row r="53" spans="2:9" ht="12" customHeight="1">
      <c r="B53" s="587"/>
      <c r="C53" s="56" t="s">
        <v>919</v>
      </c>
      <c r="D53" s="588">
        <f>SUM(E53:F53)</f>
        <v>91</v>
      </c>
      <c r="E53" s="588">
        <v>45</v>
      </c>
      <c r="F53" s="588">
        <v>46</v>
      </c>
      <c r="G53" s="588">
        <v>1196</v>
      </c>
      <c r="H53" s="588">
        <v>387825</v>
      </c>
      <c r="I53" s="599">
        <v>560119</v>
      </c>
    </row>
    <row r="54" spans="2:9" ht="12" customHeight="1">
      <c r="B54" s="587"/>
      <c r="C54" s="56"/>
      <c r="D54" s="588"/>
      <c r="E54" s="588"/>
      <c r="F54" s="588"/>
      <c r="G54" s="588"/>
      <c r="H54" s="588"/>
      <c r="I54" s="599"/>
    </row>
    <row r="55" spans="2:9" ht="12" customHeight="1">
      <c r="B55" s="587"/>
      <c r="C55" s="56" t="s">
        <v>920</v>
      </c>
      <c r="D55" s="588">
        <f>SUM(E55:F55)</f>
        <v>59</v>
      </c>
      <c r="E55" s="588">
        <v>33</v>
      </c>
      <c r="F55" s="588">
        <v>26</v>
      </c>
      <c r="G55" s="588">
        <v>396</v>
      </c>
      <c r="H55" s="588">
        <v>192148</v>
      </c>
      <c r="I55" s="599">
        <v>289802</v>
      </c>
    </row>
    <row r="56" spans="2:9" ht="12" customHeight="1">
      <c r="B56" s="587"/>
      <c r="C56" s="56" t="s">
        <v>1797</v>
      </c>
      <c r="D56" s="588">
        <f>SUM(E56:F56)</f>
        <v>26</v>
      </c>
      <c r="E56" s="588">
        <v>13</v>
      </c>
      <c r="F56" s="588">
        <v>13</v>
      </c>
      <c r="G56" s="588">
        <v>152</v>
      </c>
      <c r="H56" s="588">
        <v>72809</v>
      </c>
      <c r="I56" s="599">
        <v>136655</v>
      </c>
    </row>
    <row r="57" spans="2:9" ht="12" customHeight="1">
      <c r="B57" s="587"/>
      <c r="C57" s="56" t="s">
        <v>922</v>
      </c>
      <c r="D57" s="588">
        <f>SUM(E57:F57)</f>
        <v>33</v>
      </c>
      <c r="E57" s="588">
        <v>20</v>
      </c>
      <c r="F57" s="588">
        <v>13</v>
      </c>
      <c r="G57" s="588">
        <v>228</v>
      </c>
      <c r="H57" s="588">
        <v>131160</v>
      </c>
      <c r="I57" s="599">
        <v>252190</v>
      </c>
    </row>
    <row r="58" spans="2:9" ht="12" customHeight="1">
      <c r="B58" s="587"/>
      <c r="C58" s="56" t="s">
        <v>1799</v>
      </c>
      <c r="D58" s="588">
        <f>SUM(E58:F58)</f>
        <v>172</v>
      </c>
      <c r="E58" s="588">
        <v>98</v>
      </c>
      <c r="F58" s="588">
        <v>74</v>
      </c>
      <c r="G58" s="588">
        <v>1210</v>
      </c>
      <c r="H58" s="588">
        <v>527575</v>
      </c>
      <c r="I58" s="599">
        <v>687639</v>
      </c>
    </row>
    <row r="59" spans="2:9" ht="12" customHeight="1">
      <c r="B59" s="587"/>
      <c r="C59" s="56"/>
      <c r="D59" s="588"/>
      <c r="E59" s="588"/>
      <c r="F59" s="588"/>
      <c r="G59" s="588"/>
      <c r="H59" s="588"/>
      <c r="I59" s="599"/>
    </row>
    <row r="60" spans="1:9" s="580" customFormat="1" ht="12" customHeight="1">
      <c r="A60" s="577"/>
      <c r="B60" s="1314" t="s">
        <v>923</v>
      </c>
      <c r="C60" s="1436"/>
      <c r="D60" s="585">
        <f aca="true" t="shared" si="7" ref="D60:I60">SUM(D61:D72)</f>
        <v>1449</v>
      </c>
      <c r="E60" s="585">
        <f t="shared" si="7"/>
        <v>624</v>
      </c>
      <c r="F60" s="585">
        <f t="shared" si="7"/>
        <v>825</v>
      </c>
      <c r="G60" s="585">
        <f t="shared" si="7"/>
        <v>22949</v>
      </c>
      <c r="H60" s="585">
        <f t="shared" si="7"/>
        <v>11728026</v>
      </c>
      <c r="I60" s="586">
        <f t="shared" si="7"/>
        <v>19724375</v>
      </c>
    </row>
    <row r="61" spans="2:9" ht="12" customHeight="1">
      <c r="B61" s="587"/>
      <c r="C61" s="56" t="s">
        <v>1801</v>
      </c>
      <c r="D61" s="588">
        <f>SUM(E61:F61)</f>
        <v>927</v>
      </c>
      <c r="E61" s="588">
        <v>325</v>
      </c>
      <c r="F61" s="588">
        <v>602</v>
      </c>
      <c r="G61" s="588">
        <v>13491</v>
      </c>
      <c r="H61" s="588">
        <v>5880686</v>
      </c>
      <c r="I61" s="599">
        <v>10075916</v>
      </c>
    </row>
    <row r="62" spans="2:9" ht="12" customHeight="1">
      <c r="B62" s="587"/>
      <c r="C62" s="56" t="s">
        <v>1802</v>
      </c>
      <c r="D62" s="588">
        <f>SUM(E62:F62)</f>
        <v>200</v>
      </c>
      <c r="E62" s="588">
        <v>126</v>
      </c>
      <c r="F62" s="588">
        <v>74</v>
      </c>
      <c r="G62" s="588">
        <v>3436</v>
      </c>
      <c r="H62" s="588">
        <v>1554781</v>
      </c>
      <c r="I62" s="599">
        <v>2391821</v>
      </c>
    </row>
    <row r="63" spans="2:9" ht="12" customHeight="1">
      <c r="B63" s="587"/>
      <c r="C63" s="56"/>
      <c r="D63" s="588"/>
      <c r="E63" s="588"/>
      <c r="F63" s="588"/>
      <c r="G63" s="588"/>
      <c r="H63" s="588"/>
      <c r="I63" s="599"/>
    </row>
    <row r="64" spans="2:9" ht="12" customHeight="1">
      <c r="B64" s="587"/>
      <c r="C64" s="56" t="s">
        <v>924</v>
      </c>
      <c r="D64" s="588">
        <f>SUM(E64:F64)</f>
        <v>63</v>
      </c>
      <c r="E64" s="588">
        <v>31</v>
      </c>
      <c r="F64" s="588">
        <v>32</v>
      </c>
      <c r="G64" s="588">
        <v>825</v>
      </c>
      <c r="H64" s="588">
        <v>818957</v>
      </c>
      <c r="I64" s="599">
        <v>1195205</v>
      </c>
    </row>
    <row r="65" spans="2:9" ht="12" customHeight="1">
      <c r="B65" s="587"/>
      <c r="C65" s="56" t="s">
        <v>1804</v>
      </c>
      <c r="D65" s="588">
        <f>SUM(E65:F65)</f>
        <v>33</v>
      </c>
      <c r="E65" s="588">
        <v>17</v>
      </c>
      <c r="F65" s="588">
        <v>16</v>
      </c>
      <c r="G65" s="588">
        <v>645</v>
      </c>
      <c r="H65" s="588">
        <v>398997</v>
      </c>
      <c r="I65" s="599">
        <v>687938</v>
      </c>
    </row>
    <row r="66" spans="2:9" ht="12" customHeight="1">
      <c r="B66" s="587"/>
      <c r="C66" s="56" t="s">
        <v>1235</v>
      </c>
      <c r="D66" s="588">
        <f>SUM(E66:F66)</f>
        <v>105</v>
      </c>
      <c r="E66" s="588">
        <v>47</v>
      </c>
      <c r="F66" s="588">
        <v>58</v>
      </c>
      <c r="G66" s="588">
        <v>1489</v>
      </c>
      <c r="H66" s="588">
        <v>783361</v>
      </c>
      <c r="I66" s="599">
        <v>1127417</v>
      </c>
    </row>
    <row r="67" spans="2:9" ht="12" customHeight="1">
      <c r="B67" s="587"/>
      <c r="C67" s="56" t="s">
        <v>1236</v>
      </c>
      <c r="D67" s="588">
        <f>SUM(E67:F67)</f>
        <v>8</v>
      </c>
      <c r="E67" s="588">
        <v>3</v>
      </c>
      <c r="F67" s="588">
        <v>5</v>
      </c>
      <c r="G67" s="588">
        <v>48</v>
      </c>
      <c r="H67" s="588">
        <v>32420</v>
      </c>
      <c r="I67" s="599">
        <v>41548</v>
      </c>
    </row>
    <row r="68" spans="2:9" ht="12" customHeight="1">
      <c r="B68" s="587"/>
      <c r="C68" s="56" t="s">
        <v>927</v>
      </c>
      <c r="D68" s="588">
        <f>SUM(E68:F68)</f>
        <v>34</v>
      </c>
      <c r="E68" s="588">
        <v>19</v>
      </c>
      <c r="F68" s="588">
        <v>15</v>
      </c>
      <c r="G68" s="588">
        <v>566</v>
      </c>
      <c r="H68" s="588">
        <v>412741</v>
      </c>
      <c r="I68" s="599">
        <v>694539</v>
      </c>
    </row>
    <row r="69" spans="2:9" ht="12" customHeight="1">
      <c r="B69" s="587"/>
      <c r="C69" s="56"/>
      <c r="D69" s="588"/>
      <c r="E69" s="588"/>
      <c r="F69" s="588"/>
      <c r="G69" s="588"/>
      <c r="H69" s="588"/>
      <c r="I69" s="599"/>
    </row>
    <row r="70" spans="2:9" ht="12" customHeight="1">
      <c r="B70" s="587"/>
      <c r="C70" s="56" t="s">
        <v>1808</v>
      </c>
      <c r="D70" s="588">
        <f>SUM(E70:F70)</f>
        <v>33</v>
      </c>
      <c r="E70" s="588">
        <v>17</v>
      </c>
      <c r="F70" s="588">
        <v>16</v>
      </c>
      <c r="G70" s="588">
        <v>387</v>
      </c>
      <c r="H70" s="588">
        <v>215538</v>
      </c>
      <c r="I70" s="599">
        <v>287856</v>
      </c>
    </row>
    <row r="71" spans="2:9" ht="12" customHeight="1">
      <c r="B71" s="587"/>
      <c r="C71" s="56" t="s">
        <v>1809</v>
      </c>
      <c r="D71" s="588">
        <f>SUM(E71:F71)</f>
        <v>29</v>
      </c>
      <c r="E71" s="588">
        <v>28</v>
      </c>
      <c r="F71" s="588">
        <v>1</v>
      </c>
      <c r="G71" s="588">
        <v>77</v>
      </c>
      <c r="H71" s="588">
        <v>18796</v>
      </c>
      <c r="I71" s="599">
        <v>41733</v>
      </c>
    </row>
    <row r="72" spans="2:9" ht="12" customHeight="1">
      <c r="B72" s="587"/>
      <c r="C72" s="56" t="s">
        <v>930</v>
      </c>
      <c r="D72" s="588">
        <f>SUM(E72:F72)</f>
        <v>17</v>
      </c>
      <c r="E72" s="588">
        <v>11</v>
      </c>
      <c r="F72" s="588">
        <v>6</v>
      </c>
      <c r="G72" s="588">
        <v>1985</v>
      </c>
      <c r="H72" s="588">
        <v>1611749</v>
      </c>
      <c r="I72" s="599">
        <v>3180402</v>
      </c>
    </row>
    <row r="73" spans="2:9" ht="12" customHeight="1">
      <c r="B73" s="601"/>
      <c r="C73" s="72"/>
      <c r="D73" s="602"/>
      <c r="E73" s="602"/>
      <c r="F73" s="602"/>
      <c r="G73" s="602"/>
      <c r="H73" s="602"/>
      <c r="I73" s="603"/>
    </row>
    <row r="74" spans="2:7" ht="12">
      <c r="B74" s="591"/>
      <c r="C74" s="604"/>
      <c r="D74" s="567"/>
      <c r="E74" s="567"/>
      <c r="F74" s="567"/>
      <c r="G74" s="567"/>
    </row>
    <row r="75" spans="2:7" ht="12">
      <c r="B75" s="592" t="s">
        <v>1237</v>
      </c>
      <c r="C75" s="605"/>
      <c r="D75" s="567"/>
      <c r="E75" s="567"/>
      <c r="F75" s="567"/>
      <c r="G75" s="567"/>
    </row>
    <row r="76" spans="2:7" ht="12">
      <c r="B76" s="591"/>
      <c r="C76" s="606"/>
      <c r="D76" s="567"/>
      <c r="E76" s="567"/>
      <c r="F76" s="567"/>
      <c r="G76" s="567"/>
    </row>
    <row r="77" spans="2:7" ht="12">
      <c r="B77" s="591"/>
      <c r="C77" s="606"/>
      <c r="D77" s="567"/>
      <c r="E77" s="567"/>
      <c r="F77" s="567"/>
      <c r="G77" s="567"/>
    </row>
    <row r="78" spans="2:7" ht="12">
      <c r="B78" s="591"/>
      <c r="C78" s="607"/>
      <c r="D78" s="567"/>
      <c r="E78" s="567"/>
      <c r="F78" s="567"/>
      <c r="G78" s="567"/>
    </row>
    <row r="79" spans="2:7" ht="12">
      <c r="B79" s="591"/>
      <c r="C79" s="591"/>
      <c r="D79" s="567"/>
      <c r="E79" s="567"/>
      <c r="F79" s="567"/>
      <c r="G79" s="567"/>
    </row>
    <row r="80" spans="2:7" ht="12">
      <c r="B80" s="591"/>
      <c r="C80" s="591"/>
      <c r="D80" s="567"/>
      <c r="E80" s="567"/>
      <c r="F80" s="567"/>
      <c r="G80" s="567"/>
    </row>
    <row r="81" spans="2:7" ht="12">
      <c r="B81" s="591"/>
      <c r="C81" s="591"/>
      <c r="D81" s="567"/>
      <c r="E81" s="567"/>
      <c r="F81" s="567"/>
      <c r="G81" s="567"/>
    </row>
    <row r="82" spans="2:7" ht="12">
      <c r="B82" s="591"/>
      <c r="C82" s="591"/>
      <c r="D82" s="567"/>
      <c r="E82" s="567"/>
      <c r="F82" s="567"/>
      <c r="G82" s="567"/>
    </row>
    <row r="83" spans="2:7" ht="12">
      <c r="B83" s="591"/>
      <c r="C83" s="591"/>
      <c r="D83" s="567"/>
      <c r="E83" s="567"/>
      <c r="F83" s="567"/>
      <c r="G83" s="567"/>
    </row>
    <row r="84" spans="2:7" ht="12">
      <c r="B84" s="591"/>
      <c r="C84" s="591"/>
      <c r="D84" s="567"/>
      <c r="E84" s="567"/>
      <c r="F84" s="567"/>
      <c r="G84" s="567"/>
    </row>
    <row r="85" spans="2:7" ht="12">
      <c r="B85" s="591"/>
      <c r="C85" s="591"/>
      <c r="D85" s="567"/>
      <c r="E85" s="567"/>
      <c r="F85" s="567"/>
      <c r="G85" s="567"/>
    </row>
    <row r="86" spans="2:7" ht="12">
      <c r="B86" s="591"/>
      <c r="C86" s="591"/>
      <c r="D86" s="567"/>
      <c r="E86" s="567"/>
      <c r="F86" s="567"/>
      <c r="G86" s="567"/>
    </row>
    <row r="87" spans="2:7" ht="12">
      <c r="B87" s="591"/>
      <c r="C87" s="591"/>
      <c r="D87" s="567"/>
      <c r="E87" s="567"/>
      <c r="F87" s="567"/>
      <c r="G87" s="567"/>
    </row>
    <row r="88" spans="2:7" ht="12">
      <c r="B88" s="591"/>
      <c r="C88" s="591"/>
      <c r="D88" s="567"/>
      <c r="E88" s="567"/>
      <c r="F88" s="567"/>
      <c r="G88" s="567"/>
    </row>
    <row r="89" spans="2:7" ht="12">
      <c r="B89" s="591"/>
      <c r="C89" s="591"/>
      <c r="D89" s="567"/>
      <c r="E89" s="567"/>
      <c r="F89" s="567"/>
      <c r="G89" s="567"/>
    </row>
    <row r="90" spans="2:7" ht="12">
      <c r="B90" s="591"/>
      <c r="C90" s="591"/>
      <c r="D90" s="567"/>
      <c r="E90" s="567"/>
      <c r="F90" s="567"/>
      <c r="G90" s="567"/>
    </row>
    <row r="91" spans="2:7" ht="12">
      <c r="B91" s="591"/>
      <c r="C91" s="591"/>
      <c r="D91" s="567"/>
      <c r="E91" s="567"/>
      <c r="F91" s="567"/>
      <c r="G91" s="567"/>
    </row>
    <row r="92" spans="2:7" ht="12">
      <c r="B92" s="591"/>
      <c r="C92" s="591"/>
      <c r="D92" s="567"/>
      <c r="E92" s="567"/>
      <c r="F92" s="567"/>
      <c r="G92" s="567"/>
    </row>
    <row r="93" spans="2:7" ht="12">
      <c r="B93" s="591"/>
      <c r="C93" s="591"/>
      <c r="D93" s="567"/>
      <c r="E93" s="567"/>
      <c r="F93" s="567"/>
      <c r="G93" s="567"/>
    </row>
    <row r="94" spans="2:7" ht="12">
      <c r="B94" s="591"/>
      <c r="C94" s="591"/>
      <c r="D94" s="567"/>
      <c r="E94" s="567"/>
      <c r="F94" s="567"/>
      <c r="G94" s="567"/>
    </row>
    <row r="95" spans="2:7" ht="12">
      <c r="B95" s="591"/>
      <c r="C95" s="591"/>
      <c r="D95" s="567"/>
      <c r="E95" s="567"/>
      <c r="F95" s="567"/>
      <c r="G95" s="567"/>
    </row>
    <row r="96" spans="2:7" ht="12">
      <c r="B96" s="591"/>
      <c r="C96" s="591"/>
      <c r="D96" s="567"/>
      <c r="E96" s="567"/>
      <c r="F96" s="567"/>
      <c r="G96" s="567"/>
    </row>
    <row r="97" spans="2:7" ht="12">
      <c r="B97" s="591"/>
      <c r="C97" s="591"/>
      <c r="D97" s="567"/>
      <c r="E97" s="567"/>
      <c r="F97" s="567"/>
      <c r="G97" s="567"/>
    </row>
    <row r="98" spans="2:7" ht="12">
      <c r="B98" s="591"/>
      <c r="C98" s="591"/>
      <c r="D98" s="567"/>
      <c r="E98" s="567"/>
      <c r="F98" s="567"/>
      <c r="G98" s="567"/>
    </row>
    <row r="99" spans="2:7" ht="12">
      <c r="B99" s="591"/>
      <c r="C99" s="591"/>
      <c r="D99" s="567"/>
      <c r="E99" s="567"/>
      <c r="F99" s="567"/>
      <c r="G99" s="567"/>
    </row>
    <row r="100" spans="2:7" ht="12">
      <c r="B100" s="591"/>
      <c r="C100" s="591"/>
      <c r="D100" s="567"/>
      <c r="E100" s="567"/>
      <c r="F100" s="567"/>
      <c r="G100" s="567"/>
    </row>
    <row r="101" spans="2:7" ht="12">
      <c r="B101" s="591"/>
      <c r="C101" s="591"/>
      <c r="D101" s="567"/>
      <c r="E101" s="567"/>
      <c r="F101" s="567"/>
      <c r="G101" s="567"/>
    </row>
    <row r="102" spans="2:7" ht="12">
      <c r="B102" s="591"/>
      <c r="C102" s="591"/>
      <c r="D102" s="567"/>
      <c r="E102" s="567"/>
      <c r="F102" s="567"/>
      <c r="G102" s="567"/>
    </row>
    <row r="103" spans="2:7" ht="12">
      <c r="B103" s="591"/>
      <c r="C103" s="591"/>
      <c r="D103" s="567"/>
      <c r="E103" s="567"/>
      <c r="F103" s="567"/>
      <c r="G103" s="567"/>
    </row>
    <row r="104" spans="2:7" ht="12">
      <c r="B104" s="591"/>
      <c r="C104" s="591"/>
      <c r="D104" s="567"/>
      <c r="E104" s="567"/>
      <c r="F104" s="567"/>
      <c r="G104" s="567"/>
    </row>
    <row r="105" spans="2:7" ht="12">
      <c r="B105" s="591"/>
      <c r="C105" s="591"/>
      <c r="D105" s="567"/>
      <c r="E105" s="567"/>
      <c r="F105" s="567"/>
      <c r="G105" s="567"/>
    </row>
    <row r="106" spans="2:7" ht="12">
      <c r="B106" s="591"/>
      <c r="C106" s="591"/>
      <c r="D106" s="567"/>
      <c r="E106" s="567"/>
      <c r="F106" s="567"/>
      <c r="G106" s="567"/>
    </row>
    <row r="107" spans="2:7" ht="12">
      <c r="B107" s="591"/>
      <c r="C107" s="591"/>
      <c r="D107" s="567"/>
      <c r="E107" s="567"/>
      <c r="F107" s="567"/>
      <c r="G107" s="567"/>
    </row>
    <row r="108" spans="2:7" ht="12">
      <c r="B108" s="591"/>
      <c r="C108" s="591"/>
      <c r="D108" s="567"/>
      <c r="E108" s="567"/>
      <c r="F108" s="567"/>
      <c r="G108" s="567"/>
    </row>
    <row r="109" spans="2:7" ht="12">
      <c r="B109" s="591"/>
      <c r="C109" s="591"/>
      <c r="D109" s="567"/>
      <c r="E109" s="567"/>
      <c r="F109" s="567"/>
      <c r="G109" s="567"/>
    </row>
    <row r="110" spans="2:7" ht="12">
      <c r="B110" s="591"/>
      <c r="C110" s="591"/>
      <c r="D110" s="567"/>
      <c r="E110" s="567"/>
      <c r="F110" s="567"/>
      <c r="G110" s="567"/>
    </row>
    <row r="111" spans="4:7" ht="12">
      <c r="D111" s="567"/>
      <c r="E111" s="567"/>
      <c r="F111" s="567"/>
      <c r="G111" s="567"/>
    </row>
    <row r="112" spans="4:7" ht="12">
      <c r="D112" s="567"/>
      <c r="E112" s="567"/>
      <c r="F112" s="567"/>
      <c r="G112" s="567"/>
    </row>
    <row r="113" spans="4:7" ht="12">
      <c r="D113" s="567"/>
      <c r="E113" s="567"/>
      <c r="F113" s="567"/>
      <c r="G113" s="567"/>
    </row>
    <row r="114" spans="4:7" ht="12">
      <c r="D114" s="567"/>
      <c r="E114" s="567"/>
      <c r="F114" s="567"/>
      <c r="G114" s="567"/>
    </row>
    <row r="115" spans="4:7" ht="12">
      <c r="D115" s="567"/>
      <c r="E115" s="567"/>
      <c r="F115" s="567"/>
      <c r="G115" s="567"/>
    </row>
    <row r="116" spans="4:7" ht="12">
      <c r="D116" s="567"/>
      <c r="E116" s="567"/>
      <c r="F116" s="567"/>
      <c r="G116" s="567"/>
    </row>
    <row r="117" spans="4:7" ht="12">
      <c r="D117" s="567"/>
      <c r="E117" s="567"/>
      <c r="F117" s="567"/>
      <c r="G117" s="567"/>
    </row>
    <row r="118" spans="4:7" ht="12">
      <c r="D118" s="567"/>
      <c r="E118" s="567"/>
      <c r="F118" s="567"/>
      <c r="G118" s="567"/>
    </row>
    <row r="119" spans="4:7" ht="12">
      <c r="D119" s="567"/>
      <c r="E119" s="567"/>
      <c r="F119" s="567"/>
      <c r="G119" s="567"/>
    </row>
    <row r="120" spans="4:7" ht="12">
      <c r="D120" s="567"/>
      <c r="E120" s="567"/>
      <c r="F120" s="567"/>
      <c r="G120" s="567"/>
    </row>
    <row r="121" spans="4:7" ht="12">
      <c r="D121" s="567"/>
      <c r="E121" s="567"/>
      <c r="F121" s="567"/>
      <c r="G121" s="567"/>
    </row>
    <row r="122" spans="4:7" ht="12">
      <c r="D122" s="567"/>
      <c r="E122" s="567"/>
      <c r="F122" s="567"/>
      <c r="G122" s="567"/>
    </row>
    <row r="123" spans="4:7" ht="12">
      <c r="D123" s="567"/>
      <c r="E123" s="567"/>
      <c r="F123" s="567"/>
      <c r="G123" s="567"/>
    </row>
    <row r="124" spans="4:7" ht="12">
      <c r="D124" s="567"/>
      <c r="E124" s="567"/>
      <c r="F124" s="567"/>
      <c r="G124" s="567"/>
    </row>
    <row r="125" spans="4:7" ht="12">
      <c r="D125" s="567"/>
      <c r="E125" s="567"/>
      <c r="F125" s="567"/>
      <c r="G125" s="567"/>
    </row>
    <row r="126" spans="4:7" ht="12">
      <c r="D126" s="567"/>
      <c r="E126" s="567"/>
      <c r="F126" s="567"/>
      <c r="G126" s="567"/>
    </row>
    <row r="127" spans="4:7" ht="12">
      <c r="D127" s="567"/>
      <c r="E127" s="567"/>
      <c r="F127" s="567"/>
      <c r="G127" s="567"/>
    </row>
    <row r="128" spans="4:7" ht="12">
      <c r="D128" s="567"/>
      <c r="E128" s="567"/>
      <c r="F128" s="567"/>
      <c r="G128" s="567"/>
    </row>
    <row r="129" spans="4:7" ht="12">
      <c r="D129" s="567"/>
      <c r="E129" s="567"/>
      <c r="F129" s="567"/>
      <c r="G129" s="567"/>
    </row>
    <row r="130" spans="4:7" ht="12">
      <c r="D130" s="567"/>
      <c r="E130" s="567"/>
      <c r="F130" s="567"/>
      <c r="G130" s="567"/>
    </row>
    <row r="131" spans="4:7" ht="12">
      <c r="D131" s="567"/>
      <c r="E131" s="567"/>
      <c r="F131" s="567"/>
      <c r="G131" s="567"/>
    </row>
    <row r="132" spans="4:7" ht="12">
      <c r="D132" s="567"/>
      <c r="E132" s="567"/>
      <c r="F132" s="567"/>
      <c r="G132" s="567"/>
    </row>
    <row r="133" spans="4:7" ht="12">
      <c r="D133" s="567"/>
      <c r="E133" s="567"/>
      <c r="F133" s="567"/>
      <c r="G133" s="567"/>
    </row>
    <row r="134" spans="4:7" ht="12">
      <c r="D134" s="567"/>
      <c r="E134" s="567"/>
      <c r="F134" s="567"/>
      <c r="G134" s="567"/>
    </row>
    <row r="135" spans="4:7" ht="12">
      <c r="D135" s="567"/>
      <c r="E135" s="567"/>
      <c r="F135" s="567"/>
      <c r="G135" s="567"/>
    </row>
    <row r="136" spans="4:7" ht="12">
      <c r="D136" s="567"/>
      <c r="E136" s="567"/>
      <c r="F136" s="567"/>
      <c r="G136" s="567"/>
    </row>
    <row r="137" spans="4:7" ht="12">
      <c r="D137" s="567"/>
      <c r="E137" s="567"/>
      <c r="F137" s="567"/>
      <c r="G137" s="567"/>
    </row>
    <row r="138" spans="4:7" ht="12">
      <c r="D138" s="567"/>
      <c r="E138" s="567"/>
      <c r="F138" s="567"/>
      <c r="G138" s="567"/>
    </row>
  </sheetData>
  <mergeCells count="10">
    <mergeCell ref="B29:C29"/>
    <mergeCell ref="B4:C5"/>
    <mergeCell ref="B60:C60"/>
    <mergeCell ref="B9:C9"/>
    <mergeCell ref="B7:C7"/>
    <mergeCell ref="B43:C43"/>
    <mergeCell ref="D4:F4"/>
    <mergeCell ref="G4:G5"/>
    <mergeCell ref="H4:H5"/>
    <mergeCell ref="I4:I5"/>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1:ER67"/>
  <sheetViews>
    <sheetView workbookViewId="0" topLeftCell="A1">
      <selection activeCell="A1" sqref="A1"/>
    </sheetView>
  </sheetViews>
  <sheetFormatPr defaultColWidth="9.00390625" defaultRowHeight="13.5"/>
  <cols>
    <col min="1" max="1" width="3.625" style="608" customWidth="1"/>
    <col min="2" max="2" width="5.375" style="185" customWidth="1"/>
    <col min="3" max="3" width="23.25390625" style="608" customWidth="1"/>
    <col min="4" max="4" width="3.25390625" style="608" customWidth="1"/>
    <col min="5" max="5" width="8.50390625" style="610" customWidth="1"/>
    <col min="6" max="6" width="10.75390625" style="608" customWidth="1"/>
    <col min="7" max="13" width="7.50390625" style="608" customWidth="1"/>
    <col min="14" max="14" width="2.25390625" style="608" customWidth="1"/>
    <col min="15" max="15" width="8.625" style="608" customWidth="1"/>
    <col min="16" max="16" width="2.25390625" style="608" customWidth="1"/>
    <col min="17" max="17" width="8.625" style="608" customWidth="1"/>
    <col min="18" max="18" width="2.125" style="608" customWidth="1"/>
    <col min="19" max="19" width="8.625" style="608" customWidth="1"/>
    <col min="20" max="20" width="2.375" style="608" customWidth="1"/>
    <col min="21" max="21" width="8.625" style="608" customWidth="1"/>
    <col min="22" max="22" width="2.125" style="608" customWidth="1"/>
    <col min="23" max="23" width="8.625" style="608" customWidth="1"/>
    <col min="24" max="24" width="2.125" style="608" customWidth="1"/>
    <col min="25" max="25" width="8.625" style="608" customWidth="1"/>
    <col min="26" max="26" width="2.125" style="608" customWidth="1"/>
    <col min="27" max="27" width="8.625" style="608" customWidth="1"/>
    <col min="28" max="28" width="2.125" style="608" customWidth="1"/>
    <col min="29" max="29" width="8.625" style="608" customWidth="1"/>
    <col min="30" max="30" width="2.125" style="608" customWidth="1"/>
    <col min="31" max="31" width="8.625" style="608" customWidth="1"/>
    <col min="32" max="32" width="2.125" style="611" customWidth="1"/>
    <col min="33" max="33" width="12.625" style="608" customWidth="1"/>
    <col min="34" max="34" width="2.25390625" style="608" customWidth="1"/>
    <col min="35" max="35" width="12.625" style="608" customWidth="1"/>
    <col min="36" max="36" width="2.125" style="608" customWidth="1"/>
    <col min="37" max="37" width="12.625" style="608" customWidth="1"/>
    <col min="38" max="38" width="2.125" style="608" customWidth="1"/>
    <col min="39" max="39" width="12.625" style="608" customWidth="1"/>
    <col min="40" max="40" width="2.125" style="608" customWidth="1"/>
    <col min="41" max="41" width="12.125" style="608" customWidth="1"/>
    <col min="42" max="42" width="2.125" style="608" customWidth="1"/>
    <col min="43" max="43" width="13.75390625" style="608" customWidth="1"/>
    <col min="44" max="44" width="2.125" style="608" customWidth="1"/>
    <col min="45" max="45" width="12.625" style="608" customWidth="1"/>
    <col min="46" max="46" width="2.125" style="608" customWidth="1"/>
    <col min="47" max="47" width="11.625" style="608" customWidth="1"/>
    <col min="48" max="48" width="2.125" style="608" customWidth="1"/>
    <col min="49" max="49" width="11.625" style="608" customWidth="1"/>
    <col min="50" max="50" width="2.125" style="608" customWidth="1"/>
    <col min="51" max="51" width="11.625" style="608" customWidth="1"/>
    <col min="52" max="52" width="2.125" style="608" customWidth="1"/>
    <col min="53" max="54" width="11.875" style="608" customWidth="1"/>
    <col min="55" max="55" width="2.125" style="608" customWidth="1"/>
    <col min="56" max="56" width="13.75390625" style="608" customWidth="1"/>
    <col min="57" max="57" width="2.125" style="608" customWidth="1"/>
    <col min="58" max="58" width="11.50390625" style="608" customWidth="1"/>
    <col min="59" max="59" width="2.125" style="608" customWidth="1"/>
    <col min="60" max="60" width="11.625" style="608" customWidth="1"/>
    <col min="61" max="61" width="2.125" style="608" customWidth="1"/>
    <col min="62" max="62" width="11.625" style="608" customWidth="1"/>
    <col min="63" max="63" width="2.125" style="608" customWidth="1"/>
    <col min="64" max="64" width="11.875" style="608" customWidth="1"/>
    <col min="65" max="65" width="2.125" style="608" customWidth="1"/>
    <col min="66" max="66" width="11.75390625" style="612" customWidth="1"/>
    <col min="67" max="74" width="11.875" style="608" customWidth="1"/>
    <col min="75" max="75" width="13.50390625" style="608" customWidth="1"/>
    <col min="76" max="79" width="11.875" style="608" customWidth="1"/>
    <col min="80" max="80" width="13.625" style="608" customWidth="1"/>
    <col min="81" max="81" width="11.875" style="608" customWidth="1"/>
    <col min="82" max="82" width="2.50390625" style="608" customWidth="1"/>
    <col min="83" max="84" width="11.875" style="608" customWidth="1"/>
    <col min="85" max="85" width="13.625" style="608" customWidth="1"/>
    <col min="86" max="89" width="11.875" style="608" customWidth="1"/>
    <col min="90" max="90" width="13.125" style="608" customWidth="1"/>
    <col min="91" max="92" width="11.875" style="608" customWidth="1"/>
    <col min="93" max="93" width="13.875" style="608" customWidth="1"/>
    <col min="94" max="95" width="11.875" style="608" customWidth="1"/>
    <col min="96" max="96" width="13.75390625" style="608" customWidth="1"/>
    <col min="97" max="101" width="11.875" style="608" customWidth="1"/>
    <col min="102" max="16384" width="9.00390625" style="608" customWidth="1"/>
  </cols>
  <sheetData>
    <row r="1" spans="2:4" ht="14.25">
      <c r="B1" s="609" t="s">
        <v>1333</v>
      </c>
      <c r="D1" s="609"/>
    </row>
    <row r="3" spans="3:101" ht="12" customHeight="1" thickBot="1">
      <c r="C3" s="608" t="s">
        <v>1267</v>
      </c>
      <c r="AO3" s="613"/>
      <c r="AP3" s="613"/>
      <c r="BC3" s="613"/>
      <c r="BN3" s="614"/>
      <c r="CU3" s="615"/>
      <c r="CW3" s="615" t="s">
        <v>1268</v>
      </c>
    </row>
    <row r="4" spans="2:101" s="616" customFormat="1" ht="21.75" customHeight="1" thickTop="1">
      <c r="B4" s="1543" t="s">
        <v>1269</v>
      </c>
      <c r="C4" s="1544"/>
      <c r="D4" s="1551" t="s">
        <v>1239</v>
      </c>
      <c r="E4" s="1552"/>
      <c r="F4" s="1557" t="s">
        <v>1270</v>
      </c>
      <c r="G4" s="1442" t="s">
        <v>1271</v>
      </c>
      <c r="H4" s="1453"/>
      <c r="I4" s="1453"/>
      <c r="J4" s="1453"/>
      <c r="K4" s="1453"/>
      <c r="L4" s="1453"/>
      <c r="M4" s="1454"/>
      <c r="N4" s="1545" t="s">
        <v>1272</v>
      </c>
      <c r="O4" s="1546"/>
      <c r="P4" s="1546"/>
      <c r="Q4" s="1546"/>
      <c r="R4" s="1546"/>
      <c r="S4" s="1546"/>
      <c r="T4" s="1546"/>
      <c r="U4" s="1546"/>
      <c r="V4" s="1546"/>
      <c r="W4" s="1546"/>
      <c r="X4" s="1546"/>
      <c r="Y4" s="1546"/>
      <c r="Z4" s="1546"/>
      <c r="AA4" s="1546"/>
      <c r="AB4" s="1546"/>
      <c r="AC4" s="1546"/>
      <c r="AD4" s="1546"/>
      <c r="AE4" s="1547"/>
      <c r="AF4" s="1472" t="s">
        <v>1273</v>
      </c>
      <c r="AG4" s="1473"/>
      <c r="AH4" s="1456" t="s">
        <v>1274</v>
      </c>
      <c r="AI4" s="1456"/>
      <c r="AJ4" s="1456"/>
      <c r="AK4" s="1456"/>
      <c r="AL4" s="1456"/>
      <c r="AM4" s="1456"/>
      <c r="AN4" s="1456"/>
      <c r="AO4" s="1457"/>
      <c r="AP4" s="1455" t="s">
        <v>1275</v>
      </c>
      <c r="AQ4" s="1456"/>
      <c r="AR4" s="1456"/>
      <c r="AS4" s="1456"/>
      <c r="AT4" s="1456"/>
      <c r="AU4" s="1456"/>
      <c r="AV4" s="1456"/>
      <c r="AW4" s="1456"/>
      <c r="AX4" s="1456"/>
      <c r="AY4" s="1456"/>
      <c r="AZ4" s="1456"/>
      <c r="BA4" s="1457"/>
      <c r="BB4" s="1464" t="s">
        <v>1276</v>
      </c>
      <c r="BC4" s="1442" t="s">
        <v>1277</v>
      </c>
      <c r="BD4" s="1453"/>
      <c r="BE4" s="1453"/>
      <c r="BF4" s="1453"/>
      <c r="BG4" s="1453"/>
      <c r="BH4" s="1453"/>
      <c r="BI4" s="1453"/>
      <c r="BJ4" s="1453"/>
      <c r="BK4" s="1453"/>
      <c r="BL4" s="1453"/>
      <c r="BM4" s="1472" t="s">
        <v>1278</v>
      </c>
      <c r="BN4" s="1473"/>
      <c r="BO4" s="1453" t="s">
        <v>1279</v>
      </c>
      <c r="BP4" s="1453"/>
      <c r="BQ4" s="1453"/>
      <c r="BR4" s="1453"/>
      <c r="BS4" s="1453"/>
      <c r="BT4" s="1453"/>
      <c r="BU4" s="1442" t="s">
        <v>1240</v>
      </c>
      <c r="BV4" s="1453"/>
      <c r="BW4" s="1453"/>
      <c r="BX4" s="1453"/>
      <c r="BY4" s="1453"/>
      <c r="BZ4" s="1453"/>
      <c r="CA4" s="1453"/>
      <c r="CB4" s="1453"/>
      <c r="CC4" s="1453"/>
      <c r="CD4" s="1453"/>
      <c r="CE4" s="1453"/>
      <c r="CF4" s="1453"/>
      <c r="CG4" s="1453"/>
      <c r="CH4" s="1453"/>
      <c r="CI4" s="1463"/>
      <c r="CJ4" s="1442" t="s">
        <v>1280</v>
      </c>
      <c r="CK4" s="1443"/>
      <c r="CL4" s="1443"/>
      <c r="CM4" s="1443"/>
      <c r="CN4" s="1443"/>
      <c r="CO4" s="1443"/>
      <c r="CP4" s="1443"/>
      <c r="CQ4" s="1443"/>
      <c r="CR4" s="1443"/>
      <c r="CS4" s="1444"/>
      <c r="CT4" s="1462" t="s">
        <v>1281</v>
      </c>
      <c r="CU4" s="1463"/>
      <c r="CV4" s="1462" t="s">
        <v>1282</v>
      </c>
      <c r="CW4" s="1463"/>
    </row>
    <row r="5" spans="2:101" s="616" customFormat="1" ht="33" customHeight="1">
      <c r="B5" s="1467"/>
      <c r="C5" s="1468"/>
      <c r="D5" s="1553"/>
      <c r="E5" s="1554"/>
      <c r="F5" s="1532"/>
      <c r="G5" s="1450" t="s">
        <v>1283</v>
      </c>
      <c r="H5" s="1450" t="s">
        <v>1284</v>
      </c>
      <c r="I5" s="1450" t="s">
        <v>1285</v>
      </c>
      <c r="J5" s="1450" t="s">
        <v>1286</v>
      </c>
      <c r="K5" s="1538" t="s">
        <v>1287</v>
      </c>
      <c r="L5" s="1538" t="s">
        <v>1241</v>
      </c>
      <c r="M5" s="1563" t="s">
        <v>1288</v>
      </c>
      <c r="N5" s="1548" t="s">
        <v>1289</v>
      </c>
      <c r="O5" s="1549"/>
      <c r="P5" s="1549"/>
      <c r="Q5" s="1549"/>
      <c r="R5" s="1549"/>
      <c r="S5" s="1550"/>
      <c r="T5" s="1501" t="s">
        <v>1290</v>
      </c>
      <c r="U5" s="1502"/>
      <c r="V5" s="1502"/>
      <c r="W5" s="1502"/>
      <c r="X5" s="1502"/>
      <c r="Y5" s="1503"/>
      <c r="Z5" s="1527" t="s">
        <v>1291</v>
      </c>
      <c r="AA5" s="1528"/>
      <c r="AB5" s="1528"/>
      <c r="AC5" s="1528"/>
      <c r="AD5" s="1528"/>
      <c r="AE5" s="1528"/>
      <c r="AF5" s="1474"/>
      <c r="AG5" s="1475"/>
      <c r="AH5" s="1535" t="s">
        <v>1292</v>
      </c>
      <c r="AI5" s="1490"/>
      <c r="AJ5" s="1489" t="s">
        <v>1293</v>
      </c>
      <c r="AK5" s="1490"/>
      <c r="AL5" s="1529" t="s">
        <v>1294</v>
      </c>
      <c r="AM5" s="1530"/>
      <c r="AN5" s="1495" t="s">
        <v>1295</v>
      </c>
      <c r="AO5" s="1496"/>
      <c r="AP5" s="1516" t="s">
        <v>1296</v>
      </c>
      <c r="AQ5" s="1520"/>
      <c r="AR5" s="1509" t="s">
        <v>1297</v>
      </c>
      <c r="AS5" s="1466"/>
      <c r="AT5" s="1501" t="s">
        <v>1298</v>
      </c>
      <c r="AU5" s="1502"/>
      <c r="AV5" s="1502"/>
      <c r="AW5" s="1503"/>
      <c r="AX5" s="1514" t="s">
        <v>1242</v>
      </c>
      <c r="AY5" s="1515"/>
      <c r="AZ5" s="1495" t="s">
        <v>1295</v>
      </c>
      <c r="BA5" s="1496"/>
      <c r="BB5" s="1451"/>
      <c r="BC5" s="1465" t="s">
        <v>1299</v>
      </c>
      <c r="BD5" s="1504"/>
      <c r="BE5" s="1509" t="s">
        <v>1243</v>
      </c>
      <c r="BF5" s="1466"/>
      <c r="BG5" s="1509" t="s">
        <v>1244</v>
      </c>
      <c r="BH5" s="1466"/>
      <c r="BI5" s="1465" t="s">
        <v>1300</v>
      </c>
      <c r="BJ5" s="1466"/>
      <c r="BK5" s="1480" t="s">
        <v>1295</v>
      </c>
      <c r="BL5" s="1486"/>
      <c r="BM5" s="1474"/>
      <c r="BN5" s="1475"/>
      <c r="BO5" s="1460" t="s">
        <v>1301</v>
      </c>
      <c r="BP5" s="1458"/>
      <c r="BQ5" s="1458" t="s">
        <v>1302</v>
      </c>
      <c r="BR5" s="1458"/>
      <c r="BS5" s="1448" t="s">
        <v>1303</v>
      </c>
      <c r="BT5" s="1448"/>
      <c r="BU5" s="1480" t="s">
        <v>1304</v>
      </c>
      <c r="BV5" s="1486"/>
      <c r="BW5" s="1486"/>
      <c r="BX5" s="1486"/>
      <c r="BY5" s="1460"/>
      <c r="BZ5" s="1471" t="s">
        <v>1305</v>
      </c>
      <c r="CA5" s="1471"/>
      <c r="CB5" s="1471"/>
      <c r="CC5" s="1471"/>
      <c r="CD5" s="1471"/>
      <c r="CE5" s="1471"/>
      <c r="CF5" s="1471"/>
      <c r="CG5" s="1471"/>
      <c r="CH5" s="1471"/>
      <c r="CI5" s="1471"/>
      <c r="CJ5" s="1480" t="s">
        <v>1306</v>
      </c>
      <c r="CK5" s="1486"/>
      <c r="CL5" s="1486"/>
      <c r="CM5" s="1486"/>
      <c r="CN5" s="1460"/>
      <c r="CO5" s="1445" t="s">
        <v>1307</v>
      </c>
      <c r="CP5" s="1480" t="s">
        <v>1308</v>
      </c>
      <c r="CQ5" s="1481"/>
      <c r="CR5" s="1481"/>
      <c r="CS5" s="1482"/>
      <c r="CT5" s="1478" t="s">
        <v>1309</v>
      </c>
      <c r="CU5" s="1479" t="s">
        <v>1310</v>
      </c>
      <c r="CV5" s="1478" t="s">
        <v>1311</v>
      </c>
      <c r="CW5" s="1479" t="s">
        <v>1312</v>
      </c>
    </row>
    <row r="6" spans="2:101" s="616" customFormat="1" ht="13.5" customHeight="1">
      <c r="B6" s="1467"/>
      <c r="C6" s="1468"/>
      <c r="D6" s="1553"/>
      <c r="E6" s="1554"/>
      <c r="F6" s="1532"/>
      <c r="G6" s="1451"/>
      <c r="H6" s="1451"/>
      <c r="I6" s="1451"/>
      <c r="J6" s="1451"/>
      <c r="K6" s="1539"/>
      <c r="L6" s="1539"/>
      <c r="M6" s="1564"/>
      <c r="N6" s="1558" t="s">
        <v>1313</v>
      </c>
      <c r="O6" s="1559"/>
      <c r="P6" s="1562" t="s">
        <v>1818</v>
      </c>
      <c r="Q6" s="1562"/>
      <c r="R6" s="1562" t="s">
        <v>1085</v>
      </c>
      <c r="S6" s="1562"/>
      <c r="T6" s="1516" t="s">
        <v>1314</v>
      </c>
      <c r="U6" s="1517"/>
      <c r="V6" s="1516" t="s">
        <v>1245</v>
      </c>
      <c r="W6" s="1517"/>
      <c r="X6" s="1516" t="s">
        <v>1085</v>
      </c>
      <c r="Y6" s="1517"/>
      <c r="Z6" s="1516" t="s">
        <v>1314</v>
      </c>
      <c r="AA6" s="1517"/>
      <c r="AB6" s="1516" t="s">
        <v>1245</v>
      </c>
      <c r="AC6" s="1517"/>
      <c r="AD6" s="1516" t="s">
        <v>1085</v>
      </c>
      <c r="AE6" s="1525"/>
      <c r="AF6" s="1474"/>
      <c r="AG6" s="1475"/>
      <c r="AH6" s="1536"/>
      <c r="AI6" s="1492"/>
      <c r="AJ6" s="1491"/>
      <c r="AK6" s="1492"/>
      <c r="AL6" s="1531"/>
      <c r="AM6" s="1532"/>
      <c r="AN6" s="1521"/>
      <c r="AO6" s="1522"/>
      <c r="AP6" s="1521"/>
      <c r="AQ6" s="1522"/>
      <c r="AR6" s="1467"/>
      <c r="AS6" s="1468"/>
      <c r="AT6" s="1509" t="s">
        <v>1315</v>
      </c>
      <c r="AU6" s="1466"/>
      <c r="AV6" s="1509" t="s">
        <v>1316</v>
      </c>
      <c r="AW6" s="1466"/>
      <c r="AX6" s="1510" t="s">
        <v>1246</v>
      </c>
      <c r="AY6" s="1511"/>
      <c r="AZ6" s="1497"/>
      <c r="BA6" s="1498"/>
      <c r="BB6" s="1451"/>
      <c r="BC6" s="1505"/>
      <c r="BD6" s="1506"/>
      <c r="BE6" s="1467"/>
      <c r="BF6" s="1468"/>
      <c r="BG6" s="1467"/>
      <c r="BH6" s="1468"/>
      <c r="BI6" s="1467"/>
      <c r="BJ6" s="1468"/>
      <c r="BK6" s="1541"/>
      <c r="BL6" s="1542"/>
      <c r="BM6" s="1474"/>
      <c r="BN6" s="1475"/>
      <c r="BO6" s="1461"/>
      <c r="BP6" s="1459"/>
      <c r="BQ6" s="1459"/>
      <c r="BR6" s="1459"/>
      <c r="BS6" s="1449"/>
      <c r="BT6" s="1449"/>
      <c r="BU6" s="1487"/>
      <c r="BV6" s="1488"/>
      <c r="BW6" s="1488"/>
      <c r="BX6" s="1488"/>
      <c r="BY6" s="1461"/>
      <c r="BZ6" s="1471" t="s">
        <v>1317</v>
      </c>
      <c r="CA6" s="1471"/>
      <c r="CB6" s="1471"/>
      <c r="CC6" s="1471"/>
      <c r="CD6" s="1471" t="s">
        <v>1247</v>
      </c>
      <c r="CE6" s="1471"/>
      <c r="CF6" s="1471"/>
      <c r="CG6" s="1471"/>
      <c r="CH6" s="1471"/>
      <c r="CI6" s="1471"/>
      <c r="CJ6" s="1487"/>
      <c r="CK6" s="1488"/>
      <c r="CL6" s="1488"/>
      <c r="CM6" s="1488"/>
      <c r="CN6" s="1461"/>
      <c r="CO6" s="1446"/>
      <c r="CP6" s="1483"/>
      <c r="CQ6" s="1484"/>
      <c r="CR6" s="1484"/>
      <c r="CS6" s="1485"/>
      <c r="CT6" s="1478"/>
      <c r="CU6" s="1479"/>
      <c r="CV6" s="1478"/>
      <c r="CW6" s="1479"/>
    </row>
    <row r="7" spans="2:101" s="616" customFormat="1" ht="27" customHeight="1">
      <c r="B7" s="1469"/>
      <c r="C7" s="1470"/>
      <c r="D7" s="1555"/>
      <c r="E7" s="1556"/>
      <c r="F7" s="1534"/>
      <c r="G7" s="1452"/>
      <c r="H7" s="1452"/>
      <c r="I7" s="1452"/>
      <c r="J7" s="1452"/>
      <c r="K7" s="1540"/>
      <c r="L7" s="1540"/>
      <c r="M7" s="1565"/>
      <c r="N7" s="1560"/>
      <c r="O7" s="1561"/>
      <c r="P7" s="1452"/>
      <c r="Q7" s="1452"/>
      <c r="R7" s="1452"/>
      <c r="S7" s="1452"/>
      <c r="T7" s="1518"/>
      <c r="U7" s="1519"/>
      <c r="V7" s="1518"/>
      <c r="W7" s="1519"/>
      <c r="X7" s="1518"/>
      <c r="Y7" s="1519"/>
      <c r="Z7" s="1518"/>
      <c r="AA7" s="1519"/>
      <c r="AB7" s="1518"/>
      <c r="AC7" s="1519"/>
      <c r="AD7" s="1518"/>
      <c r="AE7" s="1526"/>
      <c r="AF7" s="1476"/>
      <c r="AG7" s="1477"/>
      <c r="AH7" s="1537"/>
      <c r="AI7" s="1494"/>
      <c r="AJ7" s="1493"/>
      <c r="AK7" s="1494"/>
      <c r="AL7" s="1533"/>
      <c r="AM7" s="1534"/>
      <c r="AN7" s="1523"/>
      <c r="AO7" s="1524"/>
      <c r="AP7" s="1523"/>
      <c r="AQ7" s="1524"/>
      <c r="AR7" s="1469"/>
      <c r="AS7" s="1470"/>
      <c r="AT7" s="1469"/>
      <c r="AU7" s="1470"/>
      <c r="AV7" s="1469"/>
      <c r="AW7" s="1470"/>
      <c r="AX7" s="1512"/>
      <c r="AY7" s="1513"/>
      <c r="AZ7" s="1499"/>
      <c r="BA7" s="1500"/>
      <c r="BB7" s="1452"/>
      <c r="BC7" s="1507"/>
      <c r="BD7" s="1508"/>
      <c r="BE7" s="1469"/>
      <c r="BF7" s="1470"/>
      <c r="BG7" s="1469"/>
      <c r="BH7" s="1470"/>
      <c r="BI7" s="1469"/>
      <c r="BJ7" s="1470"/>
      <c r="BK7" s="1487"/>
      <c r="BL7" s="1488"/>
      <c r="BM7" s="1476"/>
      <c r="BN7" s="1477"/>
      <c r="BO7" s="619" t="s">
        <v>1318</v>
      </c>
      <c r="BP7" s="617" t="s">
        <v>1319</v>
      </c>
      <c r="BQ7" s="617" t="s">
        <v>1318</v>
      </c>
      <c r="BR7" s="617" t="s">
        <v>1319</v>
      </c>
      <c r="BS7" s="617" t="s">
        <v>1318</v>
      </c>
      <c r="BT7" s="617" t="s">
        <v>1319</v>
      </c>
      <c r="BU7" s="620" t="s">
        <v>1320</v>
      </c>
      <c r="BV7" s="621" t="s">
        <v>1321</v>
      </c>
      <c r="BW7" s="620" t="s">
        <v>1322</v>
      </c>
      <c r="BX7" s="621" t="s">
        <v>1323</v>
      </c>
      <c r="BY7" s="621" t="s">
        <v>1085</v>
      </c>
      <c r="BZ7" s="620" t="s">
        <v>1320</v>
      </c>
      <c r="CA7" s="621" t="s">
        <v>1321</v>
      </c>
      <c r="CB7" s="620" t="s">
        <v>1322</v>
      </c>
      <c r="CC7" s="621" t="s">
        <v>1085</v>
      </c>
      <c r="CD7" s="622"/>
      <c r="CE7" s="623" t="s">
        <v>1320</v>
      </c>
      <c r="CF7" s="621" t="s">
        <v>1321</v>
      </c>
      <c r="CG7" s="620" t="s">
        <v>1322</v>
      </c>
      <c r="CH7" s="621" t="s">
        <v>1323</v>
      </c>
      <c r="CI7" s="621" t="s">
        <v>1085</v>
      </c>
      <c r="CJ7" s="620" t="s">
        <v>1320</v>
      </c>
      <c r="CK7" s="621" t="s">
        <v>1321</v>
      </c>
      <c r="CL7" s="620" t="s">
        <v>1322</v>
      </c>
      <c r="CM7" s="621" t="s">
        <v>1323</v>
      </c>
      <c r="CN7" s="621" t="s">
        <v>1085</v>
      </c>
      <c r="CO7" s="1447"/>
      <c r="CP7" s="620" t="s">
        <v>1320</v>
      </c>
      <c r="CQ7" s="621" t="s">
        <v>1321</v>
      </c>
      <c r="CR7" s="620" t="s">
        <v>1322</v>
      </c>
      <c r="CS7" s="622" t="s">
        <v>1085</v>
      </c>
      <c r="CT7" s="1478"/>
      <c r="CU7" s="1479"/>
      <c r="CV7" s="1478"/>
      <c r="CW7" s="1479"/>
    </row>
    <row r="8" spans="2:101" s="624" customFormat="1" ht="12.75" customHeight="1">
      <c r="B8" s="625"/>
      <c r="C8" s="626"/>
      <c r="D8" s="627"/>
      <c r="E8" s="628"/>
      <c r="F8" s="629"/>
      <c r="G8" s="630"/>
      <c r="H8" s="630"/>
      <c r="I8" s="630"/>
      <c r="J8" s="630"/>
      <c r="K8" s="630"/>
      <c r="L8" s="630"/>
      <c r="M8" s="630"/>
      <c r="N8" s="630"/>
      <c r="O8" s="631"/>
      <c r="P8" s="630"/>
      <c r="Q8" s="631"/>
      <c r="R8" s="630"/>
      <c r="S8" s="631"/>
      <c r="T8" s="630"/>
      <c r="U8" s="631"/>
      <c r="V8" s="630"/>
      <c r="W8" s="631"/>
      <c r="X8" s="630"/>
      <c r="Y8" s="631"/>
      <c r="Z8" s="630"/>
      <c r="AA8" s="631"/>
      <c r="AB8" s="630"/>
      <c r="AC8" s="631"/>
      <c r="AD8" s="630"/>
      <c r="AE8" s="631"/>
      <c r="AF8" s="630"/>
      <c r="AG8" s="631"/>
      <c r="AH8" s="632"/>
      <c r="AI8" s="631" t="s">
        <v>1228</v>
      </c>
      <c r="AJ8" s="632"/>
      <c r="AK8" s="631" t="s">
        <v>1228</v>
      </c>
      <c r="AL8" s="630"/>
      <c r="AM8" s="631" t="s">
        <v>1228</v>
      </c>
      <c r="AN8" s="630"/>
      <c r="AO8" s="631" t="s">
        <v>1228</v>
      </c>
      <c r="AP8" s="630"/>
      <c r="AQ8" s="631" t="s">
        <v>1228</v>
      </c>
      <c r="AR8" s="630"/>
      <c r="AS8" s="631" t="s">
        <v>1228</v>
      </c>
      <c r="AT8" s="630"/>
      <c r="AU8" s="631" t="s">
        <v>1248</v>
      </c>
      <c r="AV8" s="630"/>
      <c r="AW8" s="631" t="s">
        <v>1228</v>
      </c>
      <c r="AX8" s="630"/>
      <c r="AY8" s="631" t="s">
        <v>1228</v>
      </c>
      <c r="AZ8" s="630"/>
      <c r="BA8" s="631" t="s">
        <v>1228</v>
      </c>
      <c r="BB8" s="631" t="s">
        <v>1228</v>
      </c>
      <c r="BC8" s="630"/>
      <c r="BD8" s="631" t="s">
        <v>1228</v>
      </c>
      <c r="BE8" s="630"/>
      <c r="BF8" s="631" t="s">
        <v>1228</v>
      </c>
      <c r="BG8" s="630"/>
      <c r="BH8" s="631" t="s">
        <v>1228</v>
      </c>
      <c r="BI8" s="630"/>
      <c r="BJ8" s="631" t="s">
        <v>1228</v>
      </c>
      <c r="BK8" s="630"/>
      <c r="BL8" s="631" t="s">
        <v>1228</v>
      </c>
      <c r="BM8" s="631"/>
      <c r="BN8" s="631" t="s">
        <v>1228</v>
      </c>
      <c r="BO8" s="631" t="s">
        <v>1228</v>
      </c>
      <c r="BP8" s="631" t="s">
        <v>1228</v>
      </c>
      <c r="BQ8" s="631" t="s">
        <v>1228</v>
      </c>
      <c r="BR8" s="631" t="s">
        <v>1228</v>
      </c>
      <c r="BS8" s="631" t="s">
        <v>1228</v>
      </c>
      <c r="BT8" s="631" t="s">
        <v>1228</v>
      </c>
      <c r="BU8" s="631" t="s">
        <v>1228</v>
      </c>
      <c r="BV8" s="631" t="s">
        <v>1228</v>
      </c>
      <c r="BW8" s="631" t="s">
        <v>1228</v>
      </c>
      <c r="BX8" s="631" t="s">
        <v>1228</v>
      </c>
      <c r="BY8" s="631" t="s">
        <v>1228</v>
      </c>
      <c r="BZ8" s="631" t="s">
        <v>1228</v>
      </c>
      <c r="CA8" s="631" t="s">
        <v>1228</v>
      </c>
      <c r="CB8" s="631" t="s">
        <v>1228</v>
      </c>
      <c r="CC8" s="631" t="s">
        <v>1228</v>
      </c>
      <c r="CD8" s="630"/>
      <c r="CE8" s="631" t="s">
        <v>1228</v>
      </c>
      <c r="CF8" s="631" t="s">
        <v>1228</v>
      </c>
      <c r="CG8" s="631" t="s">
        <v>1228</v>
      </c>
      <c r="CH8" s="631" t="s">
        <v>1228</v>
      </c>
      <c r="CI8" s="631" t="s">
        <v>1228</v>
      </c>
      <c r="CJ8" s="631" t="s">
        <v>1228</v>
      </c>
      <c r="CK8" s="631" t="s">
        <v>1228</v>
      </c>
      <c r="CL8" s="631" t="s">
        <v>1228</v>
      </c>
      <c r="CM8" s="631" t="s">
        <v>1228</v>
      </c>
      <c r="CN8" s="631" t="s">
        <v>1228</v>
      </c>
      <c r="CO8" s="631"/>
      <c r="CP8" s="631" t="s">
        <v>1228</v>
      </c>
      <c r="CQ8" s="631" t="s">
        <v>1228</v>
      </c>
      <c r="CR8" s="631" t="s">
        <v>1228</v>
      </c>
      <c r="CS8" s="631" t="s">
        <v>1228</v>
      </c>
      <c r="CT8" s="631" t="s">
        <v>1228</v>
      </c>
      <c r="CU8" s="631" t="s">
        <v>1228</v>
      </c>
      <c r="CV8" s="631" t="s">
        <v>1228</v>
      </c>
      <c r="CW8" s="633" t="s">
        <v>1228</v>
      </c>
    </row>
    <row r="9" spans="2:134" s="634" customFormat="1" ht="12">
      <c r="B9" s="635"/>
      <c r="C9" s="636" t="s">
        <v>1324</v>
      </c>
      <c r="D9" s="637"/>
      <c r="E9" s="638">
        <f>SUM(G9:M9)</f>
        <v>2242</v>
      </c>
      <c r="F9" s="639">
        <v>874187</v>
      </c>
      <c r="G9" s="639">
        <v>381</v>
      </c>
      <c r="H9" s="639">
        <v>90</v>
      </c>
      <c r="I9" s="639">
        <v>19</v>
      </c>
      <c r="J9" s="639">
        <v>254</v>
      </c>
      <c r="K9" s="639">
        <v>93</v>
      </c>
      <c r="L9" s="639">
        <v>1401</v>
      </c>
      <c r="M9" s="639">
        <v>4</v>
      </c>
      <c r="N9" s="639"/>
      <c r="O9" s="639">
        <v>23199</v>
      </c>
      <c r="P9" s="639"/>
      <c r="Q9" s="639">
        <v>16557</v>
      </c>
      <c r="R9" s="639"/>
      <c r="S9" s="639">
        <f>SUM(O9,Q9)</f>
        <v>39756</v>
      </c>
      <c r="T9" s="639"/>
      <c r="U9" s="639">
        <v>1961</v>
      </c>
      <c r="V9" s="639"/>
      <c r="W9" s="639">
        <v>773</v>
      </c>
      <c r="X9" s="639"/>
      <c r="Y9" s="639">
        <f>SUM(U9,W9)</f>
        <v>2734</v>
      </c>
      <c r="Z9" s="639"/>
      <c r="AA9" s="639">
        <f>SUM(O9,U9)</f>
        <v>25160</v>
      </c>
      <c r="AB9" s="639"/>
      <c r="AC9" s="639">
        <f>SUM(Q9,W9)</f>
        <v>17330</v>
      </c>
      <c r="AD9" s="639"/>
      <c r="AE9" s="639">
        <f>SUM(S9,Y9)</f>
        <v>42490</v>
      </c>
      <c r="AF9" s="639"/>
      <c r="AG9" s="639">
        <v>458809</v>
      </c>
      <c r="AH9" s="639"/>
      <c r="AI9" s="639">
        <v>878842</v>
      </c>
      <c r="AJ9" s="639"/>
      <c r="AK9" s="639">
        <v>2979913</v>
      </c>
      <c r="AL9" s="639"/>
      <c r="AM9" s="639">
        <v>239313</v>
      </c>
      <c r="AN9" s="639"/>
      <c r="AO9" s="639">
        <f>SUM(AI9:AN9)</f>
        <v>4098068</v>
      </c>
      <c r="AP9" s="639"/>
      <c r="AQ9" s="639">
        <v>18834997</v>
      </c>
      <c r="AR9" s="639"/>
      <c r="AS9" s="639">
        <v>634690</v>
      </c>
      <c r="AT9" s="639"/>
      <c r="AU9" s="639">
        <v>145790</v>
      </c>
      <c r="AV9" s="639"/>
      <c r="AW9" s="639">
        <v>532965</v>
      </c>
      <c r="AX9" s="639"/>
      <c r="AY9" s="639">
        <v>644922</v>
      </c>
      <c r="AZ9" s="639"/>
      <c r="BA9" s="639">
        <f>SUM(AQ9:AS9,AW9:AY9)</f>
        <v>20647574</v>
      </c>
      <c r="BB9" s="639">
        <v>24745624</v>
      </c>
      <c r="BC9" s="639"/>
      <c r="BD9" s="639">
        <v>31596128</v>
      </c>
      <c r="BE9" s="639"/>
      <c r="BF9" s="639">
        <v>854529</v>
      </c>
      <c r="BG9" s="639"/>
      <c r="BH9" s="639">
        <v>91603</v>
      </c>
      <c r="BI9" s="639"/>
      <c r="BJ9" s="639">
        <v>42658</v>
      </c>
      <c r="BK9" s="639"/>
      <c r="BL9" s="639">
        <f>SUM(BD9:BJ9)</f>
        <v>32584918</v>
      </c>
      <c r="BM9" s="639"/>
      <c r="BN9" s="639">
        <v>1809379</v>
      </c>
      <c r="BO9" s="639">
        <v>1675429</v>
      </c>
      <c r="BP9" s="639">
        <v>1829287</v>
      </c>
      <c r="BQ9" s="639">
        <v>3209917</v>
      </c>
      <c r="BR9" s="639">
        <v>3200676</v>
      </c>
      <c r="BS9" s="639">
        <v>0</v>
      </c>
      <c r="BT9" s="639">
        <v>0</v>
      </c>
      <c r="BU9" s="639" t="s">
        <v>1249</v>
      </c>
      <c r="BV9" s="639" t="s">
        <v>1249</v>
      </c>
      <c r="BW9" s="639" t="s">
        <v>1249</v>
      </c>
      <c r="BX9" s="639" t="s">
        <v>1249</v>
      </c>
      <c r="BY9" s="639" t="s">
        <v>1249</v>
      </c>
      <c r="BZ9" s="639">
        <v>766880</v>
      </c>
      <c r="CA9" s="639">
        <v>754160</v>
      </c>
      <c r="CB9" s="639">
        <v>162745</v>
      </c>
      <c r="CC9" s="639">
        <f>SUM(BZ9:CB9)</f>
        <v>1683785</v>
      </c>
      <c r="CD9" s="639"/>
      <c r="CE9" s="639">
        <v>59399</v>
      </c>
      <c r="CF9" s="639">
        <v>82788</v>
      </c>
      <c r="CG9" s="639">
        <v>20949</v>
      </c>
      <c r="CH9" s="639">
        <v>36806</v>
      </c>
      <c r="CI9" s="639">
        <f>SUM(CE9:CH9)</f>
        <v>199942</v>
      </c>
      <c r="CJ9" s="639">
        <v>60165</v>
      </c>
      <c r="CK9" s="639">
        <v>39597</v>
      </c>
      <c r="CL9" s="639">
        <v>31154</v>
      </c>
      <c r="CM9" s="639">
        <v>9094</v>
      </c>
      <c r="CN9" s="639">
        <f>SUM(CJ9:CM9)</f>
        <v>140010</v>
      </c>
      <c r="CO9" s="639">
        <v>0</v>
      </c>
      <c r="CP9" s="639">
        <v>199712</v>
      </c>
      <c r="CQ9" s="639">
        <v>287123</v>
      </c>
      <c r="CR9" s="639">
        <v>92417</v>
      </c>
      <c r="CS9" s="639">
        <f>SUM(CP9:CR9)</f>
        <v>579252</v>
      </c>
      <c r="CT9" s="639">
        <v>295841</v>
      </c>
      <c r="CU9" s="639">
        <v>1018176</v>
      </c>
      <c r="CV9" s="639">
        <v>646267</v>
      </c>
      <c r="CW9" s="640">
        <v>597453</v>
      </c>
      <c r="CX9" s="639"/>
      <c r="CY9" s="639"/>
      <c r="CZ9" s="639"/>
      <c r="DA9" s="639"/>
      <c r="DB9" s="639"/>
      <c r="DC9" s="639"/>
      <c r="DD9" s="639"/>
      <c r="DE9" s="639"/>
      <c r="DF9" s="639"/>
      <c r="DG9" s="639"/>
      <c r="DH9" s="639"/>
      <c r="DI9" s="639"/>
      <c r="DJ9" s="639"/>
      <c r="DK9" s="639"/>
      <c r="DL9" s="639"/>
      <c r="DM9" s="639"/>
      <c r="DN9" s="639"/>
      <c r="DO9" s="639"/>
      <c r="DP9" s="639"/>
      <c r="DQ9" s="639"/>
      <c r="DR9" s="639"/>
      <c r="DS9" s="639"/>
      <c r="DT9" s="639"/>
      <c r="DU9" s="639"/>
      <c r="DV9" s="639"/>
      <c r="DW9" s="639"/>
      <c r="DX9" s="639"/>
      <c r="DY9" s="639"/>
      <c r="DZ9" s="639"/>
      <c r="EA9" s="639"/>
      <c r="EB9" s="639"/>
      <c r="EC9" s="639"/>
      <c r="ED9" s="639"/>
    </row>
    <row r="10" spans="2:134" s="634" customFormat="1" ht="12">
      <c r="B10" s="635"/>
      <c r="C10" s="636" t="s">
        <v>1250</v>
      </c>
      <c r="D10" s="637"/>
      <c r="E10" s="638">
        <f>SUM(G10:M10)</f>
        <v>2301</v>
      </c>
      <c r="F10" s="639">
        <v>1142128</v>
      </c>
      <c r="G10" s="639">
        <v>398</v>
      </c>
      <c r="H10" s="639">
        <v>89</v>
      </c>
      <c r="I10" s="639">
        <v>20</v>
      </c>
      <c r="J10" s="639">
        <v>288</v>
      </c>
      <c r="K10" s="639">
        <v>83</v>
      </c>
      <c r="L10" s="639">
        <v>1419</v>
      </c>
      <c r="M10" s="639">
        <v>4</v>
      </c>
      <c r="N10" s="639"/>
      <c r="O10" s="639">
        <v>25259</v>
      </c>
      <c r="P10" s="639"/>
      <c r="Q10" s="639">
        <v>18218</v>
      </c>
      <c r="R10" s="639"/>
      <c r="S10" s="639">
        <f>SUM(O10,Q10)</f>
        <v>43477</v>
      </c>
      <c r="T10" s="639"/>
      <c r="U10" s="639">
        <v>2004</v>
      </c>
      <c r="V10" s="639"/>
      <c r="W10" s="639">
        <v>844</v>
      </c>
      <c r="X10" s="639"/>
      <c r="Y10" s="639">
        <f>SUM(U10,W10)</f>
        <v>2848</v>
      </c>
      <c r="Z10" s="639"/>
      <c r="AA10" s="639">
        <f>SUM(O10,U10)</f>
        <v>27263</v>
      </c>
      <c r="AB10" s="639"/>
      <c r="AC10" s="639">
        <f>SUM(Q10,W10)</f>
        <v>19062</v>
      </c>
      <c r="AD10" s="639"/>
      <c r="AE10" s="639">
        <f>SUM(S10,Y10)</f>
        <v>46325</v>
      </c>
      <c r="AF10" s="639"/>
      <c r="AG10" s="639">
        <v>506091</v>
      </c>
      <c r="AH10" s="639"/>
      <c r="AI10" s="639">
        <v>999594</v>
      </c>
      <c r="AJ10" s="639"/>
      <c r="AK10" s="639">
        <v>3539286</v>
      </c>
      <c r="AL10" s="639"/>
      <c r="AM10" s="639">
        <v>188936</v>
      </c>
      <c r="AN10" s="639"/>
      <c r="AO10" s="639">
        <f>SUM(AI10:AN10)</f>
        <v>4727816</v>
      </c>
      <c r="AP10" s="639"/>
      <c r="AQ10" s="639">
        <v>23112740</v>
      </c>
      <c r="AR10" s="639"/>
      <c r="AS10" s="639">
        <v>680760</v>
      </c>
      <c r="AT10" s="639"/>
      <c r="AU10" s="639">
        <v>423286</v>
      </c>
      <c r="AV10" s="639"/>
      <c r="AW10" s="639">
        <v>1050623</v>
      </c>
      <c r="AX10" s="639"/>
      <c r="AY10" s="639">
        <v>852722</v>
      </c>
      <c r="AZ10" s="639"/>
      <c r="BA10" s="639">
        <f>SUM(AQ10:AS10,AW10:AY10)</f>
        <v>25696845</v>
      </c>
      <c r="BB10" s="639">
        <f>SUM(BA10,AO10)</f>
        <v>30424661</v>
      </c>
      <c r="BC10" s="639"/>
      <c r="BD10" s="639">
        <v>38022025</v>
      </c>
      <c r="BE10" s="639"/>
      <c r="BF10" s="639">
        <v>991332</v>
      </c>
      <c r="BG10" s="639"/>
      <c r="BH10" s="639">
        <v>138909</v>
      </c>
      <c r="BI10" s="639"/>
      <c r="BJ10" s="639">
        <v>48981</v>
      </c>
      <c r="BK10" s="639"/>
      <c r="BL10" s="639">
        <f>SUM(BD10:BJ10)</f>
        <v>39201247</v>
      </c>
      <c r="BM10" s="639"/>
      <c r="BN10" s="639">
        <v>1814582</v>
      </c>
      <c r="BO10" s="639">
        <v>1752218</v>
      </c>
      <c r="BP10" s="639">
        <v>1974294</v>
      </c>
      <c r="BQ10" s="639">
        <v>3110699</v>
      </c>
      <c r="BR10" s="639">
        <v>3949018</v>
      </c>
      <c r="BS10" s="639">
        <v>897321</v>
      </c>
      <c r="BT10" s="639">
        <v>1244152</v>
      </c>
      <c r="BU10" s="639" t="s">
        <v>1249</v>
      </c>
      <c r="BV10" s="639" t="s">
        <v>1249</v>
      </c>
      <c r="BW10" s="639" t="s">
        <v>1249</v>
      </c>
      <c r="BX10" s="639" t="s">
        <v>1249</v>
      </c>
      <c r="BY10" s="639" t="s">
        <v>1249</v>
      </c>
      <c r="BZ10" s="639">
        <v>345434</v>
      </c>
      <c r="CA10" s="639">
        <v>880454</v>
      </c>
      <c r="CB10" s="639">
        <v>336316</v>
      </c>
      <c r="CC10" s="639">
        <f>SUM(BZ10:CB10)</f>
        <v>1562204</v>
      </c>
      <c r="CD10" s="639"/>
      <c r="CE10" s="639">
        <v>97370</v>
      </c>
      <c r="CF10" s="639">
        <v>135213</v>
      </c>
      <c r="CG10" s="639">
        <v>41470</v>
      </c>
      <c r="CH10" s="639">
        <v>54190</v>
      </c>
      <c r="CI10" s="639">
        <f>SUM(CE10:CH10)</f>
        <v>328243</v>
      </c>
      <c r="CJ10" s="639">
        <v>25126</v>
      </c>
      <c r="CK10" s="639">
        <v>85454</v>
      </c>
      <c r="CL10" s="639">
        <v>44519</v>
      </c>
      <c r="CM10" s="639">
        <v>2792</v>
      </c>
      <c r="CN10" s="639">
        <f>SUM(CJ10:CM10)</f>
        <v>157891</v>
      </c>
      <c r="CO10" s="639">
        <v>0</v>
      </c>
      <c r="CP10" s="639">
        <v>187501</v>
      </c>
      <c r="CQ10" s="639">
        <v>337791</v>
      </c>
      <c r="CR10" s="639">
        <v>119204</v>
      </c>
      <c r="CS10" s="639">
        <f>SUM(CP10:CR10)</f>
        <v>644496</v>
      </c>
      <c r="CT10" s="639">
        <v>1052399</v>
      </c>
      <c r="CU10" s="639">
        <v>621314</v>
      </c>
      <c r="CV10" s="639">
        <v>735684</v>
      </c>
      <c r="CW10" s="640">
        <v>668285</v>
      </c>
      <c r="CX10" s="639"/>
      <c r="CY10" s="639"/>
      <c r="CZ10" s="639"/>
      <c r="DA10" s="639"/>
      <c r="DB10" s="639"/>
      <c r="DC10" s="639"/>
      <c r="DD10" s="639"/>
      <c r="DE10" s="639"/>
      <c r="DF10" s="639"/>
      <c r="DG10" s="639"/>
      <c r="DH10" s="639"/>
      <c r="DI10" s="639"/>
      <c r="DJ10" s="639"/>
      <c r="DK10" s="639"/>
      <c r="DL10" s="639"/>
      <c r="DM10" s="639"/>
      <c r="DN10" s="639"/>
      <c r="DO10" s="639"/>
      <c r="DP10" s="639"/>
      <c r="DQ10" s="639"/>
      <c r="DR10" s="639"/>
      <c r="DS10" s="639"/>
      <c r="DT10" s="639"/>
      <c r="DU10" s="639"/>
      <c r="DV10" s="639"/>
      <c r="DW10" s="639"/>
      <c r="DX10" s="639"/>
      <c r="DY10" s="639"/>
      <c r="DZ10" s="639"/>
      <c r="EA10" s="639"/>
      <c r="EB10" s="639"/>
      <c r="EC10" s="639"/>
      <c r="ED10" s="639"/>
    </row>
    <row r="11" spans="2:148" s="634" customFormat="1" ht="12">
      <c r="B11" s="635"/>
      <c r="C11" s="636" t="s">
        <v>935</v>
      </c>
      <c r="D11" s="637"/>
      <c r="E11" s="638">
        <f>SUM(G11:M11)</f>
        <v>2491</v>
      </c>
      <c r="F11" s="639">
        <v>1363168</v>
      </c>
      <c r="G11" s="639">
        <v>418</v>
      </c>
      <c r="H11" s="639">
        <v>95</v>
      </c>
      <c r="I11" s="639">
        <v>16</v>
      </c>
      <c r="J11" s="639">
        <v>289</v>
      </c>
      <c r="K11" s="639">
        <v>79</v>
      </c>
      <c r="L11" s="639">
        <v>1590</v>
      </c>
      <c r="M11" s="639">
        <v>4</v>
      </c>
      <c r="N11" s="639"/>
      <c r="O11" s="639">
        <v>26927</v>
      </c>
      <c r="P11" s="639"/>
      <c r="Q11" s="639">
        <v>20008</v>
      </c>
      <c r="R11" s="639"/>
      <c r="S11" s="639">
        <f>SUM(O11,Q11)</f>
        <v>46935</v>
      </c>
      <c r="T11" s="639"/>
      <c r="U11" s="639">
        <v>2173</v>
      </c>
      <c r="V11" s="639"/>
      <c r="W11" s="639">
        <v>1013</v>
      </c>
      <c r="X11" s="639"/>
      <c r="Y11" s="639">
        <f>SUM(U11,W11)</f>
        <v>3186</v>
      </c>
      <c r="Z11" s="639"/>
      <c r="AA11" s="639">
        <f>SUM(O11,U11)</f>
        <v>29100</v>
      </c>
      <c r="AB11" s="639"/>
      <c r="AC11" s="639">
        <f>SUM(Q11,W11)</f>
        <v>21021</v>
      </c>
      <c r="AD11" s="639"/>
      <c r="AE11" s="639">
        <f>SUM(S11,Y11)</f>
        <v>50121</v>
      </c>
      <c r="AF11" s="639"/>
      <c r="AG11" s="639">
        <v>552398</v>
      </c>
      <c r="AH11" s="639"/>
      <c r="AI11" s="639">
        <v>1224944</v>
      </c>
      <c r="AJ11" s="639"/>
      <c r="AK11" s="639">
        <v>4026245</v>
      </c>
      <c r="AL11" s="639"/>
      <c r="AM11" s="639">
        <v>202620</v>
      </c>
      <c r="AN11" s="639"/>
      <c r="AO11" s="639">
        <f>SUM(AI11:AN11)</f>
        <v>5453809</v>
      </c>
      <c r="AP11" s="639"/>
      <c r="AQ11" s="639">
        <v>27590103</v>
      </c>
      <c r="AR11" s="639"/>
      <c r="AS11" s="639">
        <v>902101</v>
      </c>
      <c r="AT11" s="639"/>
      <c r="AU11" s="639">
        <v>415197</v>
      </c>
      <c r="AV11" s="639"/>
      <c r="AW11" s="639">
        <v>1170196</v>
      </c>
      <c r="AX11" s="639"/>
      <c r="AY11" s="639">
        <v>1072047</v>
      </c>
      <c r="AZ11" s="639"/>
      <c r="BA11" s="639">
        <f>SUM(AQ11:AS11,AW11:AY11)</f>
        <v>30734447</v>
      </c>
      <c r="BB11" s="639">
        <f>SUM(BA11,AO11)</f>
        <v>36188256</v>
      </c>
      <c r="BC11" s="639"/>
      <c r="BD11" s="639">
        <v>43890763</v>
      </c>
      <c r="BE11" s="639"/>
      <c r="BF11" s="639">
        <v>1198472</v>
      </c>
      <c r="BG11" s="639"/>
      <c r="BH11" s="639">
        <v>83491</v>
      </c>
      <c r="BI11" s="639"/>
      <c r="BJ11" s="639">
        <v>60781</v>
      </c>
      <c r="BK11" s="639"/>
      <c r="BL11" s="639">
        <f>SUM(BD11:BJ11)</f>
        <v>45233507</v>
      </c>
      <c r="BM11" s="639"/>
      <c r="BN11" s="639">
        <v>1964077</v>
      </c>
      <c r="BO11" s="639">
        <v>1855342</v>
      </c>
      <c r="BP11" s="639">
        <v>2564812</v>
      </c>
      <c r="BQ11" s="639">
        <v>3777310</v>
      </c>
      <c r="BR11" s="639">
        <v>4698759</v>
      </c>
      <c r="BS11" s="639">
        <v>1175519</v>
      </c>
      <c r="BT11" s="639">
        <v>1144110</v>
      </c>
      <c r="BU11" s="639" t="s">
        <v>1249</v>
      </c>
      <c r="BV11" s="639" t="s">
        <v>1249</v>
      </c>
      <c r="BW11" s="639" t="s">
        <v>1249</v>
      </c>
      <c r="BX11" s="639" t="s">
        <v>1249</v>
      </c>
      <c r="BY11" s="639" t="s">
        <v>1249</v>
      </c>
      <c r="BZ11" s="639">
        <v>736622</v>
      </c>
      <c r="CA11" s="639">
        <v>1634874</v>
      </c>
      <c r="CB11" s="639">
        <v>348745</v>
      </c>
      <c r="CC11" s="639">
        <f>SUM(BZ11:CB11)</f>
        <v>2720241</v>
      </c>
      <c r="CD11" s="639"/>
      <c r="CE11" s="639">
        <v>113088</v>
      </c>
      <c r="CF11" s="639">
        <v>157058</v>
      </c>
      <c r="CG11" s="639">
        <v>44810</v>
      </c>
      <c r="CH11" s="639">
        <v>90470</v>
      </c>
      <c r="CI11" s="639">
        <f>SUM(CE11:CH11)</f>
        <v>405426</v>
      </c>
      <c r="CJ11" s="639">
        <v>35423</v>
      </c>
      <c r="CK11" s="639">
        <v>102453</v>
      </c>
      <c r="CL11" s="639">
        <v>62583</v>
      </c>
      <c r="CM11" s="639">
        <v>4522</v>
      </c>
      <c r="CN11" s="639">
        <f>SUM(CJ11:CM11)</f>
        <v>204981</v>
      </c>
      <c r="CO11" s="639">
        <v>0</v>
      </c>
      <c r="CP11" s="639">
        <v>163910</v>
      </c>
      <c r="CQ11" s="639">
        <v>394970</v>
      </c>
      <c r="CR11" s="639">
        <v>142402</v>
      </c>
      <c r="CS11" s="639">
        <v>701182</v>
      </c>
      <c r="CT11" s="639">
        <v>2093924</v>
      </c>
      <c r="CU11" s="639">
        <v>1626281</v>
      </c>
      <c r="CV11" s="639">
        <v>1050805</v>
      </c>
      <c r="CW11" s="640">
        <v>967190</v>
      </c>
      <c r="CX11" s="639"/>
      <c r="CY11" s="639"/>
      <c r="CZ11" s="639"/>
      <c r="DA11" s="639"/>
      <c r="DB11" s="639"/>
      <c r="DC11" s="639"/>
      <c r="DD11" s="639"/>
      <c r="DE11" s="639"/>
      <c r="DF11" s="639"/>
      <c r="DG11" s="639"/>
      <c r="DH11" s="639"/>
      <c r="DI11" s="639"/>
      <c r="DJ11" s="639"/>
      <c r="DK11" s="639"/>
      <c r="DL11" s="639"/>
      <c r="DM11" s="639"/>
      <c r="DN11" s="639"/>
      <c r="DO11" s="639"/>
      <c r="DP11" s="639"/>
      <c r="DQ11" s="639"/>
      <c r="DR11" s="639"/>
      <c r="DS11" s="639"/>
      <c r="DT11" s="639"/>
      <c r="DU11" s="639"/>
      <c r="DV11" s="639"/>
      <c r="DW11" s="639"/>
      <c r="DX11" s="639"/>
      <c r="DY11" s="639"/>
      <c r="DZ11" s="639"/>
      <c r="EA11" s="639"/>
      <c r="EB11" s="639"/>
      <c r="EC11" s="639"/>
      <c r="ED11" s="639"/>
      <c r="EE11" s="639"/>
      <c r="EF11" s="639"/>
      <c r="EG11" s="639"/>
      <c r="EH11" s="639"/>
      <c r="EI11" s="639"/>
      <c r="EJ11" s="639"/>
      <c r="EK11" s="639"/>
      <c r="EL11" s="639"/>
      <c r="EM11" s="639"/>
      <c r="EN11" s="639"/>
      <c r="EO11" s="639"/>
      <c r="EP11" s="639"/>
      <c r="EQ11" s="639"/>
      <c r="ER11" s="639"/>
    </row>
    <row r="12" spans="2:148" s="634" customFormat="1" ht="12">
      <c r="B12" s="635"/>
      <c r="C12" s="636" t="s">
        <v>936</v>
      </c>
      <c r="D12" s="637"/>
      <c r="E12" s="638">
        <f>SUM(G12:M12)</f>
        <v>2454</v>
      </c>
      <c r="F12" s="639">
        <v>1603221</v>
      </c>
      <c r="G12" s="639">
        <v>422</v>
      </c>
      <c r="H12" s="639">
        <v>89</v>
      </c>
      <c r="I12" s="639">
        <v>15</v>
      </c>
      <c r="J12" s="639">
        <v>306</v>
      </c>
      <c r="K12" s="639">
        <v>64</v>
      </c>
      <c r="L12" s="639">
        <v>1554</v>
      </c>
      <c r="M12" s="639">
        <v>4</v>
      </c>
      <c r="N12" s="639"/>
      <c r="O12" s="639">
        <v>27233</v>
      </c>
      <c r="P12" s="639"/>
      <c r="Q12" s="639">
        <v>20412</v>
      </c>
      <c r="R12" s="639"/>
      <c r="S12" s="639">
        <f>SUM(O12,Q12)</f>
        <v>47645</v>
      </c>
      <c r="T12" s="639"/>
      <c r="U12" s="639">
        <v>2109</v>
      </c>
      <c r="V12" s="639"/>
      <c r="W12" s="639">
        <v>955</v>
      </c>
      <c r="X12" s="639"/>
      <c r="Y12" s="639">
        <f>SUM(U12,W12)</f>
        <v>3064</v>
      </c>
      <c r="Z12" s="639"/>
      <c r="AA12" s="639">
        <f>SUM(O12,U12)</f>
        <v>29342</v>
      </c>
      <c r="AB12" s="639"/>
      <c r="AC12" s="639">
        <f>SUM(Q12,W12)</f>
        <v>21367</v>
      </c>
      <c r="AD12" s="639"/>
      <c r="AE12" s="639">
        <f>SUM(S12,Y12)</f>
        <v>50709</v>
      </c>
      <c r="AF12" s="639"/>
      <c r="AG12" s="639">
        <v>559392</v>
      </c>
      <c r="AH12" s="639"/>
      <c r="AI12" s="639">
        <v>1280042</v>
      </c>
      <c r="AJ12" s="639"/>
      <c r="AK12" s="639">
        <v>4270510</v>
      </c>
      <c r="AL12" s="639"/>
      <c r="AM12" s="639">
        <v>214499</v>
      </c>
      <c r="AN12" s="639"/>
      <c r="AO12" s="639">
        <f>SUM(AI12:AN12)</f>
        <v>5765051</v>
      </c>
      <c r="AP12" s="639"/>
      <c r="AQ12" s="639">
        <v>26140577</v>
      </c>
      <c r="AR12" s="639"/>
      <c r="AS12" s="639">
        <v>963390</v>
      </c>
      <c r="AT12" s="639"/>
      <c r="AU12" s="639">
        <v>490298</v>
      </c>
      <c r="AV12" s="639"/>
      <c r="AW12" s="639">
        <v>1493663</v>
      </c>
      <c r="AX12" s="639"/>
      <c r="AY12" s="639">
        <v>970150</v>
      </c>
      <c r="AZ12" s="639"/>
      <c r="BA12" s="639">
        <f>SUM(AQ12:AS12,AW12:AY12)</f>
        <v>29567780</v>
      </c>
      <c r="BB12" s="639">
        <f>SUM(BA12,AO12)</f>
        <v>35332831</v>
      </c>
      <c r="BC12" s="639"/>
      <c r="BD12" s="639">
        <v>44596406</v>
      </c>
      <c r="BE12" s="639"/>
      <c r="BF12" s="639">
        <v>1213001</v>
      </c>
      <c r="BG12" s="639"/>
      <c r="BH12" s="639">
        <v>105958</v>
      </c>
      <c r="BI12" s="639"/>
      <c r="BJ12" s="639">
        <v>53331</v>
      </c>
      <c r="BK12" s="639"/>
      <c r="BL12" s="639">
        <v>45968676</v>
      </c>
      <c r="BM12" s="639"/>
      <c r="BN12" s="639">
        <v>2143041</v>
      </c>
      <c r="BO12" s="639">
        <v>2532252</v>
      </c>
      <c r="BP12" s="639">
        <v>2879213</v>
      </c>
      <c r="BQ12" s="639">
        <v>4593884</v>
      </c>
      <c r="BR12" s="639">
        <v>3669162</v>
      </c>
      <c r="BS12" s="639">
        <v>1219792</v>
      </c>
      <c r="BT12" s="639">
        <v>1558958</v>
      </c>
      <c r="BU12" s="639" t="s">
        <v>1249</v>
      </c>
      <c r="BV12" s="639" t="s">
        <v>1249</v>
      </c>
      <c r="BW12" s="639" t="s">
        <v>1249</v>
      </c>
      <c r="BX12" s="639" t="s">
        <v>1249</v>
      </c>
      <c r="BY12" s="639" t="s">
        <v>1249</v>
      </c>
      <c r="BZ12" s="639">
        <v>419530</v>
      </c>
      <c r="CA12" s="639">
        <v>1448251</v>
      </c>
      <c r="CB12" s="639">
        <v>308685</v>
      </c>
      <c r="CC12" s="639">
        <f>SUM(BZ12:CB12)</f>
        <v>2176466</v>
      </c>
      <c r="CD12" s="639"/>
      <c r="CE12" s="639">
        <v>98649</v>
      </c>
      <c r="CF12" s="639">
        <v>212921</v>
      </c>
      <c r="CG12" s="639">
        <v>50531</v>
      </c>
      <c r="CH12" s="639">
        <v>86231</v>
      </c>
      <c r="CI12" s="639">
        <f>SUM(CE12:CH12)</f>
        <v>448332</v>
      </c>
      <c r="CJ12" s="639">
        <v>26252</v>
      </c>
      <c r="CK12" s="639">
        <v>62106</v>
      </c>
      <c r="CL12" s="639">
        <v>75660</v>
      </c>
      <c r="CM12" s="639">
        <v>10395</v>
      </c>
      <c r="CN12" s="639">
        <f>SUM(CJ12:CM12)</f>
        <v>174413</v>
      </c>
      <c r="CO12" s="639">
        <v>0</v>
      </c>
      <c r="CP12" s="639">
        <v>200635</v>
      </c>
      <c r="CQ12" s="639">
        <v>494345</v>
      </c>
      <c r="CR12" s="639">
        <v>149330</v>
      </c>
      <c r="CS12" s="639">
        <f>SUM(CP12:CR12)</f>
        <v>844310</v>
      </c>
      <c r="CT12" s="639">
        <v>851221</v>
      </c>
      <c r="CU12" s="639">
        <v>1511208</v>
      </c>
      <c r="CV12" s="639">
        <v>1054922</v>
      </c>
      <c r="CW12" s="640">
        <v>953696</v>
      </c>
      <c r="CX12" s="639"/>
      <c r="CY12" s="639"/>
      <c r="CZ12" s="639"/>
      <c r="DA12" s="639"/>
      <c r="DB12" s="639"/>
      <c r="DC12" s="639"/>
      <c r="DD12" s="639"/>
      <c r="DE12" s="639"/>
      <c r="DF12" s="639"/>
      <c r="DG12" s="639"/>
      <c r="DH12" s="639"/>
      <c r="DI12" s="639"/>
      <c r="DJ12" s="639"/>
      <c r="DK12" s="639"/>
      <c r="DL12" s="639"/>
      <c r="DM12" s="639"/>
      <c r="DN12" s="639"/>
      <c r="DO12" s="639"/>
      <c r="DP12" s="639"/>
      <c r="DQ12" s="639"/>
      <c r="DR12" s="639"/>
      <c r="DS12" s="639"/>
      <c r="DT12" s="639"/>
      <c r="DU12" s="639"/>
      <c r="DV12" s="639"/>
      <c r="DW12" s="639"/>
      <c r="DX12" s="639"/>
      <c r="DY12" s="639"/>
      <c r="DZ12" s="639"/>
      <c r="EA12" s="639"/>
      <c r="EB12" s="639"/>
      <c r="EC12" s="639"/>
      <c r="ED12" s="639"/>
      <c r="EE12" s="639"/>
      <c r="EF12" s="639"/>
      <c r="EG12" s="639"/>
      <c r="EH12" s="639"/>
      <c r="EI12" s="639"/>
      <c r="EJ12" s="639"/>
      <c r="EK12" s="639"/>
      <c r="EL12" s="639"/>
      <c r="EM12" s="639"/>
      <c r="EN12" s="639"/>
      <c r="EO12" s="639"/>
      <c r="EP12" s="639"/>
      <c r="EQ12" s="639"/>
      <c r="ER12" s="639"/>
    </row>
    <row r="13" spans="2:148" s="634" customFormat="1" ht="12">
      <c r="B13" s="635"/>
      <c r="C13" s="636" t="s">
        <v>937</v>
      </c>
      <c r="D13" s="637"/>
      <c r="E13" s="638">
        <f>SUM(G13:M13)</f>
        <v>2436</v>
      </c>
      <c r="F13" s="639">
        <v>1903181</v>
      </c>
      <c r="G13" s="639">
        <v>429</v>
      </c>
      <c r="H13" s="639">
        <v>81</v>
      </c>
      <c r="I13" s="639">
        <v>24</v>
      </c>
      <c r="J13" s="639">
        <v>314</v>
      </c>
      <c r="K13" s="639">
        <v>57</v>
      </c>
      <c r="L13" s="639">
        <v>1524</v>
      </c>
      <c r="M13" s="639">
        <v>7</v>
      </c>
      <c r="N13" s="639"/>
      <c r="O13" s="639">
        <v>28608</v>
      </c>
      <c r="P13" s="639"/>
      <c r="Q13" s="639">
        <v>23057</v>
      </c>
      <c r="R13" s="639"/>
      <c r="S13" s="639">
        <f>SUM(O13,Q13)</f>
        <v>51665</v>
      </c>
      <c r="T13" s="639"/>
      <c r="U13" s="639">
        <v>2061</v>
      </c>
      <c r="V13" s="639"/>
      <c r="W13" s="639">
        <v>983</v>
      </c>
      <c r="X13" s="639"/>
      <c r="Y13" s="639">
        <f>SUM(U13,W13)</f>
        <v>3044</v>
      </c>
      <c r="Z13" s="639"/>
      <c r="AA13" s="639">
        <f>SUM(O13,U13)</f>
        <v>30669</v>
      </c>
      <c r="AB13" s="639"/>
      <c r="AC13" s="639">
        <f>SUM(Q13,W13)</f>
        <v>24040</v>
      </c>
      <c r="AD13" s="639"/>
      <c r="AE13" s="639">
        <f>SUM(S13,Y13)</f>
        <v>54709</v>
      </c>
      <c r="AF13" s="639"/>
      <c r="AG13" s="639">
        <v>591529</v>
      </c>
      <c r="AH13" s="639"/>
      <c r="AI13" s="639">
        <v>1729179</v>
      </c>
      <c r="AJ13" s="639"/>
      <c r="AK13" s="639">
        <v>4480912</v>
      </c>
      <c r="AL13" s="639"/>
      <c r="AM13" s="639">
        <v>254730</v>
      </c>
      <c r="AN13" s="639"/>
      <c r="AO13" s="639">
        <f>SUM(AI13:AN13)</f>
        <v>6464821</v>
      </c>
      <c r="AP13" s="639"/>
      <c r="AQ13" s="639">
        <v>29542051</v>
      </c>
      <c r="AR13" s="639"/>
      <c r="AS13" s="639">
        <v>893116</v>
      </c>
      <c r="AT13" s="639"/>
      <c r="AU13" s="639">
        <v>515887</v>
      </c>
      <c r="AV13" s="639"/>
      <c r="AW13" s="639">
        <v>1611452</v>
      </c>
      <c r="AX13" s="639"/>
      <c r="AY13" s="639">
        <v>1284110</v>
      </c>
      <c r="AZ13" s="639"/>
      <c r="BA13" s="639">
        <f>SUM(AQ13:AS13,AW13:AY13)</f>
        <v>33330729</v>
      </c>
      <c r="BB13" s="639">
        <f>SUM(BA13,AO13)</f>
        <v>39795550</v>
      </c>
      <c r="BC13" s="639"/>
      <c r="BD13" s="639">
        <v>49999522</v>
      </c>
      <c r="BE13" s="639"/>
      <c r="BF13" s="639">
        <v>1399853</v>
      </c>
      <c r="BG13" s="639"/>
      <c r="BH13" s="639">
        <v>108285</v>
      </c>
      <c r="BI13" s="639"/>
      <c r="BJ13" s="639">
        <v>64875</v>
      </c>
      <c r="BK13" s="639"/>
      <c r="BL13" s="639">
        <f>SUM(BD13:BJ13)</f>
        <v>51572535</v>
      </c>
      <c r="BM13" s="639"/>
      <c r="BN13" s="639">
        <v>2129128</v>
      </c>
      <c r="BO13" s="639">
        <v>2894972</v>
      </c>
      <c r="BP13" s="639">
        <v>3470743</v>
      </c>
      <c r="BQ13" s="639">
        <v>3714077</v>
      </c>
      <c r="BR13" s="639">
        <v>4584202</v>
      </c>
      <c r="BS13" s="639">
        <v>1461517</v>
      </c>
      <c r="BT13" s="639">
        <v>1616232</v>
      </c>
      <c r="BU13" s="639">
        <v>4545324</v>
      </c>
      <c r="BV13" s="639">
        <v>6324638</v>
      </c>
      <c r="BW13" s="639">
        <v>1100156</v>
      </c>
      <c r="BX13" s="639">
        <v>1252203</v>
      </c>
      <c r="BY13" s="639">
        <f>SUM(BU13:BX13)</f>
        <v>13222321</v>
      </c>
      <c r="BZ13" s="639">
        <v>447216</v>
      </c>
      <c r="CA13" s="639">
        <v>1099157</v>
      </c>
      <c r="CB13" s="639">
        <v>425597</v>
      </c>
      <c r="CC13" s="639">
        <f>SUM(BZ13:CB13)</f>
        <v>1971970</v>
      </c>
      <c r="CD13" s="639"/>
      <c r="CE13" s="639">
        <v>62139</v>
      </c>
      <c r="CF13" s="639">
        <v>135295</v>
      </c>
      <c r="CG13" s="639">
        <v>64428</v>
      </c>
      <c r="CH13" s="639">
        <v>125974</v>
      </c>
      <c r="CI13" s="639">
        <f>SUM(CE13:CH13)</f>
        <v>387836</v>
      </c>
      <c r="CJ13" s="639">
        <v>39327</v>
      </c>
      <c r="CK13" s="639">
        <v>113967</v>
      </c>
      <c r="CL13" s="639">
        <v>136661</v>
      </c>
      <c r="CM13" s="639">
        <v>6395</v>
      </c>
      <c r="CN13" s="639">
        <v>296550</v>
      </c>
      <c r="CO13" s="639"/>
      <c r="CP13" s="639">
        <v>249652</v>
      </c>
      <c r="CQ13" s="639">
        <v>715938</v>
      </c>
      <c r="CR13" s="639">
        <v>200768</v>
      </c>
      <c r="CS13" s="639">
        <v>1165357</v>
      </c>
      <c r="CT13" s="639">
        <v>1201269</v>
      </c>
      <c r="CU13" s="639">
        <v>867984</v>
      </c>
      <c r="CV13" s="639">
        <v>1561330</v>
      </c>
      <c r="CW13" s="640">
        <v>1366932</v>
      </c>
      <c r="CX13" s="639"/>
      <c r="CY13" s="639"/>
      <c r="CZ13" s="639"/>
      <c r="DA13" s="639"/>
      <c r="DB13" s="639"/>
      <c r="DC13" s="639"/>
      <c r="DD13" s="639"/>
      <c r="DE13" s="639"/>
      <c r="DF13" s="639"/>
      <c r="DG13" s="639"/>
      <c r="DH13" s="639"/>
      <c r="DI13" s="639"/>
      <c r="DJ13" s="639"/>
      <c r="DK13" s="639"/>
      <c r="DL13" s="639"/>
      <c r="DM13" s="639"/>
      <c r="DN13" s="639"/>
      <c r="DO13" s="639"/>
      <c r="DP13" s="639"/>
      <c r="DQ13" s="639"/>
      <c r="DR13" s="639"/>
      <c r="DS13" s="639"/>
      <c r="DT13" s="639"/>
      <c r="DU13" s="639"/>
      <c r="DV13" s="639"/>
      <c r="DW13" s="639"/>
      <c r="DX13" s="639"/>
      <c r="DY13" s="639"/>
      <c r="DZ13" s="639"/>
      <c r="EA13" s="639"/>
      <c r="EB13" s="639"/>
      <c r="EC13" s="639"/>
      <c r="ED13" s="639"/>
      <c r="EE13" s="639"/>
      <c r="EF13" s="639"/>
      <c r="EG13" s="639"/>
      <c r="EH13" s="639"/>
      <c r="EI13" s="639"/>
      <c r="EJ13" s="639"/>
      <c r="EK13" s="639"/>
      <c r="EL13" s="639"/>
      <c r="EM13" s="639"/>
      <c r="EN13" s="639"/>
      <c r="EO13" s="639"/>
      <c r="EP13" s="639"/>
      <c r="EQ13" s="639"/>
      <c r="ER13" s="639"/>
    </row>
    <row r="14" spans="2:101" s="634" customFormat="1" ht="13.5">
      <c r="B14" s="635"/>
      <c r="C14" s="636"/>
      <c r="D14" s="637"/>
      <c r="E14" s="638"/>
      <c r="F14" s="639"/>
      <c r="G14" s="639"/>
      <c r="H14" s="639"/>
      <c r="I14" s="639"/>
      <c r="J14" s="639"/>
      <c r="K14" s="639"/>
      <c r="L14" s="639"/>
      <c r="M14" s="639"/>
      <c r="N14" s="639"/>
      <c r="O14" s="641"/>
      <c r="P14" s="639"/>
      <c r="Q14" s="641"/>
      <c r="R14" s="639"/>
      <c r="S14" s="641"/>
      <c r="T14" s="639"/>
      <c r="U14" s="641"/>
      <c r="V14" s="639"/>
      <c r="W14" s="641"/>
      <c r="X14" s="639"/>
      <c r="Y14" s="641"/>
      <c r="Z14" s="639"/>
      <c r="AA14" s="641"/>
      <c r="AB14" s="639"/>
      <c r="AC14" s="641"/>
      <c r="AD14" s="639"/>
      <c r="AE14" s="641"/>
      <c r="AF14" s="639"/>
      <c r="AG14" s="641"/>
      <c r="AH14" s="642"/>
      <c r="AI14" s="641"/>
      <c r="AJ14" s="642"/>
      <c r="AK14" s="641"/>
      <c r="AL14" s="639"/>
      <c r="AM14" s="641"/>
      <c r="AN14" s="639"/>
      <c r="AO14" s="641"/>
      <c r="AP14" s="639"/>
      <c r="AQ14" s="641"/>
      <c r="AR14" s="639"/>
      <c r="AS14" s="641"/>
      <c r="AT14" s="639"/>
      <c r="AU14" s="641"/>
      <c r="AV14" s="639"/>
      <c r="AW14" s="641"/>
      <c r="AX14" s="639"/>
      <c r="AY14" s="641"/>
      <c r="AZ14" s="639"/>
      <c r="BA14" s="641"/>
      <c r="BB14" s="641"/>
      <c r="BC14" s="639"/>
      <c r="BD14" s="641"/>
      <c r="BE14" s="639"/>
      <c r="BF14" s="641"/>
      <c r="BG14" s="639"/>
      <c r="BH14" s="641"/>
      <c r="BI14" s="639"/>
      <c r="BJ14" s="641"/>
      <c r="BK14" s="639"/>
      <c r="BL14" s="641"/>
      <c r="BM14" s="641"/>
      <c r="BN14" s="641"/>
      <c r="BO14" s="641"/>
      <c r="BP14" s="641"/>
      <c r="BQ14" s="641"/>
      <c r="BR14" s="641"/>
      <c r="BS14" s="641"/>
      <c r="BT14" s="641"/>
      <c r="BU14" s="641"/>
      <c r="BV14" s="641"/>
      <c r="BW14" s="641"/>
      <c r="BX14" s="641"/>
      <c r="BY14" s="641"/>
      <c r="BZ14" s="641"/>
      <c r="CA14" s="641"/>
      <c r="CB14" s="641"/>
      <c r="CC14" s="641"/>
      <c r="CD14" s="639"/>
      <c r="CE14" s="641"/>
      <c r="CF14" s="641"/>
      <c r="CG14" s="641"/>
      <c r="CH14" s="641"/>
      <c r="CI14" s="641"/>
      <c r="CJ14" s="641"/>
      <c r="CK14" s="641"/>
      <c r="CL14" s="641"/>
      <c r="CM14" s="641"/>
      <c r="CN14" s="641"/>
      <c r="CO14" s="641"/>
      <c r="CP14" s="641"/>
      <c r="CQ14" s="641"/>
      <c r="CR14" s="641"/>
      <c r="CS14" s="641"/>
      <c r="CT14" s="641"/>
      <c r="CU14" s="641"/>
      <c r="CV14" s="641"/>
      <c r="CW14" s="643"/>
    </row>
    <row r="15" spans="2:101" s="644" customFormat="1" ht="12.75">
      <c r="B15" s="645"/>
      <c r="C15" s="646" t="s">
        <v>1251</v>
      </c>
      <c r="D15" s="647"/>
      <c r="E15" s="648">
        <f>SUM(G15:M15)</f>
        <v>2529</v>
      </c>
      <c r="F15" s="649">
        <v>3032251</v>
      </c>
      <c r="G15" s="649">
        <f aca="true" t="shared" si="0" ref="G15:M15">SUM(G17:G36)</f>
        <v>459</v>
      </c>
      <c r="H15" s="649">
        <f t="shared" si="0"/>
        <v>87</v>
      </c>
      <c r="I15" s="649">
        <f t="shared" si="0"/>
        <v>19</v>
      </c>
      <c r="J15" s="649">
        <f t="shared" si="0"/>
        <v>345</v>
      </c>
      <c r="K15" s="649">
        <f t="shared" si="0"/>
        <v>64</v>
      </c>
      <c r="L15" s="649">
        <f t="shared" si="0"/>
        <v>1549</v>
      </c>
      <c r="M15" s="649">
        <f t="shared" si="0"/>
        <v>6</v>
      </c>
      <c r="N15" s="649"/>
      <c r="O15" s="649">
        <f>SUM(O17:O36)</f>
        <v>30965</v>
      </c>
      <c r="P15" s="649"/>
      <c r="Q15" s="649">
        <f>SUM(Q17:Q36)</f>
        <v>25290</v>
      </c>
      <c r="R15" s="649"/>
      <c r="S15" s="649">
        <f>SUM(O15,Q15)</f>
        <v>56255</v>
      </c>
      <c r="T15" s="649"/>
      <c r="U15" s="649">
        <f>SUM(U17:U36)</f>
        <v>2106</v>
      </c>
      <c r="V15" s="649"/>
      <c r="W15" s="649">
        <f>SUM(W17:W36)</f>
        <v>1053</v>
      </c>
      <c r="X15" s="649"/>
      <c r="Y15" s="649">
        <f>SUM(U15,W15)</f>
        <v>3159</v>
      </c>
      <c r="Z15" s="649"/>
      <c r="AA15" s="649">
        <f>SUM(O15,U15)</f>
        <v>33071</v>
      </c>
      <c r="AB15" s="649"/>
      <c r="AC15" s="649">
        <f>SUM(Q15,W15)</f>
        <v>26343</v>
      </c>
      <c r="AD15" s="649"/>
      <c r="AE15" s="649">
        <f>SUM(S15,Y15)</f>
        <v>59414</v>
      </c>
      <c r="AF15" s="649"/>
      <c r="AG15" s="649">
        <f>SUM(AG17:AG36)</f>
        <v>644623</v>
      </c>
      <c r="AH15" s="650"/>
      <c r="AI15" s="649">
        <f>SUM(AI17:AI36)</f>
        <v>1793593</v>
      </c>
      <c r="AJ15" s="650"/>
      <c r="AK15" s="649">
        <f>SUM(AK17:AK36)</f>
        <v>5576285</v>
      </c>
      <c r="AL15" s="649"/>
      <c r="AM15" s="649">
        <f>SUM(AM17:AM36)</f>
        <v>345244</v>
      </c>
      <c r="AN15" s="649"/>
      <c r="AO15" s="649">
        <f>SUM(AI15:AN15)</f>
        <v>7715122</v>
      </c>
      <c r="AP15" s="649"/>
      <c r="AQ15" s="649">
        <f>SUM(AQ17:AQ36)</f>
        <v>33868595</v>
      </c>
      <c r="AR15" s="649"/>
      <c r="AS15" s="649">
        <f>SUM(AS17:AS36)</f>
        <v>1022731</v>
      </c>
      <c r="AT15" s="649"/>
      <c r="AU15" s="649">
        <f>SUM(AU17:AU36)</f>
        <v>542477</v>
      </c>
      <c r="AV15" s="649"/>
      <c r="AW15" s="649">
        <f>SUM(AW17:AW36)</f>
        <v>1752280</v>
      </c>
      <c r="AX15" s="649"/>
      <c r="AY15" s="649">
        <f>SUM(AY17:AY36)</f>
        <v>1468738</v>
      </c>
      <c r="AZ15" s="649"/>
      <c r="BA15" s="649">
        <f>SUM(AQ15:AS15,AW15:AY15)</f>
        <v>38112344</v>
      </c>
      <c r="BB15" s="649">
        <f>SUM(BA15,AO15)</f>
        <v>45827466</v>
      </c>
      <c r="BC15" s="649"/>
      <c r="BD15" s="649">
        <f>SUM(BD17:BD36)</f>
        <v>58735576</v>
      </c>
      <c r="BE15" s="649"/>
      <c r="BF15" s="649">
        <f>SUM(BF17:BF36)</f>
        <v>1841964</v>
      </c>
      <c r="BG15" s="649"/>
      <c r="BH15" s="649">
        <f>SUM(BH17:BH36)</f>
        <v>107858</v>
      </c>
      <c r="BI15" s="649"/>
      <c r="BJ15" s="649">
        <f>SUM(BJ17:BJ36)</f>
        <v>91657</v>
      </c>
      <c r="BK15" s="649"/>
      <c r="BL15" s="649">
        <f>SUM(BD15:BJ15)</f>
        <v>60777055</v>
      </c>
      <c r="BM15" s="651"/>
      <c r="BN15" s="649">
        <f>SUM(BN17:BN36)</f>
        <v>2080462</v>
      </c>
      <c r="BO15" s="649">
        <f>SUM(BO17:BO36)</f>
        <v>3444973</v>
      </c>
      <c r="BP15" s="649">
        <f>SUM(BP17:BP36)</f>
        <v>3783262</v>
      </c>
      <c r="BQ15" s="649">
        <v>4505426</v>
      </c>
      <c r="BR15" s="649">
        <f>SUM(BR17:BR36)+50105*2</f>
        <v>5198030</v>
      </c>
      <c r="BS15" s="649">
        <f>SUM(BS17:BS36)</f>
        <v>1550122</v>
      </c>
      <c r="BT15" s="649">
        <v>1668595</v>
      </c>
      <c r="BU15" s="649">
        <v>4986260</v>
      </c>
      <c r="BV15" s="649">
        <f>SUM(BV17:BV36)</f>
        <v>6906973</v>
      </c>
      <c r="BW15" s="649">
        <f>SUM(BW17:BW36)</f>
        <v>1356020</v>
      </c>
      <c r="BX15" s="649">
        <f>SUM(BX17:BX36)</f>
        <v>1584250</v>
      </c>
      <c r="BY15" s="649">
        <f>SUM(BU15:BX15)</f>
        <v>14833503</v>
      </c>
      <c r="BZ15" s="649">
        <f>SUM(BZ17:BZ36)</f>
        <v>1051039</v>
      </c>
      <c r="CA15" s="649">
        <f>SUM(CA17:CA36)</f>
        <v>2293640</v>
      </c>
      <c r="CB15" s="649">
        <f>SUM(CB17:CB36)</f>
        <v>656541</v>
      </c>
      <c r="CC15" s="649">
        <f>SUM(BZ15:CB15)</f>
        <v>4001220</v>
      </c>
      <c r="CD15" s="649"/>
      <c r="CE15" s="649">
        <f>SUM(CE17:CE36)</f>
        <v>57395</v>
      </c>
      <c r="CF15" s="649">
        <f>SUM(CF17:CF36)</f>
        <v>124822</v>
      </c>
      <c r="CG15" s="649">
        <f>SUM(CG17:CG36)</f>
        <v>64028</v>
      </c>
      <c r="CH15" s="649">
        <f>SUM(CH17:CH36)</f>
        <v>133214</v>
      </c>
      <c r="CI15" s="649">
        <f>SUM(CE15:CH15)</f>
        <v>379459</v>
      </c>
      <c r="CJ15" s="649">
        <f>SUM(CJ17:CJ36)</f>
        <v>99791</v>
      </c>
      <c r="CK15" s="649">
        <f>SUM(CK17:CK36)</f>
        <v>116110</v>
      </c>
      <c r="CL15" s="649">
        <f>SUM(CL17:CL36)</f>
        <v>159791</v>
      </c>
      <c r="CM15" s="649">
        <f>SUM(CM17:CM36)</f>
        <v>9851</v>
      </c>
      <c r="CN15" s="649">
        <f>SUM(CJ15:CM15)</f>
        <v>385543</v>
      </c>
      <c r="CO15" s="649">
        <f>SUM(CO17:CO36)</f>
        <v>0</v>
      </c>
      <c r="CP15" s="649">
        <f>SUM(CP17:CP36)</f>
        <v>298983</v>
      </c>
      <c r="CQ15" s="649">
        <f>SUM(CQ17:CQ36)</f>
        <v>848826</v>
      </c>
      <c r="CR15" s="649">
        <f>SUM(CR17:CR36)</f>
        <v>280616</v>
      </c>
      <c r="CS15" s="649">
        <f>SUM(CP15:CR15)</f>
        <v>1428425</v>
      </c>
      <c r="CT15" s="649">
        <f>SUM(CT17:CT36)</f>
        <v>1878575</v>
      </c>
      <c r="CU15" s="649">
        <f>SUM(CU17:CU36)</f>
        <v>1648172</v>
      </c>
      <c r="CV15" s="649">
        <f>SUM(CV17:CV36)</f>
        <v>2439016</v>
      </c>
      <c r="CW15" s="652">
        <f>SUM(CW17:CW36)</f>
        <v>2149628</v>
      </c>
    </row>
    <row r="16" spans="2:101" s="634" customFormat="1" ht="13.5">
      <c r="B16" s="635"/>
      <c r="C16" s="636"/>
      <c r="D16" s="637"/>
      <c r="E16" s="638"/>
      <c r="F16" s="639"/>
      <c r="G16" s="639"/>
      <c r="H16" s="639"/>
      <c r="I16" s="639"/>
      <c r="J16" s="639"/>
      <c r="K16" s="639"/>
      <c r="L16" s="639"/>
      <c r="M16" s="639"/>
      <c r="N16" s="639"/>
      <c r="O16" s="641"/>
      <c r="P16" s="639"/>
      <c r="Q16" s="641"/>
      <c r="R16" s="639"/>
      <c r="S16" s="641"/>
      <c r="T16" s="639"/>
      <c r="U16" s="641"/>
      <c r="V16" s="639"/>
      <c r="W16" s="641"/>
      <c r="X16" s="639"/>
      <c r="Y16" s="641"/>
      <c r="Z16" s="639"/>
      <c r="AA16" s="641"/>
      <c r="AB16" s="639"/>
      <c r="AC16" s="641"/>
      <c r="AD16" s="639"/>
      <c r="AE16" s="641"/>
      <c r="AF16" s="639"/>
      <c r="AG16" s="641"/>
      <c r="AH16" s="642"/>
      <c r="AI16" s="641"/>
      <c r="AJ16" s="642"/>
      <c r="AK16" s="641"/>
      <c r="AL16" s="639"/>
      <c r="AM16" s="641"/>
      <c r="AN16" s="639"/>
      <c r="AO16" s="641"/>
      <c r="AP16" s="639"/>
      <c r="AQ16" s="641"/>
      <c r="AR16" s="639"/>
      <c r="AS16" s="641"/>
      <c r="AT16" s="639"/>
      <c r="AU16" s="641"/>
      <c r="AV16" s="639"/>
      <c r="AW16" s="641"/>
      <c r="AX16" s="639"/>
      <c r="AY16" s="641"/>
      <c r="AZ16" s="639"/>
      <c r="BA16" s="641"/>
      <c r="BB16" s="641"/>
      <c r="BC16" s="639"/>
      <c r="BD16" s="641"/>
      <c r="BE16" s="639"/>
      <c r="BF16" s="641"/>
      <c r="BG16" s="639"/>
      <c r="BH16" s="641"/>
      <c r="BI16" s="639"/>
      <c r="BJ16" s="641"/>
      <c r="BK16" s="639"/>
      <c r="BL16" s="641"/>
      <c r="BM16" s="641"/>
      <c r="BN16" s="641"/>
      <c r="BO16" s="641"/>
      <c r="BP16" s="641"/>
      <c r="BQ16" s="641"/>
      <c r="BR16" s="641"/>
      <c r="BS16" s="641"/>
      <c r="BT16" s="641"/>
      <c r="BU16" s="641"/>
      <c r="BV16" s="641"/>
      <c r="BW16" s="641"/>
      <c r="BX16" s="641"/>
      <c r="BY16" s="641"/>
      <c r="BZ16" s="641"/>
      <c r="CA16" s="641"/>
      <c r="CB16" s="641"/>
      <c r="CC16" s="641"/>
      <c r="CD16" s="639"/>
      <c r="CE16" s="641"/>
      <c r="CF16" s="641"/>
      <c r="CG16" s="641"/>
      <c r="CH16" s="641"/>
      <c r="CI16" s="641"/>
      <c r="CJ16" s="641"/>
      <c r="CK16" s="641"/>
      <c r="CL16" s="641"/>
      <c r="CM16" s="641"/>
      <c r="CN16" s="641"/>
      <c r="CO16" s="641"/>
      <c r="CP16" s="641"/>
      <c r="CQ16" s="641"/>
      <c r="CR16" s="641"/>
      <c r="CS16" s="641"/>
      <c r="CT16" s="641"/>
      <c r="CU16" s="641"/>
      <c r="CV16" s="641"/>
      <c r="CW16" s="643"/>
    </row>
    <row r="17" spans="2:112" s="616" customFormat="1" ht="16.5" customHeight="1">
      <c r="B17" s="653">
        <v>18</v>
      </c>
      <c r="C17" s="654" t="s">
        <v>1252</v>
      </c>
      <c r="D17" s="655"/>
      <c r="E17" s="638">
        <f aca="true" t="shared" si="1" ref="E17:E25">SUM(G17:M17)</f>
        <v>540</v>
      </c>
      <c r="F17" s="639">
        <v>1906795</v>
      </c>
      <c r="G17" s="639">
        <v>130</v>
      </c>
      <c r="H17" s="639">
        <v>29</v>
      </c>
      <c r="I17" s="639">
        <v>5</v>
      </c>
      <c r="J17" s="639">
        <v>43</v>
      </c>
      <c r="K17" s="639">
        <v>21</v>
      </c>
      <c r="L17" s="639">
        <v>310</v>
      </c>
      <c r="M17" s="639">
        <v>2</v>
      </c>
      <c r="N17" s="639"/>
      <c r="O17" s="639">
        <v>4573</v>
      </c>
      <c r="P17" s="639"/>
      <c r="Q17" s="639">
        <v>4580</v>
      </c>
      <c r="R17" s="639"/>
      <c r="S17" s="639">
        <f aca="true" t="shared" si="2" ref="S17:S25">SUM(O17,Q17)</f>
        <v>9153</v>
      </c>
      <c r="T17" s="639"/>
      <c r="U17" s="639">
        <v>421</v>
      </c>
      <c r="V17" s="639"/>
      <c r="W17" s="639">
        <v>337</v>
      </c>
      <c r="X17" s="639"/>
      <c r="Y17" s="639">
        <f aca="true" t="shared" si="3" ref="Y17:Y25">SUM(U17,W17)</f>
        <v>758</v>
      </c>
      <c r="Z17" s="639"/>
      <c r="AA17" s="639">
        <f aca="true" t="shared" si="4" ref="AA17:AA25">SUM(O17,U17)</f>
        <v>4994</v>
      </c>
      <c r="AB17" s="639"/>
      <c r="AC17" s="639">
        <f aca="true" t="shared" si="5" ref="AC17:AC25">SUM(Q17,W17)</f>
        <v>4917</v>
      </c>
      <c r="AD17" s="639"/>
      <c r="AE17" s="639">
        <f aca="true" t="shared" si="6" ref="AE17:AE25">SUM(S17,Y17)</f>
        <v>9911</v>
      </c>
      <c r="AF17" s="639"/>
      <c r="AG17" s="639">
        <v>101196</v>
      </c>
      <c r="AH17" s="639"/>
      <c r="AI17" s="639">
        <v>241877</v>
      </c>
      <c r="AJ17" s="639"/>
      <c r="AK17" s="639">
        <v>669692</v>
      </c>
      <c r="AL17" s="639"/>
      <c r="AM17" s="639">
        <v>68143</v>
      </c>
      <c r="AN17" s="639"/>
      <c r="AO17" s="639">
        <f aca="true" t="shared" si="7" ref="AO17:AO25">SUM(AI17:AN17)</f>
        <v>979712</v>
      </c>
      <c r="AP17" s="639"/>
      <c r="AQ17" s="639">
        <v>9220431</v>
      </c>
      <c r="AR17" s="639"/>
      <c r="AS17" s="639">
        <v>251426</v>
      </c>
      <c r="AT17" s="639"/>
      <c r="AU17" s="639">
        <v>13032</v>
      </c>
      <c r="AV17" s="639"/>
      <c r="AW17" s="639">
        <v>105586</v>
      </c>
      <c r="AX17" s="639"/>
      <c r="AY17" s="639">
        <v>2527</v>
      </c>
      <c r="AZ17" s="639"/>
      <c r="BA17" s="639">
        <f aca="true" t="shared" si="8" ref="BA17:BA25">SUM(AQ17:AS17,AW17:AY17)</f>
        <v>9579970</v>
      </c>
      <c r="BB17" s="639">
        <f aca="true" t="shared" si="9" ref="BB17:BB25">SUM(BA17,AO17)</f>
        <v>10559682</v>
      </c>
      <c r="BC17" s="639"/>
      <c r="BD17" s="639">
        <v>14925788</v>
      </c>
      <c r="BE17" s="639"/>
      <c r="BF17" s="639">
        <v>87049</v>
      </c>
      <c r="BG17" s="639"/>
      <c r="BH17" s="639">
        <v>0</v>
      </c>
      <c r="BI17" s="639"/>
      <c r="BJ17" s="639">
        <v>12531</v>
      </c>
      <c r="BK17" s="639"/>
      <c r="BL17" s="639">
        <f>SUM(BD17:BJ17)</f>
        <v>15025368</v>
      </c>
      <c r="BM17" s="639"/>
      <c r="BN17" s="639">
        <v>2061987</v>
      </c>
      <c r="BO17" s="639">
        <v>811440</v>
      </c>
      <c r="BP17" s="639">
        <v>1171954</v>
      </c>
      <c r="BQ17" s="639">
        <v>575095</v>
      </c>
      <c r="BR17" s="639">
        <v>694898</v>
      </c>
      <c r="BS17" s="639">
        <v>273803</v>
      </c>
      <c r="BT17" s="639">
        <v>397373</v>
      </c>
      <c r="BU17" s="639">
        <v>974367</v>
      </c>
      <c r="BV17" s="639">
        <v>1011731</v>
      </c>
      <c r="BW17" s="639">
        <v>408200</v>
      </c>
      <c r="BX17" s="639">
        <v>432470</v>
      </c>
      <c r="BY17" s="639">
        <f aca="true" t="shared" si="10" ref="BY17:BY25">SUM(BU17:BX17)</f>
        <v>2826768</v>
      </c>
      <c r="BZ17" s="639">
        <v>237677</v>
      </c>
      <c r="CA17" s="639">
        <v>233376</v>
      </c>
      <c r="CB17" s="639">
        <v>141020</v>
      </c>
      <c r="CC17" s="639">
        <f aca="true" t="shared" si="11" ref="CC17:CC25">SUM(BZ17:CB17)</f>
        <v>612073</v>
      </c>
      <c r="CD17" s="639"/>
      <c r="CE17" s="639">
        <v>12855</v>
      </c>
      <c r="CF17" s="639">
        <v>57488</v>
      </c>
      <c r="CG17" s="639">
        <v>28882</v>
      </c>
      <c r="CH17" s="639">
        <v>35823</v>
      </c>
      <c r="CI17" s="639">
        <f aca="true" t="shared" si="12" ref="CI17:CI36">SUM(CE17:CH17)</f>
        <v>135048</v>
      </c>
      <c r="CJ17" s="639">
        <v>3093</v>
      </c>
      <c r="CK17" s="639">
        <v>20611</v>
      </c>
      <c r="CL17" s="639">
        <v>45839</v>
      </c>
      <c r="CM17" s="639">
        <v>3584</v>
      </c>
      <c r="CN17" s="639">
        <f aca="true" t="shared" si="13" ref="CN17:CN25">SUM(CJ17:CM17)</f>
        <v>73127</v>
      </c>
      <c r="CO17" s="639">
        <v>0</v>
      </c>
      <c r="CP17" s="639">
        <v>63530</v>
      </c>
      <c r="CQ17" s="639">
        <v>106246</v>
      </c>
      <c r="CR17" s="639">
        <v>71497</v>
      </c>
      <c r="CS17" s="639">
        <f aca="true" t="shared" si="14" ref="CS17:CS25">SUM(CP17:CR17)</f>
        <v>241273</v>
      </c>
      <c r="CT17" s="639">
        <v>150310</v>
      </c>
      <c r="CU17" s="639">
        <v>143450</v>
      </c>
      <c r="CV17" s="639">
        <v>798637</v>
      </c>
      <c r="CW17" s="640">
        <v>816484</v>
      </c>
      <c r="CX17" s="644"/>
      <c r="CY17" s="639"/>
      <c r="CZ17" s="639"/>
      <c r="DA17" s="639"/>
      <c r="DB17" s="639"/>
      <c r="DC17" s="639"/>
      <c r="DD17" s="639"/>
      <c r="DE17" s="639"/>
      <c r="DF17" s="639"/>
      <c r="DG17" s="639"/>
      <c r="DH17" s="639"/>
    </row>
    <row r="18" spans="2:112" s="616" customFormat="1" ht="16.5" customHeight="1">
      <c r="B18" s="653">
        <v>20</v>
      </c>
      <c r="C18" s="654" t="s">
        <v>1253</v>
      </c>
      <c r="D18" s="655"/>
      <c r="E18" s="638">
        <f t="shared" si="1"/>
        <v>635</v>
      </c>
      <c r="F18" s="639">
        <v>185681</v>
      </c>
      <c r="G18" s="639">
        <v>51</v>
      </c>
      <c r="H18" s="639">
        <v>20</v>
      </c>
      <c r="I18" s="639">
        <v>3</v>
      </c>
      <c r="J18" s="639">
        <v>124</v>
      </c>
      <c r="K18" s="639">
        <v>1</v>
      </c>
      <c r="L18" s="639">
        <v>436</v>
      </c>
      <c r="M18" s="639">
        <v>0</v>
      </c>
      <c r="N18" s="639"/>
      <c r="O18" s="639">
        <v>2685</v>
      </c>
      <c r="P18" s="639"/>
      <c r="Q18" s="639">
        <v>10697</v>
      </c>
      <c r="R18" s="639"/>
      <c r="S18" s="639">
        <f t="shared" si="2"/>
        <v>13382</v>
      </c>
      <c r="T18" s="639"/>
      <c r="U18" s="639">
        <v>578</v>
      </c>
      <c r="V18" s="639"/>
      <c r="W18" s="639">
        <v>394</v>
      </c>
      <c r="X18" s="639"/>
      <c r="Y18" s="639">
        <f t="shared" si="3"/>
        <v>972</v>
      </c>
      <c r="Z18" s="639"/>
      <c r="AA18" s="639">
        <f t="shared" si="4"/>
        <v>3263</v>
      </c>
      <c r="AB18" s="639"/>
      <c r="AC18" s="639">
        <f t="shared" si="5"/>
        <v>11091</v>
      </c>
      <c r="AD18" s="639"/>
      <c r="AE18" s="639">
        <f t="shared" si="6"/>
        <v>14354</v>
      </c>
      <c r="AF18" s="639"/>
      <c r="AG18" s="639">
        <v>159647</v>
      </c>
      <c r="AH18" s="639"/>
      <c r="AI18" s="639">
        <v>234165</v>
      </c>
      <c r="AJ18" s="639"/>
      <c r="AK18" s="639">
        <v>1139823</v>
      </c>
      <c r="AL18" s="639"/>
      <c r="AM18" s="639">
        <v>41781</v>
      </c>
      <c r="AN18" s="639"/>
      <c r="AO18" s="639">
        <f t="shared" si="7"/>
        <v>1415769</v>
      </c>
      <c r="AP18" s="639"/>
      <c r="AQ18" s="639">
        <v>7038741</v>
      </c>
      <c r="AR18" s="639"/>
      <c r="AS18" s="639">
        <v>151099</v>
      </c>
      <c r="AT18" s="639"/>
      <c r="AU18" s="639">
        <v>12729</v>
      </c>
      <c r="AV18" s="639"/>
      <c r="AW18" s="639">
        <v>104072</v>
      </c>
      <c r="AX18" s="639"/>
      <c r="AY18" s="639">
        <v>759324</v>
      </c>
      <c r="AZ18" s="639"/>
      <c r="BA18" s="639">
        <f t="shared" si="8"/>
        <v>8053236</v>
      </c>
      <c r="BB18" s="639">
        <f t="shared" si="9"/>
        <v>9469005</v>
      </c>
      <c r="BC18" s="639"/>
      <c r="BD18" s="639">
        <v>10269821</v>
      </c>
      <c r="BE18" s="639"/>
      <c r="BF18" s="639">
        <v>960296</v>
      </c>
      <c r="BG18" s="639"/>
      <c r="BH18" s="639">
        <v>138</v>
      </c>
      <c r="BI18" s="639"/>
      <c r="BJ18" s="639">
        <v>18251</v>
      </c>
      <c r="BK18" s="639"/>
      <c r="BL18" s="639">
        <f>SUM(BD18:BJ18)</f>
        <v>11248506</v>
      </c>
      <c r="BM18" s="639"/>
      <c r="BN18" s="639">
        <v>3460</v>
      </c>
      <c r="BO18" s="639">
        <v>443718</v>
      </c>
      <c r="BP18" s="639">
        <v>495743</v>
      </c>
      <c r="BQ18" s="639">
        <v>1220332</v>
      </c>
      <c r="BR18" s="639">
        <v>1382629</v>
      </c>
      <c r="BS18" s="639">
        <v>319052</v>
      </c>
      <c r="BT18" s="639">
        <v>333559</v>
      </c>
      <c r="BU18" s="639">
        <v>679754</v>
      </c>
      <c r="BV18" s="639">
        <v>1253232</v>
      </c>
      <c r="BW18" s="639">
        <v>92769</v>
      </c>
      <c r="BX18" s="639">
        <v>335840</v>
      </c>
      <c r="BY18" s="639">
        <f t="shared" si="10"/>
        <v>2361595</v>
      </c>
      <c r="BZ18" s="639">
        <v>94448</v>
      </c>
      <c r="CA18" s="639">
        <v>220310</v>
      </c>
      <c r="CB18" s="639">
        <v>39774</v>
      </c>
      <c r="CC18" s="639">
        <f t="shared" si="11"/>
        <v>354532</v>
      </c>
      <c r="CD18" s="639"/>
      <c r="CE18" s="639">
        <v>5823</v>
      </c>
      <c r="CF18" s="639">
        <v>13570</v>
      </c>
      <c r="CG18" s="639">
        <v>3708</v>
      </c>
      <c r="CH18" s="639">
        <v>6207</v>
      </c>
      <c r="CI18" s="639">
        <f t="shared" si="12"/>
        <v>29308</v>
      </c>
      <c r="CJ18" s="639">
        <v>10795</v>
      </c>
      <c r="CK18" s="639">
        <v>24723</v>
      </c>
      <c r="CL18" s="639">
        <v>6200</v>
      </c>
      <c r="CM18" s="639">
        <v>3200</v>
      </c>
      <c r="CN18" s="639">
        <f t="shared" si="13"/>
        <v>44918</v>
      </c>
      <c r="CO18" s="639">
        <v>0</v>
      </c>
      <c r="CP18" s="639">
        <v>41360</v>
      </c>
      <c r="CQ18" s="639">
        <v>120926</v>
      </c>
      <c r="CR18" s="639">
        <v>19795</v>
      </c>
      <c r="CS18" s="639">
        <f t="shared" si="14"/>
        <v>182081</v>
      </c>
      <c r="CT18" s="639">
        <v>34486</v>
      </c>
      <c r="CU18" s="639">
        <v>29362</v>
      </c>
      <c r="CV18" s="639">
        <v>215291</v>
      </c>
      <c r="CW18" s="640">
        <v>183814</v>
      </c>
      <c r="CX18" s="634"/>
      <c r="CY18" s="639"/>
      <c r="CZ18" s="639"/>
      <c r="DA18" s="639"/>
      <c r="DB18" s="639"/>
      <c r="DC18" s="639"/>
      <c r="DD18" s="639"/>
      <c r="DE18" s="639"/>
      <c r="DF18" s="639"/>
      <c r="DG18" s="639"/>
      <c r="DH18" s="639"/>
    </row>
    <row r="19" spans="2:112" s="656" customFormat="1" ht="16.5" customHeight="1">
      <c r="B19" s="653">
        <v>21</v>
      </c>
      <c r="C19" s="654" t="s">
        <v>1254</v>
      </c>
      <c r="D19" s="655"/>
      <c r="E19" s="638">
        <f t="shared" si="1"/>
        <v>23</v>
      </c>
      <c r="F19" s="639">
        <v>410</v>
      </c>
      <c r="G19" s="658">
        <v>1</v>
      </c>
      <c r="H19" s="658">
        <v>0</v>
      </c>
      <c r="I19" s="658">
        <v>0</v>
      </c>
      <c r="J19" s="658">
        <v>4</v>
      </c>
      <c r="K19" s="658">
        <v>0</v>
      </c>
      <c r="L19" s="658">
        <v>18</v>
      </c>
      <c r="M19" s="639">
        <v>0</v>
      </c>
      <c r="N19" s="658"/>
      <c r="O19" s="658">
        <v>54</v>
      </c>
      <c r="P19" s="658"/>
      <c r="Q19" s="639">
        <v>150</v>
      </c>
      <c r="R19" s="658"/>
      <c r="S19" s="639">
        <f t="shared" si="2"/>
        <v>204</v>
      </c>
      <c r="T19" s="658"/>
      <c r="U19" s="658">
        <v>18</v>
      </c>
      <c r="V19" s="658"/>
      <c r="W19" s="658">
        <v>18</v>
      </c>
      <c r="X19" s="658"/>
      <c r="Y19" s="639">
        <f t="shared" si="3"/>
        <v>36</v>
      </c>
      <c r="Z19" s="658"/>
      <c r="AA19" s="639">
        <f t="shared" si="4"/>
        <v>72</v>
      </c>
      <c r="AB19" s="658"/>
      <c r="AC19" s="639">
        <f t="shared" si="5"/>
        <v>168</v>
      </c>
      <c r="AD19" s="658"/>
      <c r="AE19" s="639">
        <f t="shared" si="6"/>
        <v>240</v>
      </c>
      <c r="AF19" s="658"/>
      <c r="AG19" s="639">
        <v>2307</v>
      </c>
      <c r="AH19" s="639"/>
      <c r="AI19" s="639">
        <v>3087</v>
      </c>
      <c r="AJ19" s="639"/>
      <c r="AK19" s="639">
        <v>13179</v>
      </c>
      <c r="AL19" s="639"/>
      <c r="AM19" s="639">
        <v>691</v>
      </c>
      <c r="AN19" s="639"/>
      <c r="AO19" s="639">
        <f t="shared" si="7"/>
        <v>16957</v>
      </c>
      <c r="AP19" s="639"/>
      <c r="AQ19" s="639">
        <v>76502</v>
      </c>
      <c r="AR19" s="639"/>
      <c r="AS19" s="639">
        <v>691</v>
      </c>
      <c r="AT19" s="639"/>
      <c r="AU19" s="639">
        <v>62</v>
      </c>
      <c r="AV19" s="639"/>
      <c r="AW19" s="639">
        <v>647</v>
      </c>
      <c r="AX19" s="639"/>
      <c r="AY19" s="639">
        <v>3581</v>
      </c>
      <c r="AZ19" s="639"/>
      <c r="BA19" s="639">
        <f t="shared" si="8"/>
        <v>81421</v>
      </c>
      <c r="BB19" s="639">
        <f t="shared" si="9"/>
        <v>98378</v>
      </c>
      <c r="BC19" s="639"/>
      <c r="BD19" s="639">
        <v>109963</v>
      </c>
      <c r="BE19" s="639"/>
      <c r="BF19" s="639">
        <v>7013</v>
      </c>
      <c r="BG19" s="639"/>
      <c r="BH19" s="639">
        <v>1641</v>
      </c>
      <c r="BI19" s="639"/>
      <c r="BJ19" s="639">
        <v>83</v>
      </c>
      <c r="BK19" s="639"/>
      <c r="BL19" s="639">
        <f>SUM(BD19:BJ19)</f>
        <v>118700</v>
      </c>
      <c r="BM19" s="639"/>
      <c r="BN19" s="639">
        <v>9</v>
      </c>
      <c r="BO19" s="639">
        <v>5847</v>
      </c>
      <c r="BP19" s="639">
        <v>8673</v>
      </c>
      <c r="BQ19" s="639">
        <v>7469</v>
      </c>
      <c r="BR19" s="639">
        <v>8609</v>
      </c>
      <c r="BS19" s="639">
        <v>287</v>
      </c>
      <c r="BT19" s="639">
        <v>532</v>
      </c>
      <c r="BU19" s="639">
        <v>10507</v>
      </c>
      <c r="BV19" s="639">
        <v>3489</v>
      </c>
      <c r="BW19" s="639">
        <v>3542</v>
      </c>
      <c r="BX19" s="639">
        <v>14196</v>
      </c>
      <c r="BY19" s="639">
        <f t="shared" si="10"/>
        <v>31734</v>
      </c>
      <c r="BZ19" s="639">
        <v>1169</v>
      </c>
      <c r="CA19" s="639">
        <v>876</v>
      </c>
      <c r="CB19" s="639">
        <v>887</v>
      </c>
      <c r="CC19" s="639">
        <f t="shared" si="11"/>
        <v>2932</v>
      </c>
      <c r="CD19" s="639"/>
      <c r="CE19" s="639">
        <v>0</v>
      </c>
      <c r="CF19" s="639">
        <v>210</v>
      </c>
      <c r="CG19" s="639">
        <v>290</v>
      </c>
      <c r="CH19" s="639">
        <v>751</v>
      </c>
      <c r="CI19" s="639">
        <f t="shared" si="12"/>
        <v>1251</v>
      </c>
      <c r="CJ19" s="639">
        <v>87</v>
      </c>
      <c r="CK19" s="639">
        <v>0</v>
      </c>
      <c r="CL19" s="639">
        <v>0</v>
      </c>
      <c r="CM19" s="639">
        <v>0</v>
      </c>
      <c r="CN19" s="639">
        <f t="shared" si="13"/>
        <v>87</v>
      </c>
      <c r="CO19" s="639">
        <v>0</v>
      </c>
      <c r="CP19" s="639">
        <v>140</v>
      </c>
      <c r="CQ19" s="639">
        <v>48</v>
      </c>
      <c r="CR19" s="639">
        <v>307</v>
      </c>
      <c r="CS19" s="639">
        <f t="shared" si="14"/>
        <v>495</v>
      </c>
      <c r="CT19" s="639">
        <v>1131</v>
      </c>
      <c r="CU19" s="639">
        <v>0</v>
      </c>
      <c r="CV19" s="639">
        <v>9674</v>
      </c>
      <c r="CW19" s="640">
        <v>8245</v>
      </c>
      <c r="CX19" s="639"/>
      <c r="CY19" s="639"/>
      <c r="CZ19" s="639"/>
      <c r="DA19" s="639"/>
      <c r="DB19" s="639"/>
      <c r="DC19" s="639"/>
      <c r="DD19" s="639"/>
      <c r="DE19" s="639"/>
      <c r="DF19" s="639"/>
      <c r="DG19" s="639"/>
      <c r="DH19" s="639"/>
    </row>
    <row r="20" spans="2:112" s="616" customFormat="1" ht="16.5" customHeight="1">
      <c r="B20" s="653">
        <v>22</v>
      </c>
      <c r="C20" s="654" t="s">
        <v>1325</v>
      </c>
      <c r="D20" s="655"/>
      <c r="E20" s="638">
        <f t="shared" si="1"/>
        <v>406</v>
      </c>
      <c r="F20" s="639">
        <v>33861</v>
      </c>
      <c r="G20" s="639">
        <v>76</v>
      </c>
      <c r="H20" s="639">
        <v>13</v>
      </c>
      <c r="I20" s="639">
        <v>3</v>
      </c>
      <c r="J20" s="639">
        <v>64</v>
      </c>
      <c r="K20" s="639">
        <v>26</v>
      </c>
      <c r="L20" s="639">
        <v>222</v>
      </c>
      <c r="M20" s="639">
        <v>2</v>
      </c>
      <c r="N20" s="639"/>
      <c r="O20" s="639">
        <v>3683</v>
      </c>
      <c r="P20" s="639"/>
      <c r="Q20" s="639">
        <v>1286</v>
      </c>
      <c r="R20" s="639"/>
      <c r="S20" s="639">
        <f t="shared" si="2"/>
        <v>4969</v>
      </c>
      <c r="T20" s="639"/>
      <c r="U20" s="639">
        <v>320</v>
      </c>
      <c r="V20" s="639"/>
      <c r="W20" s="639">
        <v>66</v>
      </c>
      <c r="X20" s="639"/>
      <c r="Y20" s="639">
        <f t="shared" si="3"/>
        <v>386</v>
      </c>
      <c r="Z20" s="639"/>
      <c r="AA20" s="639">
        <f t="shared" si="4"/>
        <v>4003</v>
      </c>
      <c r="AB20" s="639"/>
      <c r="AC20" s="639">
        <f t="shared" si="5"/>
        <v>1352</v>
      </c>
      <c r="AD20" s="639"/>
      <c r="AE20" s="639">
        <f t="shared" si="6"/>
        <v>5355</v>
      </c>
      <c r="AF20" s="639"/>
      <c r="AG20" s="639">
        <v>56709</v>
      </c>
      <c r="AH20" s="639"/>
      <c r="AI20" s="639">
        <v>131546</v>
      </c>
      <c r="AJ20" s="639"/>
      <c r="AK20" s="639">
        <v>427872</v>
      </c>
      <c r="AL20" s="639"/>
      <c r="AM20" s="639">
        <v>38229</v>
      </c>
      <c r="AN20" s="639"/>
      <c r="AO20" s="639">
        <f t="shared" si="7"/>
        <v>597647</v>
      </c>
      <c r="AP20" s="639"/>
      <c r="AQ20" s="639">
        <v>3069112</v>
      </c>
      <c r="AR20" s="639"/>
      <c r="AS20" s="639">
        <v>47319</v>
      </c>
      <c r="AT20" s="639"/>
      <c r="AU20" s="639">
        <v>6857</v>
      </c>
      <c r="AV20" s="639"/>
      <c r="AW20" s="639">
        <v>67963</v>
      </c>
      <c r="AX20" s="639"/>
      <c r="AY20" s="639">
        <v>13135</v>
      </c>
      <c r="AZ20" s="639"/>
      <c r="BA20" s="639">
        <f t="shared" si="8"/>
        <v>3197529</v>
      </c>
      <c r="BB20" s="639">
        <f t="shared" si="9"/>
        <v>3795176</v>
      </c>
      <c r="BC20" s="639"/>
      <c r="BD20" s="639">
        <v>4515072</v>
      </c>
      <c r="BE20" s="639"/>
      <c r="BF20" s="639">
        <v>86963</v>
      </c>
      <c r="BG20" s="639"/>
      <c r="BH20" s="639">
        <v>292</v>
      </c>
      <c r="BI20" s="639"/>
      <c r="BJ20" s="639">
        <v>2062</v>
      </c>
      <c r="BK20" s="639"/>
      <c r="BL20" s="639">
        <v>464339</v>
      </c>
      <c r="BM20" s="639"/>
      <c r="BN20" s="639">
        <v>5</v>
      </c>
      <c r="BO20" s="639">
        <v>191329</v>
      </c>
      <c r="BP20" s="639">
        <v>223289</v>
      </c>
      <c r="BQ20" s="639">
        <v>489218</v>
      </c>
      <c r="BR20" s="639">
        <v>559031</v>
      </c>
      <c r="BS20" s="639">
        <v>52407</v>
      </c>
      <c r="BT20" s="639">
        <v>55317</v>
      </c>
      <c r="BU20" s="639">
        <v>272064</v>
      </c>
      <c r="BV20" s="639">
        <v>322161</v>
      </c>
      <c r="BW20" s="639">
        <v>188531</v>
      </c>
      <c r="BX20" s="639">
        <v>218662</v>
      </c>
      <c r="BY20" s="639">
        <f t="shared" si="10"/>
        <v>1001418</v>
      </c>
      <c r="BZ20" s="639">
        <v>27751</v>
      </c>
      <c r="CA20" s="639">
        <v>62879</v>
      </c>
      <c r="CB20" s="639">
        <v>72810</v>
      </c>
      <c r="CC20" s="639">
        <f t="shared" si="11"/>
        <v>163440</v>
      </c>
      <c r="CD20" s="639"/>
      <c r="CE20" s="639">
        <v>7393</v>
      </c>
      <c r="CF20" s="639">
        <v>5583</v>
      </c>
      <c r="CG20" s="639">
        <v>7432</v>
      </c>
      <c r="CH20" s="639">
        <v>23329</v>
      </c>
      <c r="CI20" s="639">
        <f t="shared" si="12"/>
        <v>43737</v>
      </c>
      <c r="CJ20" s="639">
        <v>1267</v>
      </c>
      <c r="CK20" s="639">
        <v>3724</v>
      </c>
      <c r="CL20" s="639">
        <v>20430</v>
      </c>
      <c r="CM20" s="639">
        <v>0</v>
      </c>
      <c r="CN20" s="639">
        <f t="shared" si="13"/>
        <v>25421</v>
      </c>
      <c r="CO20" s="639">
        <v>0</v>
      </c>
      <c r="CP20" s="639">
        <v>15278</v>
      </c>
      <c r="CQ20" s="639">
        <v>26199</v>
      </c>
      <c r="CR20" s="639">
        <v>35911</v>
      </c>
      <c r="CS20" s="639">
        <f t="shared" si="14"/>
        <v>77388</v>
      </c>
      <c r="CT20" s="639">
        <v>7637</v>
      </c>
      <c r="CU20" s="639">
        <v>4280</v>
      </c>
      <c r="CV20" s="639">
        <v>354222</v>
      </c>
      <c r="CW20" s="640">
        <v>319923</v>
      </c>
      <c r="CX20" s="639"/>
      <c r="CY20" s="639"/>
      <c r="CZ20" s="639"/>
      <c r="DA20" s="639"/>
      <c r="DB20" s="639"/>
      <c r="DC20" s="639"/>
      <c r="DD20" s="639"/>
      <c r="DE20" s="639"/>
      <c r="DF20" s="639"/>
      <c r="DG20" s="639"/>
      <c r="DH20" s="639"/>
    </row>
    <row r="21" spans="2:112" s="616" customFormat="1" ht="16.5" customHeight="1">
      <c r="B21" s="653">
        <v>23</v>
      </c>
      <c r="C21" s="654" t="s">
        <v>1255</v>
      </c>
      <c r="D21" s="655"/>
      <c r="E21" s="638">
        <f t="shared" si="1"/>
        <v>136</v>
      </c>
      <c r="F21" s="639">
        <v>6516</v>
      </c>
      <c r="G21" s="639">
        <v>14</v>
      </c>
      <c r="H21" s="639">
        <v>1</v>
      </c>
      <c r="I21" s="639">
        <v>0</v>
      </c>
      <c r="J21" s="639">
        <v>21</v>
      </c>
      <c r="K21" s="639">
        <v>3</v>
      </c>
      <c r="L21" s="639">
        <v>96</v>
      </c>
      <c r="M21" s="639">
        <v>1</v>
      </c>
      <c r="N21" s="639"/>
      <c r="O21" s="639">
        <v>1672</v>
      </c>
      <c r="P21" s="639"/>
      <c r="Q21" s="639">
        <v>542</v>
      </c>
      <c r="R21" s="639"/>
      <c r="S21" s="639">
        <f t="shared" si="2"/>
        <v>2214</v>
      </c>
      <c r="T21" s="639"/>
      <c r="U21" s="639">
        <v>140</v>
      </c>
      <c r="V21" s="639"/>
      <c r="W21" s="639">
        <v>22</v>
      </c>
      <c r="X21" s="639"/>
      <c r="Y21" s="639">
        <f t="shared" si="3"/>
        <v>162</v>
      </c>
      <c r="Z21" s="639"/>
      <c r="AA21" s="639">
        <f t="shared" si="4"/>
        <v>1812</v>
      </c>
      <c r="AB21" s="639"/>
      <c r="AC21" s="639">
        <f t="shared" si="5"/>
        <v>564</v>
      </c>
      <c r="AD21" s="639"/>
      <c r="AE21" s="639">
        <f t="shared" si="6"/>
        <v>2376</v>
      </c>
      <c r="AF21" s="639"/>
      <c r="AG21" s="639">
        <v>25356</v>
      </c>
      <c r="AH21" s="639"/>
      <c r="AI21" s="639">
        <v>45340</v>
      </c>
      <c r="AJ21" s="639"/>
      <c r="AK21" s="639">
        <v>212847</v>
      </c>
      <c r="AL21" s="639"/>
      <c r="AM21" s="639">
        <v>6884</v>
      </c>
      <c r="AN21" s="639"/>
      <c r="AO21" s="639">
        <f t="shared" si="7"/>
        <v>265071</v>
      </c>
      <c r="AP21" s="639"/>
      <c r="AQ21" s="639">
        <v>644680</v>
      </c>
      <c r="AR21" s="639"/>
      <c r="AS21" s="639">
        <v>6036</v>
      </c>
      <c r="AT21" s="639"/>
      <c r="AU21" s="639">
        <v>1471</v>
      </c>
      <c r="AV21" s="639"/>
      <c r="AW21" s="639">
        <v>14340</v>
      </c>
      <c r="AX21" s="639"/>
      <c r="AY21" s="639">
        <v>48324</v>
      </c>
      <c r="AZ21" s="639"/>
      <c r="BA21" s="639">
        <f t="shared" si="8"/>
        <v>713380</v>
      </c>
      <c r="BB21" s="639">
        <f t="shared" si="9"/>
        <v>978451</v>
      </c>
      <c r="BC21" s="639"/>
      <c r="BD21" s="639">
        <v>1294514</v>
      </c>
      <c r="BE21" s="639"/>
      <c r="BF21" s="639">
        <v>14393</v>
      </c>
      <c r="BG21" s="639"/>
      <c r="BH21" s="639">
        <v>4009</v>
      </c>
      <c r="BI21" s="639"/>
      <c r="BJ21" s="639">
        <v>661</v>
      </c>
      <c r="BK21" s="639"/>
      <c r="BL21" s="639">
        <f>SUM(BD21:BJ21)</f>
        <v>1313577</v>
      </c>
      <c r="BM21" s="639"/>
      <c r="BN21" s="639">
        <v>10614</v>
      </c>
      <c r="BO21" s="639">
        <v>42784</v>
      </c>
      <c r="BP21" s="639">
        <v>39375</v>
      </c>
      <c r="BQ21" s="639">
        <v>110624</v>
      </c>
      <c r="BR21" s="639">
        <v>120756</v>
      </c>
      <c r="BS21" s="639">
        <v>24708</v>
      </c>
      <c r="BT21" s="639">
        <v>36135</v>
      </c>
      <c r="BU21" s="639">
        <v>134488</v>
      </c>
      <c r="BV21" s="639">
        <v>115879</v>
      </c>
      <c r="BW21" s="639">
        <v>31767</v>
      </c>
      <c r="BX21" s="639">
        <v>83814</v>
      </c>
      <c r="BY21" s="639">
        <f t="shared" si="10"/>
        <v>365948</v>
      </c>
      <c r="BZ21" s="639">
        <v>43681</v>
      </c>
      <c r="CA21" s="639">
        <v>24283</v>
      </c>
      <c r="CB21" s="639">
        <v>8471</v>
      </c>
      <c r="CC21" s="639">
        <f t="shared" si="11"/>
        <v>76435</v>
      </c>
      <c r="CD21" s="639"/>
      <c r="CE21" s="639">
        <v>3891</v>
      </c>
      <c r="CF21" s="639">
        <v>3022</v>
      </c>
      <c r="CG21" s="639">
        <v>2747</v>
      </c>
      <c r="CH21" s="639">
        <v>7034</v>
      </c>
      <c r="CI21" s="639">
        <f t="shared" si="12"/>
        <v>16694</v>
      </c>
      <c r="CJ21" s="639">
        <v>2033</v>
      </c>
      <c r="CK21" s="639">
        <v>1042</v>
      </c>
      <c r="CL21" s="639">
        <v>2136</v>
      </c>
      <c r="CM21" s="639">
        <v>722</v>
      </c>
      <c r="CN21" s="639">
        <f t="shared" si="13"/>
        <v>5933</v>
      </c>
      <c r="CO21" s="639">
        <v>0</v>
      </c>
      <c r="CP21" s="639">
        <v>6920</v>
      </c>
      <c r="CQ21" s="639">
        <v>9543</v>
      </c>
      <c r="CR21" s="639">
        <v>5667</v>
      </c>
      <c r="CS21" s="639">
        <f t="shared" si="14"/>
        <v>22130</v>
      </c>
      <c r="CT21" s="639">
        <v>26826</v>
      </c>
      <c r="CU21" s="639">
        <v>26089</v>
      </c>
      <c r="CV21" s="639">
        <v>175603</v>
      </c>
      <c r="CW21" s="640">
        <v>154223</v>
      </c>
      <c r="CX21" s="639"/>
      <c r="CY21" s="639"/>
      <c r="CZ21" s="639"/>
      <c r="DA21" s="639"/>
      <c r="DB21" s="639"/>
      <c r="DC21" s="639"/>
      <c r="DD21" s="639"/>
      <c r="DE21" s="639"/>
      <c r="DF21" s="639"/>
      <c r="DG21" s="639"/>
      <c r="DH21" s="639"/>
    </row>
    <row r="22" spans="2:112" s="616" customFormat="1" ht="16.5" customHeight="1">
      <c r="B22" s="653">
        <v>24</v>
      </c>
      <c r="C22" s="654" t="s">
        <v>1256</v>
      </c>
      <c r="D22" s="655"/>
      <c r="E22" s="638">
        <f t="shared" si="1"/>
        <v>57</v>
      </c>
      <c r="F22" s="639">
        <v>18472</v>
      </c>
      <c r="G22" s="639">
        <v>12</v>
      </c>
      <c r="H22" s="639">
        <v>1</v>
      </c>
      <c r="I22" s="639">
        <v>0</v>
      </c>
      <c r="J22" s="639">
        <v>7</v>
      </c>
      <c r="K22" s="639">
        <v>2</v>
      </c>
      <c r="L22" s="639">
        <v>34</v>
      </c>
      <c r="M22" s="639">
        <v>1</v>
      </c>
      <c r="N22" s="639"/>
      <c r="O22" s="639">
        <v>664</v>
      </c>
      <c r="P22" s="639"/>
      <c r="Q22" s="639">
        <v>511</v>
      </c>
      <c r="R22" s="639"/>
      <c r="S22" s="639">
        <f t="shared" si="2"/>
        <v>1175</v>
      </c>
      <c r="T22" s="639"/>
      <c r="U22" s="639">
        <v>48</v>
      </c>
      <c r="V22" s="639"/>
      <c r="W22" s="639">
        <v>23</v>
      </c>
      <c r="X22" s="639"/>
      <c r="Y22" s="639">
        <f t="shared" si="3"/>
        <v>71</v>
      </c>
      <c r="Z22" s="639"/>
      <c r="AA22" s="639">
        <f t="shared" si="4"/>
        <v>712</v>
      </c>
      <c r="AB22" s="639"/>
      <c r="AC22" s="639">
        <f t="shared" si="5"/>
        <v>534</v>
      </c>
      <c r="AD22" s="639"/>
      <c r="AE22" s="639">
        <f t="shared" si="6"/>
        <v>1246</v>
      </c>
      <c r="AF22" s="639"/>
      <c r="AG22" s="639">
        <v>12864</v>
      </c>
      <c r="AH22" s="639"/>
      <c r="AI22" s="639">
        <v>26162</v>
      </c>
      <c r="AJ22" s="639"/>
      <c r="AK22" s="639">
        <v>104808</v>
      </c>
      <c r="AL22" s="639"/>
      <c r="AM22" s="639">
        <v>4157</v>
      </c>
      <c r="AN22" s="639"/>
      <c r="AO22" s="639">
        <f t="shared" si="7"/>
        <v>135127</v>
      </c>
      <c r="AP22" s="639"/>
      <c r="AQ22" s="639">
        <v>359160</v>
      </c>
      <c r="AR22" s="639"/>
      <c r="AS22" s="639">
        <v>45319</v>
      </c>
      <c r="AT22" s="639"/>
      <c r="AU22" s="639">
        <v>7713</v>
      </c>
      <c r="AV22" s="639"/>
      <c r="AW22" s="639">
        <v>33628</v>
      </c>
      <c r="AX22" s="639"/>
      <c r="AY22" s="639">
        <v>15686</v>
      </c>
      <c r="AZ22" s="639"/>
      <c r="BA22" s="639">
        <f t="shared" si="8"/>
        <v>453793</v>
      </c>
      <c r="BB22" s="639">
        <f t="shared" si="9"/>
        <v>588920</v>
      </c>
      <c r="BC22" s="639"/>
      <c r="BD22" s="639">
        <v>734170</v>
      </c>
      <c r="BE22" s="639"/>
      <c r="BF22" s="639">
        <v>3458</v>
      </c>
      <c r="BG22" s="639"/>
      <c r="BH22" s="639">
        <v>0</v>
      </c>
      <c r="BI22" s="639"/>
      <c r="BJ22" s="639">
        <v>1303</v>
      </c>
      <c r="BK22" s="639"/>
      <c r="BL22" s="639">
        <f>SUM(BD22:BJ22)</f>
        <v>738931</v>
      </c>
      <c r="BM22" s="639"/>
      <c r="BN22" s="639">
        <v>0</v>
      </c>
      <c r="BO22" s="639">
        <v>12795</v>
      </c>
      <c r="BP22" s="639">
        <v>15436</v>
      </c>
      <c r="BQ22" s="639">
        <v>48247</v>
      </c>
      <c r="BR22" s="639">
        <v>63727</v>
      </c>
      <c r="BS22" s="639">
        <v>3135</v>
      </c>
      <c r="BT22" s="639">
        <v>3692</v>
      </c>
      <c r="BU22" s="639">
        <v>50097</v>
      </c>
      <c r="BV22" s="639">
        <v>96983</v>
      </c>
      <c r="BW22" s="639">
        <v>12667</v>
      </c>
      <c r="BX22" s="639">
        <v>27528</v>
      </c>
      <c r="BY22" s="639">
        <f t="shared" si="10"/>
        <v>187275</v>
      </c>
      <c r="BZ22" s="639">
        <v>76439</v>
      </c>
      <c r="CA22" s="639">
        <v>381309</v>
      </c>
      <c r="CB22" s="639">
        <v>15100</v>
      </c>
      <c r="CC22" s="639">
        <f t="shared" si="11"/>
        <v>472848</v>
      </c>
      <c r="CD22" s="639"/>
      <c r="CE22" s="639">
        <v>954</v>
      </c>
      <c r="CF22" s="639">
        <v>150</v>
      </c>
      <c r="CG22" s="639">
        <v>0</v>
      </c>
      <c r="CH22" s="639">
        <v>2757</v>
      </c>
      <c r="CI22" s="639">
        <f t="shared" si="12"/>
        <v>3861</v>
      </c>
      <c r="CJ22" s="639">
        <v>0</v>
      </c>
      <c r="CK22" s="639">
        <v>4341</v>
      </c>
      <c r="CL22" s="639">
        <v>1285</v>
      </c>
      <c r="CM22" s="639">
        <v>25</v>
      </c>
      <c r="CN22" s="639">
        <f t="shared" si="13"/>
        <v>5651</v>
      </c>
      <c r="CO22" s="639">
        <v>0</v>
      </c>
      <c r="CP22" s="639">
        <v>1746</v>
      </c>
      <c r="CQ22" s="639">
        <v>8912</v>
      </c>
      <c r="CR22" s="639">
        <v>2434</v>
      </c>
      <c r="CS22" s="639">
        <f t="shared" si="14"/>
        <v>13092</v>
      </c>
      <c r="CT22" s="639">
        <v>803</v>
      </c>
      <c r="CU22" s="639">
        <v>7536</v>
      </c>
      <c r="CV22" s="639">
        <v>20134</v>
      </c>
      <c r="CW22" s="640">
        <v>15118</v>
      </c>
      <c r="CX22" s="639"/>
      <c r="CY22" s="639"/>
      <c r="CZ22" s="639"/>
      <c r="DA22" s="639"/>
      <c r="DB22" s="639"/>
      <c r="DC22" s="639"/>
      <c r="DD22" s="639"/>
      <c r="DE22" s="639"/>
      <c r="DF22" s="639"/>
      <c r="DG22" s="639"/>
      <c r="DH22" s="639"/>
    </row>
    <row r="23" spans="2:112" s="616" customFormat="1" ht="16.5" customHeight="1">
      <c r="B23" s="653">
        <v>25</v>
      </c>
      <c r="C23" s="654" t="s">
        <v>1257</v>
      </c>
      <c r="D23" s="655"/>
      <c r="E23" s="638">
        <f t="shared" si="1"/>
        <v>112</v>
      </c>
      <c r="F23" s="639">
        <v>17513</v>
      </c>
      <c r="G23" s="639">
        <v>27</v>
      </c>
      <c r="H23" s="639">
        <v>5</v>
      </c>
      <c r="I23" s="639">
        <v>1</v>
      </c>
      <c r="J23" s="639">
        <v>17</v>
      </c>
      <c r="K23" s="639">
        <v>2</v>
      </c>
      <c r="L23" s="639">
        <v>60</v>
      </c>
      <c r="M23" s="639">
        <v>0</v>
      </c>
      <c r="N23" s="639"/>
      <c r="O23" s="639">
        <v>1549</v>
      </c>
      <c r="P23" s="639"/>
      <c r="Q23" s="639">
        <v>567</v>
      </c>
      <c r="R23" s="639"/>
      <c r="S23" s="639">
        <f t="shared" si="2"/>
        <v>2116</v>
      </c>
      <c r="T23" s="639"/>
      <c r="U23" s="639">
        <v>77</v>
      </c>
      <c r="V23" s="639"/>
      <c r="W23" s="639">
        <v>32</v>
      </c>
      <c r="X23" s="639"/>
      <c r="Y23" s="639">
        <f t="shared" si="3"/>
        <v>109</v>
      </c>
      <c r="Z23" s="639"/>
      <c r="AA23" s="639">
        <f t="shared" si="4"/>
        <v>1626</v>
      </c>
      <c r="AB23" s="639"/>
      <c r="AC23" s="639">
        <f t="shared" si="5"/>
        <v>599</v>
      </c>
      <c r="AD23" s="639"/>
      <c r="AE23" s="639">
        <f t="shared" si="6"/>
        <v>2225</v>
      </c>
      <c r="AF23" s="639"/>
      <c r="AG23" s="639">
        <v>24807</v>
      </c>
      <c r="AH23" s="639"/>
      <c r="AI23" s="639">
        <v>97564</v>
      </c>
      <c r="AJ23" s="639"/>
      <c r="AK23" s="639">
        <v>213388</v>
      </c>
      <c r="AL23" s="639"/>
      <c r="AM23" s="639">
        <v>9577</v>
      </c>
      <c r="AN23" s="639"/>
      <c r="AO23" s="639">
        <f t="shared" si="7"/>
        <v>320529</v>
      </c>
      <c r="AP23" s="639"/>
      <c r="AQ23" s="639">
        <v>442911</v>
      </c>
      <c r="AR23" s="639"/>
      <c r="AS23" s="639">
        <v>9063</v>
      </c>
      <c r="AT23" s="639"/>
      <c r="AU23" s="639">
        <v>840</v>
      </c>
      <c r="AV23" s="639"/>
      <c r="AW23" s="639">
        <v>8805</v>
      </c>
      <c r="AX23" s="639"/>
      <c r="AY23" s="639">
        <v>50769</v>
      </c>
      <c r="AZ23" s="639"/>
      <c r="BA23" s="639">
        <f t="shared" si="8"/>
        <v>511548</v>
      </c>
      <c r="BB23" s="639">
        <f t="shared" si="9"/>
        <v>832077</v>
      </c>
      <c r="BC23" s="639"/>
      <c r="BD23" s="639">
        <v>1188027</v>
      </c>
      <c r="BE23" s="639"/>
      <c r="BF23" s="639">
        <v>37017</v>
      </c>
      <c r="BG23" s="639"/>
      <c r="BH23" s="639">
        <v>60</v>
      </c>
      <c r="BI23" s="639"/>
      <c r="BJ23" s="639">
        <v>1083</v>
      </c>
      <c r="BK23" s="639"/>
      <c r="BL23" s="639">
        <f>SUM(BD23:BJ23)</f>
        <v>1226187</v>
      </c>
      <c r="BM23" s="639"/>
      <c r="BN23" s="639">
        <v>859</v>
      </c>
      <c r="BO23" s="639">
        <v>2934</v>
      </c>
      <c r="BP23" s="639">
        <v>5475</v>
      </c>
      <c r="BQ23" s="639">
        <v>35490</v>
      </c>
      <c r="BR23" s="639">
        <v>39283</v>
      </c>
      <c r="BS23" s="639">
        <v>2482</v>
      </c>
      <c r="BT23" s="639">
        <v>4094</v>
      </c>
      <c r="BU23" s="639">
        <v>93022</v>
      </c>
      <c r="BV23" s="639">
        <v>170887</v>
      </c>
      <c r="BW23" s="639">
        <v>32070</v>
      </c>
      <c r="BX23" s="639">
        <v>44569</v>
      </c>
      <c r="BY23" s="639">
        <f t="shared" si="10"/>
        <v>340548</v>
      </c>
      <c r="BZ23" s="639">
        <v>117619</v>
      </c>
      <c r="CA23" s="639">
        <v>63123</v>
      </c>
      <c r="CB23" s="639">
        <v>16900</v>
      </c>
      <c r="CC23" s="639">
        <f t="shared" si="11"/>
        <v>197642</v>
      </c>
      <c r="CD23" s="639"/>
      <c r="CE23" s="639">
        <v>680</v>
      </c>
      <c r="CF23" s="639">
        <v>1437</v>
      </c>
      <c r="CG23" s="639">
        <v>265</v>
      </c>
      <c r="CH23" s="639">
        <v>80</v>
      </c>
      <c r="CI23" s="639">
        <f t="shared" si="12"/>
        <v>2462</v>
      </c>
      <c r="CJ23" s="639">
        <v>17572</v>
      </c>
      <c r="CK23" s="639">
        <v>2005</v>
      </c>
      <c r="CL23" s="639">
        <v>1795</v>
      </c>
      <c r="CM23" s="639">
        <v>300</v>
      </c>
      <c r="CN23" s="639">
        <f t="shared" si="13"/>
        <v>21672</v>
      </c>
      <c r="CO23" s="639">
        <v>0</v>
      </c>
      <c r="CP23" s="639">
        <v>5615</v>
      </c>
      <c r="CQ23" s="639">
        <v>14004</v>
      </c>
      <c r="CR23" s="639">
        <v>8057</v>
      </c>
      <c r="CS23" s="639">
        <f t="shared" si="14"/>
        <v>27676</v>
      </c>
      <c r="CT23" s="639">
        <v>90502</v>
      </c>
      <c r="CU23" s="639">
        <v>117164</v>
      </c>
      <c r="CV23" s="639">
        <v>11328</v>
      </c>
      <c r="CW23" s="640">
        <v>9220</v>
      </c>
      <c r="CX23" s="639"/>
      <c r="CY23" s="639"/>
      <c r="CZ23" s="639"/>
      <c r="DA23" s="639"/>
      <c r="DB23" s="639"/>
      <c r="DC23" s="639"/>
      <c r="DD23" s="639"/>
      <c r="DE23" s="639"/>
      <c r="DF23" s="639"/>
      <c r="DG23" s="639"/>
      <c r="DH23" s="639"/>
    </row>
    <row r="24" spans="2:112" s="616" customFormat="1" ht="16.5" customHeight="1">
      <c r="B24" s="653">
        <v>26</v>
      </c>
      <c r="C24" s="654" t="s">
        <v>1258</v>
      </c>
      <c r="D24" s="655"/>
      <c r="E24" s="638">
        <f t="shared" si="1"/>
        <v>22</v>
      </c>
      <c r="F24" s="639">
        <v>395241</v>
      </c>
      <c r="G24" s="639">
        <v>18</v>
      </c>
      <c r="H24" s="639">
        <v>0</v>
      </c>
      <c r="I24" s="639">
        <v>1</v>
      </c>
      <c r="J24" s="639">
        <v>0</v>
      </c>
      <c r="K24" s="639">
        <v>0</v>
      </c>
      <c r="L24" s="639">
        <v>3</v>
      </c>
      <c r="M24" s="639">
        <v>0</v>
      </c>
      <c r="N24" s="639"/>
      <c r="O24" s="639">
        <v>2332</v>
      </c>
      <c r="P24" s="639"/>
      <c r="Q24" s="639">
        <v>631</v>
      </c>
      <c r="R24" s="639"/>
      <c r="S24" s="639">
        <f t="shared" si="2"/>
        <v>2963</v>
      </c>
      <c r="T24" s="639"/>
      <c r="U24" s="639">
        <v>3</v>
      </c>
      <c r="V24" s="639"/>
      <c r="W24" s="639">
        <v>0</v>
      </c>
      <c r="X24" s="639"/>
      <c r="Y24" s="639">
        <f t="shared" si="3"/>
        <v>3</v>
      </c>
      <c r="Z24" s="639"/>
      <c r="AA24" s="639">
        <f t="shared" si="4"/>
        <v>2335</v>
      </c>
      <c r="AB24" s="639"/>
      <c r="AC24" s="639">
        <f t="shared" si="5"/>
        <v>631</v>
      </c>
      <c r="AD24" s="639"/>
      <c r="AE24" s="639">
        <f t="shared" si="6"/>
        <v>2966</v>
      </c>
      <c r="AF24" s="639"/>
      <c r="AG24" s="639">
        <v>34207</v>
      </c>
      <c r="AH24" s="639"/>
      <c r="AI24" s="639">
        <v>254297</v>
      </c>
      <c r="AJ24" s="639"/>
      <c r="AK24" s="639">
        <v>557207</v>
      </c>
      <c r="AL24" s="639"/>
      <c r="AM24" s="639">
        <v>88560</v>
      </c>
      <c r="AN24" s="639"/>
      <c r="AO24" s="639">
        <f t="shared" si="7"/>
        <v>900064</v>
      </c>
      <c r="AP24" s="639"/>
      <c r="AQ24" s="639">
        <v>3935748</v>
      </c>
      <c r="AR24" s="639"/>
      <c r="AS24" s="639">
        <v>185582</v>
      </c>
      <c r="AT24" s="639"/>
      <c r="AU24" s="639">
        <v>315632</v>
      </c>
      <c r="AV24" s="639"/>
      <c r="AW24" s="639">
        <v>783240</v>
      </c>
      <c r="AX24" s="639"/>
      <c r="AY24" s="639">
        <v>256</v>
      </c>
      <c r="AZ24" s="639"/>
      <c r="BA24" s="639">
        <f t="shared" si="8"/>
        <v>4904826</v>
      </c>
      <c r="BB24" s="639">
        <f t="shared" si="9"/>
        <v>5804890</v>
      </c>
      <c r="BC24" s="639"/>
      <c r="BD24" s="639">
        <v>8045828</v>
      </c>
      <c r="BE24" s="639"/>
      <c r="BF24" s="639">
        <v>9107</v>
      </c>
      <c r="BG24" s="639"/>
      <c r="BH24" s="639">
        <v>0</v>
      </c>
      <c r="BI24" s="639"/>
      <c r="BJ24" s="639">
        <v>2160</v>
      </c>
      <c r="BK24" s="639"/>
      <c r="BL24" s="639">
        <f>SUM(BD24:BJ24)</f>
        <v>8057095</v>
      </c>
      <c r="BM24" s="639"/>
      <c r="BN24" s="639">
        <v>0</v>
      </c>
      <c r="BO24" s="639">
        <v>500051</v>
      </c>
      <c r="BP24" s="639">
        <v>427367</v>
      </c>
      <c r="BQ24" s="639">
        <v>796076</v>
      </c>
      <c r="BR24" s="639">
        <v>1005696</v>
      </c>
      <c r="BS24" s="639">
        <v>301661</v>
      </c>
      <c r="BT24" s="639">
        <v>149339</v>
      </c>
      <c r="BU24" s="639">
        <v>811142</v>
      </c>
      <c r="BV24" s="639">
        <v>1245822</v>
      </c>
      <c r="BW24" s="639">
        <v>272156</v>
      </c>
      <c r="BX24" s="639">
        <v>43605</v>
      </c>
      <c r="BY24" s="639">
        <f t="shared" si="10"/>
        <v>2372725</v>
      </c>
      <c r="BZ24" s="639">
        <v>99889</v>
      </c>
      <c r="CA24" s="639">
        <v>376171</v>
      </c>
      <c r="CB24" s="639">
        <v>188978</v>
      </c>
      <c r="CC24" s="639">
        <f t="shared" si="11"/>
        <v>665038</v>
      </c>
      <c r="CD24" s="639"/>
      <c r="CE24" s="639">
        <v>310</v>
      </c>
      <c r="CF24" s="639">
        <v>1897</v>
      </c>
      <c r="CG24" s="639">
        <v>2229</v>
      </c>
      <c r="CH24" s="639">
        <v>14159</v>
      </c>
      <c r="CI24" s="639">
        <f t="shared" si="12"/>
        <v>18595</v>
      </c>
      <c r="CJ24" s="639">
        <v>55483</v>
      </c>
      <c r="CK24" s="639">
        <v>26518</v>
      </c>
      <c r="CL24" s="639">
        <v>61362</v>
      </c>
      <c r="CM24" s="639">
        <v>0</v>
      </c>
      <c r="CN24" s="639">
        <f t="shared" si="13"/>
        <v>143363</v>
      </c>
      <c r="CO24" s="639">
        <v>0</v>
      </c>
      <c r="CP24" s="639">
        <v>41035</v>
      </c>
      <c r="CQ24" s="639">
        <v>197395</v>
      </c>
      <c r="CR24" s="639">
        <v>46207</v>
      </c>
      <c r="CS24" s="639">
        <f t="shared" si="14"/>
        <v>284637</v>
      </c>
      <c r="CT24" s="639">
        <v>620058</v>
      </c>
      <c r="CU24" s="639">
        <v>411430</v>
      </c>
      <c r="CV24" s="639">
        <v>114246</v>
      </c>
      <c r="CW24" s="640">
        <v>87408</v>
      </c>
      <c r="CX24" s="639"/>
      <c r="CY24" s="639"/>
      <c r="CZ24" s="639"/>
      <c r="DA24" s="639"/>
      <c r="DB24" s="639"/>
      <c r="DC24" s="639"/>
      <c r="DD24" s="639"/>
      <c r="DE24" s="639"/>
      <c r="DF24" s="639"/>
      <c r="DG24" s="639"/>
      <c r="DH24" s="639"/>
    </row>
    <row r="25" spans="2:112" s="616" customFormat="1" ht="16.5" customHeight="1">
      <c r="B25" s="653">
        <v>27</v>
      </c>
      <c r="C25" s="654" t="s">
        <v>1259</v>
      </c>
      <c r="D25" s="655"/>
      <c r="E25" s="638">
        <f t="shared" si="1"/>
        <v>3</v>
      </c>
      <c r="F25" s="639">
        <v>2800</v>
      </c>
      <c r="G25" s="639">
        <v>3</v>
      </c>
      <c r="H25" s="639">
        <v>0</v>
      </c>
      <c r="I25" s="639">
        <v>0</v>
      </c>
      <c r="J25" s="639">
        <v>0</v>
      </c>
      <c r="K25" s="639">
        <v>0</v>
      </c>
      <c r="L25" s="639">
        <v>0</v>
      </c>
      <c r="M25" s="639">
        <v>0</v>
      </c>
      <c r="N25" s="639"/>
      <c r="O25" s="639">
        <v>53</v>
      </c>
      <c r="P25" s="639"/>
      <c r="Q25" s="639">
        <v>8</v>
      </c>
      <c r="R25" s="639"/>
      <c r="S25" s="639">
        <f t="shared" si="2"/>
        <v>61</v>
      </c>
      <c r="T25" s="639"/>
      <c r="U25" s="639">
        <v>0</v>
      </c>
      <c r="V25" s="639"/>
      <c r="W25" s="639">
        <v>0</v>
      </c>
      <c r="X25" s="639"/>
      <c r="Y25" s="639">
        <f t="shared" si="3"/>
        <v>0</v>
      </c>
      <c r="Z25" s="639"/>
      <c r="AA25" s="639">
        <f t="shared" si="4"/>
        <v>53</v>
      </c>
      <c r="AB25" s="639"/>
      <c r="AC25" s="639">
        <f t="shared" si="5"/>
        <v>8</v>
      </c>
      <c r="AD25" s="639"/>
      <c r="AE25" s="639">
        <f t="shared" si="6"/>
        <v>61</v>
      </c>
      <c r="AF25" s="639"/>
      <c r="AG25" s="639">
        <v>718</v>
      </c>
      <c r="AH25" s="639"/>
      <c r="AI25" s="639">
        <v>4371</v>
      </c>
      <c r="AJ25" s="639"/>
      <c r="AK25" s="639">
        <v>7426</v>
      </c>
      <c r="AL25" s="639"/>
      <c r="AM25" s="639">
        <v>497</v>
      </c>
      <c r="AN25" s="639"/>
      <c r="AO25" s="639">
        <f t="shared" si="7"/>
        <v>12294</v>
      </c>
      <c r="AP25" s="639"/>
      <c r="AQ25" s="639">
        <v>341781</v>
      </c>
      <c r="AR25" s="639"/>
      <c r="AS25" s="639">
        <v>6252</v>
      </c>
      <c r="AT25" s="639"/>
      <c r="AU25" s="639">
        <v>339</v>
      </c>
      <c r="AV25" s="639"/>
      <c r="AW25" s="639">
        <v>2686</v>
      </c>
      <c r="AX25" s="639"/>
      <c r="AY25" s="639">
        <v>0</v>
      </c>
      <c r="AZ25" s="639"/>
      <c r="BA25" s="639">
        <f t="shared" si="8"/>
        <v>350719</v>
      </c>
      <c r="BB25" s="639">
        <f t="shared" si="9"/>
        <v>363013</v>
      </c>
      <c r="BC25" s="639"/>
      <c r="BD25" s="639">
        <v>401510</v>
      </c>
      <c r="BE25" s="639"/>
      <c r="BF25" s="639">
        <v>0</v>
      </c>
      <c r="BG25" s="639"/>
      <c r="BH25" s="639">
        <v>0</v>
      </c>
      <c r="BI25" s="639"/>
      <c r="BJ25" s="639">
        <v>0</v>
      </c>
      <c r="BK25" s="639"/>
      <c r="BL25" s="639">
        <f>SUM(BD25:BJ25)</f>
        <v>401510</v>
      </c>
      <c r="BM25" s="639"/>
      <c r="BN25" s="639">
        <v>2454</v>
      </c>
      <c r="BO25" s="639">
        <v>2492</v>
      </c>
      <c r="BP25" s="639">
        <v>4125</v>
      </c>
      <c r="BQ25" s="639">
        <v>33205</v>
      </c>
      <c r="BR25" s="639">
        <v>24870</v>
      </c>
      <c r="BS25" s="639">
        <v>250</v>
      </c>
      <c r="BT25" s="639">
        <v>0</v>
      </c>
      <c r="BU25" s="639">
        <v>6990</v>
      </c>
      <c r="BV25" s="639">
        <v>11806</v>
      </c>
      <c r="BW25" s="639">
        <v>9167</v>
      </c>
      <c r="BX25" s="639">
        <v>975</v>
      </c>
      <c r="BY25" s="639">
        <f t="shared" si="10"/>
        <v>28938</v>
      </c>
      <c r="BZ25" s="639">
        <v>0</v>
      </c>
      <c r="CA25" s="639">
        <v>0</v>
      </c>
      <c r="CB25" s="639">
        <v>5108</v>
      </c>
      <c r="CC25" s="639">
        <f t="shared" si="11"/>
        <v>5108</v>
      </c>
      <c r="CD25" s="639"/>
      <c r="CE25" s="639">
        <v>0</v>
      </c>
      <c r="CF25" s="639">
        <v>190</v>
      </c>
      <c r="CG25" s="639">
        <v>0</v>
      </c>
      <c r="CH25" s="639">
        <v>0</v>
      </c>
      <c r="CI25" s="639">
        <f t="shared" si="12"/>
        <v>190</v>
      </c>
      <c r="CJ25" s="639">
        <v>0</v>
      </c>
      <c r="CK25" s="639">
        <v>0</v>
      </c>
      <c r="CL25" s="639">
        <v>1976</v>
      </c>
      <c r="CM25" s="639">
        <v>0</v>
      </c>
      <c r="CN25" s="639">
        <f t="shared" si="13"/>
        <v>1976</v>
      </c>
      <c r="CO25" s="639">
        <v>0</v>
      </c>
      <c r="CP25" s="639">
        <v>655</v>
      </c>
      <c r="CQ25" s="639">
        <v>1864</v>
      </c>
      <c r="CR25" s="639">
        <v>2089</v>
      </c>
      <c r="CS25" s="639">
        <f t="shared" si="14"/>
        <v>4608</v>
      </c>
      <c r="CT25" s="639">
        <v>0</v>
      </c>
      <c r="CU25" s="639">
        <v>0</v>
      </c>
      <c r="CV25" s="639">
        <v>23733</v>
      </c>
      <c r="CW25" s="640">
        <v>21569</v>
      </c>
      <c r="CX25" s="639"/>
      <c r="CY25" s="639"/>
      <c r="CZ25" s="639"/>
      <c r="DA25" s="639"/>
      <c r="DB25" s="639"/>
      <c r="DC25" s="639"/>
      <c r="DD25" s="639"/>
      <c r="DE25" s="639"/>
      <c r="DF25" s="639"/>
      <c r="DG25" s="639"/>
      <c r="DH25" s="639"/>
    </row>
    <row r="26" spans="2:112" s="616" customFormat="1" ht="16.5" customHeight="1">
      <c r="B26" s="653">
        <v>28</v>
      </c>
      <c r="C26" s="654" t="s">
        <v>1260</v>
      </c>
      <c r="D26" s="655"/>
      <c r="E26" s="638">
        <v>2</v>
      </c>
      <c r="F26" s="639" t="s">
        <v>904</v>
      </c>
      <c r="G26" s="639" t="s">
        <v>904</v>
      </c>
      <c r="H26" s="639">
        <v>0</v>
      </c>
      <c r="I26" s="639" t="s">
        <v>904</v>
      </c>
      <c r="J26" s="639" t="s">
        <v>904</v>
      </c>
      <c r="K26" s="639">
        <v>0</v>
      </c>
      <c r="L26" s="639" t="s">
        <v>904</v>
      </c>
      <c r="M26" s="639">
        <v>0</v>
      </c>
      <c r="N26" s="639"/>
      <c r="O26" s="639" t="s">
        <v>904</v>
      </c>
      <c r="P26" s="639"/>
      <c r="Q26" s="639" t="s">
        <v>904</v>
      </c>
      <c r="R26" s="639"/>
      <c r="S26" s="639" t="s">
        <v>904</v>
      </c>
      <c r="T26" s="659"/>
      <c r="U26" s="639" t="s">
        <v>904</v>
      </c>
      <c r="V26" s="659"/>
      <c r="W26" s="639" t="s">
        <v>904</v>
      </c>
      <c r="X26" s="659"/>
      <c r="Y26" s="639" t="s">
        <v>904</v>
      </c>
      <c r="Z26" s="659"/>
      <c r="AA26" s="639" t="s">
        <v>904</v>
      </c>
      <c r="AB26" s="659"/>
      <c r="AC26" s="639" t="s">
        <v>904</v>
      </c>
      <c r="AD26" s="659"/>
      <c r="AE26" s="639" t="s">
        <v>904</v>
      </c>
      <c r="AF26" s="659"/>
      <c r="AG26" s="639" t="s">
        <v>904</v>
      </c>
      <c r="AH26" s="639"/>
      <c r="AI26" s="639" t="s">
        <v>904</v>
      </c>
      <c r="AJ26" s="639"/>
      <c r="AK26" s="639" t="s">
        <v>904</v>
      </c>
      <c r="AL26" s="639"/>
      <c r="AM26" s="639" t="s">
        <v>904</v>
      </c>
      <c r="AN26" s="639"/>
      <c r="AO26" s="639" t="s">
        <v>904</v>
      </c>
      <c r="AP26" s="639"/>
      <c r="AQ26" s="639" t="s">
        <v>904</v>
      </c>
      <c r="AR26" s="639"/>
      <c r="AS26" s="639" t="s">
        <v>904</v>
      </c>
      <c r="AT26" s="639"/>
      <c r="AU26" s="639" t="s">
        <v>904</v>
      </c>
      <c r="AV26" s="639"/>
      <c r="AW26" s="639" t="s">
        <v>904</v>
      </c>
      <c r="AX26" s="639"/>
      <c r="AY26" s="639" t="s">
        <v>904</v>
      </c>
      <c r="AZ26" s="639"/>
      <c r="BA26" s="639" t="s">
        <v>904</v>
      </c>
      <c r="BB26" s="639" t="s">
        <v>904</v>
      </c>
      <c r="BC26" s="639"/>
      <c r="BD26" s="639" t="s">
        <v>904</v>
      </c>
      <c r="BE26" s="639"/>
      <c r="BF26" s="639">
        <v>0</v>
      </c>
      <c r="BG26" s="639"/>
      <c r="BH26" s="639">
        <v>0</v>
      </c>
      <c r="BI26" s="639"/>
      <c r="BJ26" s="639" t="s">
        <v>904</v>
      </c>
      <c r="BK26" s="639"/>
      <c r="BL26" s="639" t="s">
        <v>904</v>
      </c>
      <c r="BM26" s="639"/>
      <c r="BN26" s="639">
        <v>0</v>
      </c>
      <c r="BO26" s="639" t="s">
        <v>904</v>
      </c>
      <c r="BP26" s="639">
        <v>0</v>
      </c>
      <c r="BQ26" s="639" t="s">
        <v>904</v>
      </c>
      <c r="BR26" s="639" t="s">
        <v>904</v>
      </c>
      <c r="BS26" s="639">
        <v>0</v>
      </c>
      <c r="BT26" s="639">
        <v>0</v>
      </c>
      <c r="BU26" s="639" t="s">
        <v>904</v>
      </c>
      <c r="BV26" s="639" t="s">
        <v>904</v>
      </c>
      <c r="BW26" s="639">
        <v>0</v>
      </c>
      <c r="BX26" s="639" t="s">
        <v>904</v>
      </c>
      <c r="BY26" s="639" t="s">
        <v>904</v>
      </c>
      <c r="BZ26" s="639">
        <v>0</v>
      </c>
      <c r="CA26" s="639">
        <v>0</v>
      </c>
      <c r="CB26" s="639">
        <v>0</v>
      </c>
      <c r="CC26" s="639">
        <v>0</v>
      </c>
      <c r="CD26" s="639"/>
      <c r="CE26" s="639">
        <v>0</v>
      </c>
      <c r="CF26" s="639">
        <v>0</v>
      </c>
      <c r="CG26" s="639">
        <v>0</v>
      </c>
      <c r="CH26" s="639">
        <v>0</v>
      </c>
      <c r="CI26" s="639">
        <f t="shared" si="12"/>
        <v>0</v>
      </c>
      <c r="CJ26" s="639">
        <v>0</v>
      </c>
      <c r="CK26" s="639">
        <v>0</v>
      </c>
      <c r="CL26" s="639">
        <v>0</v>
      </c>
      <c r="CM26" s="639">
        <v>0</v>
      </c>
      <c r="CN26" s="639">
        <v>0</v>
      </c>
      <c r="CO26" s="639">
        <v>0</v>
      </c>
      <c r="CP26" s="639">
        <v>0</v>
      </c>
      <c r="CQ26" s="639">
        <v>0</v>
      </c>
      <c r="CR26" s="639">
        <v>0</v>
      </c>
      <c r="CS26" s="639">
        <v>0</v>
      </c>
      <c r="CT26" s="639">
        <v>0</v>
      </c>
      <c r="CU26" s="639">
        <v>0</v>
      </c>
      <c r="CV26" s="639">
        <v>0</v>
      </c>
      <c r="CW26" s="640">
        <v>0</v>
      </c>
      <c r="CX26" s="639"/>
      <c r="CY26" s="639"/>
      <c r="CZ26" s="639"/>
      <c r="DA26" s="639"/>
      <c r="DB26" s="639"/>
      <c r="DC26" s="639"/>
      <c r="DD26" s="639"/>
      <c r="DE26" s="639"/>
      <c r="DF26" s="639"/>
      <c r="DG26" s="639"/>
      <c r="DH26" s="639"/>
    </row>
    <row r="27" spans="2:112" s="616" customFormat="1" ht="16.5" customHeight="1">
      <c r="B27" s="653">
        <v>29</v>
      </c>
      <c r="C27" s="654" t="s">
        <v>1326</v>
      </c>
      <c r="D27" s="655"/>
      <c r="E27" s="638">
        <f aca="true" t="shared" si="15" ref="E27:E35">SUM(G27:M27)</f>
        <v>3</v>
      </c>
      <c r="F27" s="639">
        <v>2250</v>
      </c>
      <c r="G27" s="639">
        <v>2</v>
      </c>
      <c r="H27" s="639">
        <v>0</v>
      </c>
      <c r="I27" s="639">
        <v>0</v>
      </c>
      <c r="J27" s="639">
        <v>1</v>
      </c>
      <c r="K27" s="639">
        <v>0</v>
      </c>
      <c r="L27" s="639">
        <v>0</v>
      </c>
      <c r="M27" s="639">
        <v>0</v>
      </c>
      <c r="N27" s="639"/>
      <c r="O27" s="639">
        <v>83</v>
      </c>
      <c r="P27" s="639"/>
      <c r="Q27" s="639">
        <v>67</v>
      </c>
      <c r="R27" s="639"/>
      <c r="S27" s="639">
        <f aca="true" t="shared" si="16" ref="S27:S36">SUM(O27,Q27)</f>
        <v>150</v>
      </c>
      <c r="T27" s="639"/>
      <c r="U27" s="639">
        <v>0</v>
      </c>
      <c r="V27" s="639"/>
      <c r="W27" s="639">
        <v>0</v>
      </c>
      <c r="X27" s="639"/>
      <c r="Y27" s="639">
        <f aca="true" t="shared" si="17" ref="Y27:Y36">SUM(U27,W27)</f>
        <v>0</v>
      </c>
      <c r="Z27" s="639"/>
      <c r="AA27" s="639">
        <f aca="true" t="shared" si="18" ref="AA27:AA36">SUM(O27,U27)</f>
        <v>83</v>
      </c>
      <c r="AB27" s="639"/>
      <c r="AC27" s="639">
        <f aca="true" t="shared" si="19" ref="AC27:AC36">SUM(Q27,W27)</f>
        <v>67</v>
      </c>
      <c r="AD27" s="639"/>
      <c r="AE27" s="639">
        <f aca="true" t="shared" si="20" ref="AE27:AE36">SUM(S27,Y27)</f>
        <v>150</v>
      </c>
      <c r="AF27" s="639"/>
      <c r="AG27" s="639">
        <v>1487</v>
      </c>
      <c r="AH27" s="639"/>
      <c r="AI27" s="639">
        <v>4535</v>
      </c>
      <c r="AJ27" s="639"/>
      <c r="AK27" s="639">
        <v>12959</v>
      </c>
      <c r="AL27" s="639"/>
      <c r="AM27" s="639">
        <v>162</v>
      </c>
      <c r="AN27" s="639"/>
      <c r="AO27" s="639">
        <f aca="true" t="shared" si="21" ref="AO27:AO36">SUM(AI27:AN27)</f>
        <v>17656</v>
      </c>
      <c r="AP27" s="639"/>
      <c r="AQ27" s="639">
        <v>150417</v>
      </c>
      <c r="AR27" s="639"/>
      <c r="AS27" s="639">
        <v>2978</v>
      </c>
      <c r="AT27" s="639"/>
      <c r="AU27" s="639">
        <v>303</v>
      </c>
      <c r="AV27" s="639"/>
      <c r="AW27" s="639">
        <v>1936</v>
      </c>
      <c r="AX27" s="639"/>
      <c r="AY27" s="639">
        <v>1121</v>
      </c>
      <c r="AZ27" s="639"/>
      <c r="BA27" s="639">
        <f aca="true" t="shared" si="22" ref="BA27:BA36">SUM(AQ27:AS27,AW27:AY27)</f>
        <v>156452</v>
      </c>
      <c r="BB27" s="639">
        <f aca="true" t="shared" si="23" ref="BB27:BB36">SUM(BA27,AO27)</f>
        <v>174108</v>
      </c>
      <c r="BC27" s="639"/>
      <c r="BD27" s="639">
        <v>221112</v>
      </c>
      <c r="BE27" s="639"/>
      <c r="BF27" s="639">
        <v>467</v>
      </c>
      <c r="BG27" s="639"/>
      <c r="BH27" s="639">
        <v>164</v>
      </c>
      <c r="BI27" s="639"/>
      <c r="BJ27" s="639">
        <v>4865</v>
      </c>
      <c r="BK27" s="639"/>
      <c r="BL27" s="639">
        <f aca="true" t="shared" si="24" ref="BL27:BL35">SUM(BD27:BJ27)</f>
        <v>226608</v>
      </c>
      <c r="BM27" s="639"/>
      <c r="BN27" s="639">
        <v>0</v>
      </c>
      <c r="BO27" s="639">
        <v>12258</v>
      </c>
      <c r="BP27" s="639">
        <v>4720</v>
      </c>
      <c r="BQ27" s="639">
        <v>29185</v>
      </c>
      <c r="BR27" s="639">
        <v>19938</v>
      </c>
      <c r="BS27" s="639">
        <v>6266</v>
      </c>
      <c r="BT27" s="639">
        <v>7491</v>
      </c>
      <c r="BU27" s="639">
        <v>25999</v>
      </c>
      <c r="BV27" s="639">
        <v>36125</v>
      </c>
      <c r="BW27" s="639">
        <v>2266</v>
      </c>
      <c r="BX27" s="639">
        <v>9000</v>
      </c>
      <c r="BY27" s="639">
        <f aca="true" t="shared" si="25" ref="BY27:BY35">SUM(BU27:BX27)</f>
        <v>73390</v>
      </c>
      <c r="BZ27" s="639">
        <v>0</v>
      </c>
      <c r="CA27" s="639">
        <v>395</v>
      </c>
      <c r="CB27" s="639">
        <v>988</v>
      </c>
      <c r="CC27" s="639">
        <f aca="true" t="shared" si="26" ref="CC27:CC36">SUM(BZ27:CB27)</f>
        <v>1383</v>
      </c>
      <c r="CD27" s="639"/>
      <c r="CE27" s="639">
        <v>0</v>
      </c>
      <c r="CF27" s="639">
        <v>0</v>
      </c>
      <c r="CG27" s="639">
        <v>0</v>
      </c>
      <c r="CH27" s="639">
        <v>0</v>
      </c>
      <c r="CI27" s="639">
        <f t="shared" si="12"/>
        <v>0</v>
      </c>
      <c r="CJ27" s="639">
        <v>0</v>
      </c>
      <c r="CK27" s="639">
        <v>0</v>
      </c>
      <c r="CL27" s="639">
        <v>150</v>
      </c>
      <c r="CM27" s="639">
        <v>0</v>
      </c>
      <c r="CN27" s="639">
        <f aca="true" t="shared" si="27" ref="CN27:CN36">SUM(CJ27:CM27)</f>
        <v>150</v>
      </c>
      <c r="CO27" s="639">
        <v>0</v>
      </c>
      <c r="CP27" s="639">
        <v>444</v>
      </c>
      <c r="CQ27" s="639">
        <v>2955</v>
      </c>
      <c r="CR27" s="639">
        <v>211</v>
      </c>
      <c r="CS27" s="639">
        <f aca="true" t="shared" si="28" ref="CS27:CS36">SUM(CP27:CR27)</f>
        <v>3610</v>
      </c>
      <c r="CT27" s="639">
        <v>306</v>
      </c>
      <c r="CU27" s="639">
        <v>0</v>
      </c>
      <c r="CV27" s="639">
        <v>2147</v>
      </c>
      <c r="CW27" s="640">
        <v>1621</v>
      </c>
      <c r="CX27" s="639"/>
      <c r="CY27" s="639"/>
      <c r="CZ27" s="639"/>
      <c r="DA27" s="639"/>
      <c r="DB27" s="639"/>
      <c r="DC27" s="639"/>
      <c r="DD27" s="639"/>
      <c r="DE27" s="639"/>
      <c r="DF27" s="639"/>
      <c r="DG27" s="639"/>
      <c r="DH27" s="639"/>
    </row>
    <row r="28" spans="2:112" ht="16.5" customHeight="1">
      <c r="B28" s="653">
        <v>30</v>
      </c>
      <c r="C28" s="654" t="s">
        <v>1327</v>
      </c>
      <c r="D28" s="655"/>
      <c r="E28" s="638">
        <f t="shared" si="15"/>
        <v>98</v>
      </c>
      <c r="F28" s="639">
        <v>52150</v>
      </c>
      <c r="G28" s="639">
        <v>20</v>
      </c>
      <c r="H28" s="639">
        <v>5</v>
      </c>
      <c r="I28" s="639">
        <v>1</v>
      </c>
      <c r="J28" s="639">
        <v>8</v>
      </c>
      <c r="K28" s="639">
        <v>1</v>
      </c>
      <c r="L28" s="639">
        <v>63</v>
      </c>
      <c r="M28" s="639">
        <v>0</v>
      </c>
      <c r="N28" s="639"/>
      <c r="O28" s="639">
        <v>1702</v>
      </c>
      <c r="P28" s="639"/>
      <c r="Q28" s="639">
        <v>653</v>
      </c>
      <c r="R28" s="639"/>
      <c r="S28" s="639">
        <f t="shared" si="16"/>
        <v>2355</v>
      </c>
      <c r="T28" s="639"/>
      <c r="U28" s="639">
        <v>85</v>
      </c>
      <c r="V28" s="639"/>
      <c r="W28" s="639">
        <v>20</v>
      </c>
      <c r="X28" s="639"/>
      <c r="Y28" s="639">
        <f t="shared" si="17"/>
        <v>105</v>
      </c>
      <c r="Z28" s="639"/>
      <c r="AA28" s="639">
        <f t="shared" si="18"/>
        <v>1787</v>
      </c>
      <c r="AB28" s="639"/>
      <c r="AC28" s="639">
        <f t="shared" si="19"/>
        <v>673</v>
      </c>
      <c r="AD28" s="639"/>
      <c r="AE28" s="639">
        <f t="shared" si="20"/>
        <v>2460</v>
      </c>
      <c r="AF28" s="639"/>
      <c r="AG28" s="639">
        <v>26920</v>
      </c>
      <c r="AH28" s="639"/>
      <c r="AI28" s="639">
        <v>91315</v>
      </c>
      <c r="AJ28" s="639"/>
      <c r="AK28" s="639">
        <v>235144</v>
      </c>
      <c r="AL28" s="639"/>
      <c r="AM28" s="639">
        <v>7368</v>
      </c>
      <c r="AN28" s="639"/>
      <c r="AO28" s="639">
        <f t="shared" si="21"/>
        <v>333827</v>
      </c>
      <c r="AP28" s="639"/>
      <c r="AQ28" s="639">
        <v>621007</v>
      </c>
      <c r="AR28" s="639"/>
      <c r="AS28" s="639">
        <v>81841</v>
      </c>
      <c r="AT28" s="639"/>
      <c r="AU28" s="639">
        <v>15590</v>
      </c>
      <c r="AV28" s="639"/>
      <c r="AW28" s="639">
        <v>60937</v>
      </c>
      <c r="AX28" s="639"/>
      <c r="AY28" s="639">
        <v>550</v>
      </c>
      <c r="AZ28" s="639"/>
      <c r="BA28" s="639">
        <f t="shared" si="22"/>
        <v>764335</v>
      </c>
      <c r="BB28" s="639">
        <f t="shared" si="23"/>
        <v>1098162</v>
      </c>
      <c r="BC28" s="639"/>
      <c r="BD28" s="639">
        <v>1811879</v>
      </c>
      <c r="BE28" s="639"/>
      <c r="BF28" s="639">
        <v>1080</v>
      </c>
      <c r="BG28" s="639"/>
      <c r="BH28" s="639">
        <v>656</v>
      </c>
      <c r="BI28" s="639"/>
      <c r="BJ28" s="639">
        <v>1659</v>
      </c>
      <c r="BK28" s="639"/>
      <c r="BL28" s="639">
        <f t="shared" si="24"/>
        <v>1815274</v>
      </c>
      <c r="BM28" s="639"/>
      <c r="BN28" s="639">
        <v>0</v>
      </c>
      <c r="BO28" s="639">
        <v>117663</v>
      </c>
      <c r="BP28" s="639">
        <v>80086</v>
      </c>
      <c r="BQ28" s="639">
        <v>76046</v>
      </c>
      <c r="BR28" s="639">
        <v>67788</v>
      </c>
      <c r="BS28" s="639">
        <v>12461</v>
      </c>
      <c r="BT28" s="639">
        <v>12298</v>
      </c>
      <c r="BU28" s="639">
        <v>162536</v>
      </c>
      <c r="BV28" s="639">
        <v>179011</v>
      </c>
      <c r="BW28" s="639">
        <v>50498</v>
      </c>
      <c r="BX28" s="639">
        <v>62024</v>
      </c>
      <c r="BY28" s="639">
        <f t="shared" si="25"/>
        <v>454069</v>
      </c>
      <c r="BZ28" s="639">
        <v>50744</v>
      </c>
      <c r="CA28" s="639">
        <v>133201</v>
      </c>
      <c r="CB28" s="639">
        <v>41882</v>
      </c>
      <c r="CC28" s="639">
        <f t="shared" si="26"/>
        <v>225827</v>
      </c>
      <c r="CD28" s="639"/>
      <c r="CE28" s="639">
        <v>11122</v>
      </c>
      <c r="CF28" s="639">
        <v>14199</v>
      </c>
      <c r="CG28" s="639">
        <v>11864</v>
      </c>
      <c r="CH28" s="639">
        <v>6500</v>
      </c>
      <c r="CI28" s="639">
        <f t="shared" si="12"/>
        <v>43685</v>
      </c>
      <c r="CJ28" s="639">
        <v>45</v>
      </c>
      <c r="CK28" s="639">
        <v>4791</v>
      </c>
      <c r="CL28" s="639">
        <v>2163</v>
      </c>
      <c r="CM28" s="639">
        <v>373</v>
      </c>
      <c r="CN28" s="639">
        <f t="shared" si="27"/>
        <v>7372</v>
      </c>
      <c r="CO28" s="639">
        <v>0</v>
      </c>
      <c r="CP28" s="639">
        <v>12947</v>
      </c>
      <c r="CQ28" s="639">
        <v>34304</v>
      </c>
      <c r="CR28" s="639">
        <v>17508</v>
      </c>
      <c r="CS28" s="639">
        <f t="shared" si="28"/>
        <v>64759</v>
      </c>
      <c r="CT28" s="639">
        <v>136989</v>
      </c>
      <c r="CU28" s="639">
        <v>152307</v>
      </c>
      <c r="CV28" s="639">
        <v>24008</v>
      </c>
      <c r="CW28" s="640">
        <v>19741</v>
      </c>
      <c r="CX28" s="639"/>
      <c r="CY28" s="639"/>
      <c r="CZ28" s="639"/>
      <c r="DA28" s="639"/>
      <c r="DB28" s="639"/>
      <c r="DC28" s="639"/>
      <c r="DD28" s="639"/>
      <c r="DE28" s="639"/>
      <c r="DF28" s="639"/>
      <c r="DG28" s="639"/>
      <c r="DH28" s="639"/>
    </row>
    <row r="29" spans="2:112" s="656" customFormat="1" ht="16.5" customHeight="1">
      <c r="B29" s="653">
        <v>31</v>
      </c>
      <c r="C29" s="654" t="s">
        <v>1261</v>
      </c>
      <c r="D29" s="655"/>
      <c r="E29" s="638">
        <f t="shared" si="15"/>
        <v>53</v>
      </c>
      <c r="F29" s="639">
        <v>77061</v>
      </c>
      <c r="G29" s="660">
        <v>18</v>
      </c>
      <c r="H29" s="639">
        <v>0</v>
      </c>
      <c r="I29" s="660">
        <v>1</v>
      </c>
      <c r="J29" s="660">
        <v>6</v>
      </c>
      <c r="K29" s="639">
        <v>0</v>
      </c>
      <c r="L29" s="660">
        <v>28</v>
      </c>
      <c r="M29" s="639">
        <v>0</v>
      </c>
      <c r="N29" s="660"/>
      <c r="O29" s="660">
        <v>2565</v>
      </c>
      <c r="P29" s="660"/>
      <c r="Q29" s="639">
        <v>613</v>
      </c>
      <c r="R29" s="660"/>
      <c r="S29" s="639">
        <f t="shared" si="16"/>
        <v>3178</v>
      </c>
      <c r="T29" s="660"/>
      <c r="U29" s="658">
        <v>36</v>
      </c>
      <c r="V29" s="658"/>
      <c r="W29" s="658">
        <v>4</v>
      </c>
      <c r="X29" s="658"/>
      <c r="Y29" s="639">
        <f t="shared" si="17"/>
        <v>40</v>
      </c>
      <c r="Z29" s="660"/>
      <c r="AA29" s="639">
        <f t="shared" si="18"/>
        <v>2601</v>
      </c>
      <c r="AB29" s="658"/>
      <c r="AC29" s="639">
        <f t="shared" si="19"/>
        <v>617</v>
      </c>
      <c r="AD29" s="658"/>
      <c r="AE29" s="639">
        <f t="shared" si="20"/>
        <v>3218</v>
      </c>
      <c r="AF29" s="660"/>
      <c r="AG29" s="639">
        <v>36037</v>
      </c>
      <c r="AH29" s="639"/>
      <c r="AI29" s="639">
        <v>134672</v>
      </c>
      <c r="AJ29" s="639"/>
      <c r="AK29" s="639">
        <v>468317</v>
      </c>
      <c r="AL29" s="639"/>
      <c r="AM29" s="639">
        <v>8581</v>
      </c>
      <c r="AN29" s="639"/>
      <c r="AO29" s="639">
        <f t="shared" si="21"/>
        <v>611570</v>
      </c>
      <c r="AP29" s="639"/>
      <c r="AQ29" s="639">
        <v>1960147</v>
      </c>
      <c r="AR29" s="639"/>
      <c r="AS29" s="639">
        <v>100833</v>
      </c>
      <c r="AT29" s="639"/>
      <c r="AU29" s="639">
        <v>52493</v>
      </c>
      <c r="AV29" s="639"/>
      <c r="AW29" s="639">
        <v>161282</v>
      </c>
      <c r="AX29" s="639"/>
      <c r="AY29" s="639">
        <v>17132</v>
      </c>
      <c r="AZ29" s="639"/>
      <c r="BA29" s="639">
        <f t="shared" si="22"/>
        <v>2239394</v>
      </c>
      <c r="BB29" s="639">
        <f t="shared" si="23"/>
        <v>2850964</v>
      </c>
      <c r="BC29" s="639"/>
      <c r="BD29" s="639">
        <v>4207816</v>
      </c>
      <c r="BE29" s="639"/>
      <c r="BF29" s="639">
        <v>9546</v>
      </c>
      <c r="BG29" s="639"/>
      <c r="BH29" s="639">
        <v>4090</v>
      </c>
      <c r="BI29" s="639"/>
      <c r="BJ29" s="639">
        <v>5926</v>
      </c>
      <c r="BK29" s="639"/>
      <c r="BL29" s="639">
        <f t="shared" si="24"/>
        <v>4227378</v>
      </c>
      <c r="BM29" s="639"/>
      <c r="BN29" s="639">
        <v>277</v>
      </c>
      <c r="BO29" s="639">
        <v>321971</v>
      </c>
      <c r="BP29" s="639">
        <v>315803</v>
      </c>
      <c r="BQ29" s="639">
        <v>479333</v>
      </c>
      <c r="BR29" s="639">
        <v>497601</v>
      </c>
      <c r="BS29" s="639">
        <v>161512</v>
      </c>
      <c r="BT29" s="639">
        <v>149197</v>
      </c>
      <c r="BU29" s="639">
        <v>922177</v>
      </c>
      <c r="BV29" s="639">
        <v>626750</v>
      </c>
      <c r="BW29" s="639">
        <v>48095</v>
      </c>
      <c r="BX29" s="639">
        <v>49463</v>
      </c>
      <c r="BY29" s="639">
        <f t="shared" si="25"/>
        <v>1646485</v>
      </c>
      <c r="BZ29" s="639">
        <v>76171</v>
      </c>
      <c r="CA29" s="639">
        <v>185396</v>
      </c>
      <c r="CB29" s="639">
        <v>41629</v>
      </c>
      <c r="CC29" s="639">
        <f t="shared" si="26"/>
        <v>303196</v>
      </c>
      <c r="CD29" s="639"/>
      <c r="CE29" s="639">
        <v>0</v>
      </c>
      <c r="CF29" s="639">
        <v>1039</v>
      </c>
      <c r="CG29" s="639">
        <v>1010</v>
      </c>
      <c r="CH29" s="639">
        <v>9317</v>
      </c>
      <c r="CI29" s="639">
        <f t="shared" si="12"/>
        <v>11366</v>
      </c>
      <c r="CJ29" s="639">
        <v>2900</v>
      </c>
      <c r="CK29" s="639">
        <v>9362</v>
      </c>
      <c r="CL29" s="639">
        <v>3745</v>
      </c>
      <c r="CM29" s="639">
        <v>0</v>
      </c>
      <c r="CN29" s="639">
        <f t="shared" si="27"/>
        <v>16007</v>
      </c>
      <c r="CO29" s="639">
        <v>0</v>
      </c>
      <c r="CP29" s="639">
        <v>53631</v>
      </c>
      <c r="CQ29" s="639">
        <v>79803</v>
      </c>
      <c r="CR29" s="639">
        <v>17578</v>
      </c>
      <c r="CS29" s="639">
        <f t="shared" si="28"/>
        <v>151012</v>
      </c>
      <c r="CT29" s="639">
        <v>419875</v>
      </c>
      <c r="CU29" s="639">
        <v>447804</v>
      </c>
      <c r="CV29" s="639">
        <v>18406</v>
      </c>
      <c r="CW29" s="640">
        <v>16363</v>
      </c>
      <c r="CX29" s="639"/>
      <c r="CY29" s="639"/>
      <c r="CZ29" s="639"/>
      <c r="DA29" s="639"/>
      <c r="DB29" s="639"/>
      <c r="DC29" s="639"/>
      <c r="DD29" s="639"/>
      <c r="DE29" s="639"/>
      <c r="DF29" s="639"/>
      <c r="DG29" s="639"/>
      <c r="DH29" s="639"/>
    </row>
    <row r="30" spans="2:112" s="656" customFormat="1" ht="16.5" customHeight="1">
      <c r="B30" s="653">
        <v>32</v>
      </c>
      <c r="C30" s="654" t="s">
        <v>1262</v>
      </c>
      <c r="D30" s="655"/>
      <c r="E30" s="638">
        <f t="shared" si="15"/>
        <v>25</v>
      </c>
      <c r="F30" s="639">
        <v>253216</v>
      </c>
      <c r="G30" s="658">
        <v>9</v>
      </c>
      <c r="H30" s="639">
        <v>0</v>
      </c>
      <c r="I30" s="658">
        <v>0</v>
      </c>
      <c r="J30" s="658">
        <v>2</v>
      </c>
      <c r="K30" s="639">
        <v>0</v>
      </c>
      <c r="L30" s="658">
        <v>14</v>
      </c>
      <c r="M30" s="639">
        <v>0</v>
      </c>
      <c r="N30" s="658"/>
      <c r="O30" s="658">
        <v>1133</v>
      </c>
      <c r="P30" s="658"/>
      <c r="Q30" s="639">
        <v>218</v>
      </c>
      <c r="R30" s="658"/>
      <c r="S30" s="639">
        <f t="shared" si="16"/>
        <v>1351</v>
      </c>
      <c r="T30" s="658"/>
      <c r="U30" s="658">
        <v>18</v>
      </c>
      <c r="V30" s="658"/>
      <c r="W30" s="661">
        <v>4</v>
      </c>
      <c r="X30" s="658"/>
      <c r="Y30" s="639">
        <f t="shared" si="17"/>
        <v>22</v>
      </c>
      <c r="Z30" s="658"/>
      <c r="AA30" s="639">
        <f t="shared" si="18"/>
        <v>1151</v>
      </c>
      <c r="AB30" s="658"/>
      <c r="AC30" s="639">
        <f t="shared" si="19"/>
        <v>222</v>
      </c>
      <c r="AD30" s="658"/>
      <c r="AE30" s="639">
        <f t="shared" si="20"/>
        <v>1373</v>
      </c>
      <c r="AF30" s="658"/>
      <c r="AG30" s="639">
        <v>16883</v>
      </c>
      <c r="AH30" s="639"/>
      <c r="AI30" s="639">
        <v>61128</v>
      </c>
      <c r="AJ30" s="639"/>
      <c r="AK30" s="639">
        <v>227789</v>
      </c>
      <c r="AL30" s="639"/>
      <c r="AM30" s="639">
        <v>5273</v>
      </c>
      <c r="AN30" s="639"/>
      <c r="AO30" s="639">
        <f t="shared" si="21"/>
        <v>294190</v>
      </c>
      <c r="AP30" s="639"/>
      <c r="AQ30" s="639">
        <v>892928</v>
      </c>
      <c r="AR30" s="639"/>
      <c r="AS30" s="639">
        <v>62806</v>
      </c>
      <c r="AT30" s="639"/>
      <c r="AU30" s="639">
        <v>81824</v>
      </c>
      <c r="AV30" s="639"/>
      <c r="AW30" s="639">
        <v>229812</v>
      </c>
      <c r="AX30" s="639"/>
      <c r="AY30" s="639">
        <v>9495</v>
      </c>
      <c r="AZ30" s="639"/>
      <c r="BA30" s="639">
        <f t="shared" si="22"/>
        <v>1195041</v>
      </c>
      <c r="BB30" s="639">
        <f t="shared" si="23"/>
        <v>1489231</v>
      </c>
      <c r="BC30" s="639"/>
      <c r="BD30" s="639">
        <v>1998905</v>
      </c>
      <c r="BE30" s="639"/>
      <c r="BF30" s="639">
        <v>12141</v>
      </c>
      <c r="BG30" s="639"/>
      <c r="BH30" s="639">
        <v>0</v>
      </c>
      <c r="BI30" s="639"/>
      <c r="BJ30" s="639">
        <v>5717</v>
      </c>
      <c r="BK30" s="639"/>
      <c r="BL30" s="639">
        <f t="shared" si="24"/>
        <v>2016763</v>
      </c>
      <c r="BM30" s="639"/>
      <c r="BN30" s="639">
        <v>0</v>
      </c>
      <c r="BO30" s="639">
        <v>545028</v>
      </c>
      <c r="BP30" s="639">
        <v>559686</v>
      </c>
      <c r="BQ30" s="639">
        <v>163476</v>
      </c>
      <c r="BR30" s="639">
        <v>188084</v>
      </c>
      <c r="BS30" s="639">
        <v>96031</v>
      </c>
      <c r="BT30" s="639">
        <v>91684</v>
      </c>
      <c r="BU30" s="639">
        <v>314738</v>
      </c>
      <c r="BV30" s="639">
        <v>1034464</v>
      </c>
      <c r="BW30" s="639">
        <v>24104</v>
      </c>
      <c r="BX30" s="639">
        <v>45216</v>
      </c>
      <c r="BY30" s="639">
        <f t="shared" si="25"/>
        <v>1418522</v>
      </c>
      <c r="BZ30" s="639">
        <v>29421</v>
      </c>
      <c r="CA30" s="639">
        <v>248437</v>
      </c>
      <c r="CB30" s="639">
        <v>10259</v>
      </c>
      <c r="CC30" s="639">
        <f t="shared" si="26"/>
        <v>288117</v>
      </c>
      <c r="CD30" s="639"/>
      <c r="CE30" s="639">
        <v>91</v>
      </c>
      <c r="CF30" s="639">
        <v>470</v>
      </c>
      <c r="CG30" s="639">
        <v>180</v>
      </c>
      <c r="CH30" s="639">
        <v>4876</v>
      </c>
      <c r="CI30" s="639">
        <f t="shared" si="12"/>
        <v>5617</v>
      </c>
      <c r="CJ30" s="639">
        <v>1346</v>
      </c>
      <c r="CK30" s="639">
        <v>8548</v>
      </c>
      <c r="CL30" s="639">
        <v>813</v>
      </c>
      <c r="CM30" s="639">
        <v>0</v>
      </c>
      <c r="CN30" s="639">
        <f t="shared" si="27"/>
        <v>10707</v>
      </c>
      <c r="CO30" s="639">
        <v>0</v>
      </c>
      <c r="CP30" s="639">
        <v>12370</v>
      </c>
      <c r="CQ30" s="639">
        <v>91520</v>
      </c>
      <c r="CR30" s="639">
        <v>3342</v>
      </c>
      <c r="CS30" s="639">
        <f t="shared" si="28"/>
        <v>107232</v>
      </c>
      <c r="CT30" s="639">
        <v>305630</v>
      </c>
      <c r="CU30" s="639">
        <v>254244</v>
      </c>
      <c r="CV30" s="639">
        <v>103704</v>
      </c>
      <c r="CW30" s="640">
        <v>88523</v>
      </c>
      <c r="CX30" s="639"/>
      <c r="CY30" s="639"/>
      <c r="CZ30" s="639"/>
      <c r="DA30" s="639"/>
      <c r="DB30" s="639"/>
      <c r="DC30" s="639"/>
      <c r="DD30" s="639"/>
      <c r="DE30" s="639"/>
      <c r="DF30" s="639"/>
      <c r="DG30" s="639"/>
      <c r="DH30" s="639"/>
    </row>
    <row r="31" spans="2:112" s="616" customFormat="1" ht="16.5" customHeight="1">
      <c r="B31" s="653">
        <v>33</v>
      </c>
      <c r="C31" s="654" t="s">
        <v>1263</v>
      </c>
      <c r="D31" s="655"/>
      <c r="E31" s="638">
        <f t="shared" si="15"/>
        <v>105</v>
      </c>
      <c r="F31" s="639">
        <v>10351</v>
      </c>
      <c r="G31" s="639">
        <v>15</v>
      </c>
      <c r="H31" s="639">
        <v>3</v>
      </c>
      <c r="I31" s="639">
        <v>1</v>
      </c>
      <c r="J31" s="639">
        <v>18</v>
      </c>
      <c r="K31" s="639">
        <v>0</v>
      </c>
      <c r="L31" s="639">
        <v>68</v>
      </c>
      <c r="M31" s="639">
        <v>0</v>
      </c>
      <c r="N31" s="639"/>
      <c r="O31" s="639">
        <v>1530</v>
      </c>
      <c r="P31" s="639"/>
      <c r="Q31" s="639">
        <v>339</v>
      </c>
      <c r="R31" s="639"/>
      <c r="S31" s="639">
        <f t="shared" si="16"/>
        <v>1869</v>
      </c>
      <c r="T31" s="639"/>
      <c r="U31" s="639">
        <v>98</v>
      </c>
      <c r="V31" s="639"/>
      <c r="W31" s="639">
        <v>20</v>
      </c>
      <c r="X31" s="639"/>
      <c r="Y31" s="639">
        <f t="shared" si="17"/>
        <v>118</v>
      </c>
      <c r="Z31" s="639"/>
      <c r="AA31" s="639">
        <f t="shared" si="18"/>
        <v>1628</v>
      </c>
      <c r="AB31" s="639"/>
      <c r="AC31" s="639">
        <f t="shared" si="19"/>
        <v>359</v>
      </c>
      <c r="AD31" s="639"/>
      <c r="AE31" s="639">
        <f t="shared" si="20"/>
        <v>1987</v>
      </c>
      <c r="AF31" s="639"/>
      <c r="AG31" s="639">
        <v>20795</v>
      </c>
      <c r="AH31" s="639"/>
      <c r="AI31" s="639">
        <v>52788</v>
      </c>
      <c r="AJ31" s="639"/>
      <c r="AK31" s="639">
        <v>194519</v>
      </c>
      <c r="AL31" s="639"/>
      <c r="AM31" s="639">
        <v>19831</v>
      </c>
      <c r="AN31" s="639"/>
      <c r="AO31" s="639">
        <f t="shared" si="21"/>
        <v>267138</v>
      </c>
      <c r="AP31" s="639"/>
      <c r="AQ31" s="639">
        <v>815313</v>
      </c>
      <c r="AR31" s="639"/>
      <c r="AS31" s="639">
        <v>22819</v>
      </c>
      <c r="AT31" s="639"/>
      <c r="AU31" s="639">
        <v>3006</v>
      </c>
      <c r="AV31" s="639"/>
      <c r="AW31" s="639">
        <v>21313</v>
      </c>
      <c r="AX31" s="639"/>
      <c r="AY31" s="639">
        <v>132962</v>
      </c>
      <c r="AZ31" s="639"/>
      <c r="BA31" s="639">
        <f t="shared" si="22"/>
        <v>992407</v>
      </c>
      <c r="BB31" s="639">
        <f t="shared" si="23"/>
        <v>1259545</v>
      </c>
      <c r="BC31" s="639"/>
      <c r="BD31" s="639">
        <v>1161992</v>
      </c>
      <c r="BE31" s="639"/>
      <c r="BF31" s="639">
        <v>267957</v>
      </c>
      <c r="BG31" s="639"/>
      <c r="BH31" s="639">
        <v>52241</v>
      </c>
      <c r="BI31" s="639"/>
      <c r="BJ31" s="639">
        <v>4437</v>
      </c>
      <c r="BK31" s="639"/>
      <c r="BL31" s="639">
        <f t="shared" si="24"/>
        <v>1486627</v>
      </c>
      <c r="BM31" s="639"/>
      <c r="BN31" s="639">
        <v>85</v>
      </c>
      <c r="BO31" s="639">
        <v>12115</v>
      </c>
      <c r="BP31" s="639">
        <v>13333</v>
      </c>
      <c r="BQ31" s="639">
        <v>78735</v>
      </c>
      <c r="BR31" s="639">
        <v>96548</v>
      </c>
      <c r="BS31" s="639">
        <v>52544</v>
      </c>
      <c r="BT31" s="639">
        <v>108512</v>
      </c>
      <c r="BU31" s="639">
        <v>77799</v>
      </c>
      <c r="BV31" s="639">
        <v>96512</v>
      </c>
      <c r="BW31" s="639">
        <v>27773</v>
      </c>
      <c r="BX31" s="639">
        <v>45133</v>
      </c>
      <c r="BY31" s="639">
        <f t="shared" si="25"/>
        <v>247217</v>
      </c>
      <c r="BZ31" s="639">
        <v>14712</v>
      </c>
      <c r="CA31" s="639">
        <v>30608</v>
      </c>
      <c r="CB31" s="639">
        <v>9770</v>
      </c>
      <c r="CC31" s="639">
        <f t="shared" si="26"/>
        <v>55090</v>
      </c>
      <c r="CD31" s="639"/>
      <c r="CE31" s="639">
        <v>4478</v>
      </c>
      <c r="CF31" s="639">
        <v>5403</v>
      </c>
      <c r="CG31" s="639">
        <v>1156</v>
      </c>
      <c r="CH31" s="639">
        <v>8381</v>
      </c>
      <c r="CI31" s="639">
        <f t="shared" si="12"/>
        <v>19418</v>
      </c>
      <c r="CJ31" s="639">
        <v>59</v>
      </c>
      <c r="CK31" s="639">
        <v>578</v>
      </c>
      <c r="CL31" s="639">
        <v>1546</v>
      </c>
      <c r="CM31" s="639">
        <v>0</v>
      </c>
      <c r="CN31" s="639">
        <f t="shared" si="27"/>
        <v>2183</v>
      </c>
      <c r="CO31" s="639">
        <v>0</v>
      </c>
      <c r="CP31" s="639">
        <v>5679</v>
      </c>
      <c r="CQ31" s="639">
        <v>9861</v>
      </c>
      <c r="CR31" s="639">
        <v>5395</v>
      </c>
      <c r="CS31" s="639">
        <f t="shared" si="28"/>
        <v>20935</v>
      </c>
      <c r="CT31" s="639">
        <v>6133</v>
      </c>
      <c r="CU31" s="639">
        <v>1672</v>
      </c>
      <c r="CV31" s="639">
        <v>34961</v>
      </c>
      <c r="CW31" s="640">
        <v>30822</v>
      </c>
      <c r="CX31" s="639"/>
      <c r="CY31" s="639"/>
      <c r="CZ31" s="639"/>
      <c r="DA31" s="639"/>
      <c r="DB31" s="639"/>
      <c r="DC31" s="639"/>
      <c r="DD31" s="639"/>
      <c r="DE31" s="639"/>
      <c r="DF31" s="639"/>
      <c r="DG31" s="639"/>
      <c r="DH31" s="639"/>
    </row>
    <row r="32" spans="2:112" s="616" customFormat="1" ht="16.5" customHeight="1">
      <c r="B32" s="653">
        <v>34</v>
      </c>
      <c r="C32" s="654" t="s">
        <v>1328</v>
      </c>
      <c r="D32" s="655"/>
      <c r="E32" s="638">
        <f t="shared" si="15"/>
        <v>119</v>
      </c>
      <c r="F32" s="639">
        <v>23620</v>
      </c>
      <c r="G32" s="639">
        <v>33</v>
      </c>
      <c r="H32" s="639">
        <v>2</v>
      </c>
      <c r="I32" s="639">
        <v>1</v>
      </c>
      <c r="J32" s="639">
        <v>14</v>
      </c>
      <c r="K32" s="639">
        <v>2</v>
      </c>
      <c r="L32" s="639">
        <v>67</v>
      </c>
      <c r="M32" s="639">
        <v>0</v>
      </c>
      <c r="N32" s="639"/>
      <c r="O32" s="639">
        <v>3761</v>
      </c>
      <c r="P32" s="639"/>
      <c r="Q32" s="639">
        <v>1173</v>
      </c>
      <c r="R32" s="639"/>
      <c r="S32" s="639">
        <f t="shared" si="16"/>
        <v>4934</v>
      </c>
      <c r="T32" s="639"/>
      <c r="U32" s="639">
        <v>101</v>
      </c>
      <c r="V32" s="639"/>
      <c r="W32" s="639">
        <v>30</v>
      </c>
      <c r="X32" s="639"/>
      <c r="Y32" s="639">
        <f t="shared" si="17"/>
        <v>131</v>
      </c>
      <c r="Z32" s="639"/>
      <c r="AA32" s="639">
        <f t="shared" si="18"/>
        <v>3862</v>
      </c>
      <c r="AB32" s="639"/>
      <c r="AC32" s="639">
        <f t="shared" si="19"/>
        <v>1203</v>
      </c>
      <c r="AD32" s="639"/>
      <c r="AE32" s="639">
        <f t="shared" si="20"/>
        <v>5065</v>
      </c>
      <c r="AF32" s="639"/>
      <c r="AG32" s="639">
        <v>55078</v>
      </c>
      <c r="AH32" s="639"/>
      <c r="AI32" s="639">
        <v>199313</v>
      </c>
      <c r="AJ32" s="639"/>
      <c r="AK32" s="639">
        <v>550999</v>
      </c>
      <c r="AL32" s="639"/>
      <c r="AM32" s="639">
        <v>24093</v>
      </c>
      <c r="AN32" s="639"/>
      <c r="AO32" s="639">
        <f t="shared" si="21"/>
        <v>774405</v>
      </c>
      <c r="AP32" s="639"/>
      <c r="AQ32" s="639">
        <v>1791108</v>
      </c>
      <c r="AR32" s="639"/>
      <c r="AS32" s="639">
        <v>26638</v>
      </c>
      <c r="AT32" s="639"/>
      <c r="AU32" s="639">
        <v>8360</v>
      </c>
      <c r="AV32" s="639"/>
      <c r="AW32" s="639">
        <v>56994</v>
      </c>
      <c r="AX32" s="639"/>
      <c r="AY32" s="639">
        <v>232761</v>
      </c>
      <c r="AZ32" s="639"/>
      <c r="BA32" s="639">
        <f t="shared" si="22"/>
        <v>2107501</v>
      </c>
      <c r="BB32" s="639">
        <f t="shared" si="23"/>
        <v>2881906</v>
      </c>
      <c r="BC32" s="639"/>
      <c r="BD32" s="639">
        <v>3497119</v>
      </c>
      <c r="BE32" s="639"/>
      <c r="BF32" s="639">
        <v>242091</v>
      </c>
      <c r="BG32" s="639"/>
      <c r="BH32" s="639">
        <v>40915</v>
      </c>
      <c r="BI32" s="639"/>
      <c r="BJ32" s="639">
        <v>22491</v>
      </c>
      <c r="BK32" s="639"/>
      <c r="BL32" s="639">
        <f t="shared" si="24"/>
        <v>3802616</v>
      </c>
      <c r="BM32" s="639"/>
      <c r="BN32" s="639">
        <v>0</v>
      </c>
      <c r="BO32" s="639">
        <v>284468</v>
      </c>
      <c r="BP32" s="639">
        <v>249531</v>
      </c>
      <c r="BQ32" s="639">
        <v>184707</v>
      </c>
      <c r="BR32" s="639">
        <v>239913</v>
      </c>
      <c r="BS32" s="639">
        <v>109956</v>
      </c>
      <c r="BT32" s="639">
        <v>141475</v>
      </c>
      <c r="BU32" s="639">
        <v>216202</v>
      </c>
      <c r="BV32" s="639">
        <v>325587</v>
      </c>
      <c r="BW32" s="639">
        <v>71479</v>
      </c>
      <c r="BX32" s="639">
        <v>112899</v>
      </c>
      <c r="BY32" s="639">
        <f t="shared" si="25"/>
        <v>726167</v>
      </c>
      <c r="BZ32" s="639">
        <v>45734</v>
      </c>
      <c r="CA32" s="639">
        <v>109727</v>
      </c>
      <c r="CB32" s="639">
        <v>22870</v>
      </c>
      <c r="CC32" s="639">
        <f t="shared" si="26"/>
        <v>178331</v>
      </c>
      <c r="CD32" s="639"/>
      <c r="CE32" s="639">
        <v>1959</v>
      </c>
      <c r="CF32" s="639">
        <v>17083</v>
      </c>
      <c r="CG32" s="639">
        <v>3865</v>
      </c>
      <c r="CH32" s="639">
        <v>3995</v>
      </c>
      <c r="CI32" s="639">
        <f t="shared" si="12"/>
        <v>26902</v>
      </c>
      <c r="CJ32" s="639">
        <v>1899</v>
      </c>
      <c r="CK32" s="639">
        <v>5013</v>
      </c>
      <c r="CL32" s="639">
        <v>4934</v>
      </c>
      <c r="CM32" s="639">
        <v>1221</v>
      </c>
      <c r="CN32" s="639">
        <f t="shared" si="27"/>
        <v>13067</v>
      </c>
      <c r="CO32" s="639">
        <v>0</v>
      </c>
      <c r="CP32" s="639">
        <v>17428</v>
      </c>
      <c r="CQ32" s="639">
        <v>38270</v>
      </c>
      <c r="CR32" s="639">
        <v>19313</v>
      </c>
      <c r="CS32" s="639">
        <f t="shared" si="28"/>
        <v>75011</v>
      </c>
      <c r="CT32" s="639">
        <v>15248</v>
      </c>
      <c r="CU32" s="639">
        <v>11572</v>
      </c>
      <c r="CV32" s="639">
        <v>37090</v>
      </c>
      <c r="CW32" s="640">
        <v>31117</v>
      </c>
      <c r="CX32" s="639"/>
      <c r="CY32" s="639"/>
      <c r="CZ32" s="639"/>
      <c r="DA32" s="639"/>
      <c r="DB32" s="639"/>
      <c r="DC32" s="639"/>
      <c r="DD32" s="639"/>
      <c r="DE32" s="639"/>
      <c r="DF32" s="639"/>
      <c r="DG32" s="639"/>
      <c r="DH32" s="639"/>
    </row>
    <row r="33" spans="2:112" s="616" customFormat="1" ht="16.5" customHeight="1">
      <c r="B33" s="653">
        <v>35</v>
      </c>
      <c r="C33" s="654" t="s">
        <v>1264</v>
      </c>
      <c r="D33" s="655"/>
      <c r="E33" s="638">
        <f t="shared" si="15"/>
        <v>29</v>
      </c>
      <c r="F33" s="639">
        <v>32540</v>
      </c>
      <c r="G33" s="639">
        <v>10</v>
      </c>
      <c r="H33" s="639">
        <v>3</v>
      </c>
      <c r="I33" s="639">
        <v>0</v>
      </c>
      <c r="J33" s="639">
        <v>4</v>
      </c>
      <c r="K33" s="639">
        <v>1</v>
      </c>
      <c r="L33" s="639">
        <v>11</v>
      </c>
      <c r="M33" s="639">
        <v>0</v>
      </c>
      <c r="N33" s="639"/>
      <c r="O33" s="639">
        <v>1782</v>
      </c>
      <c r="P33" s="639"/>
      <c r="Q33" s="639">
        <v>2306</v>
      </c>
      <c r="R33" s="639"/>
      <c r="S33" s="639">
        <f t="shared" si="16"/>
        <v>4088</v>
      </c>
      <c r="T33" s="639"/>
      <c r="U33" s="639">
        <v>13</v>
      </c>
      <c r="V33" s="639"/>
      <c r="W33" s="639">
        <v>7</v>
      </c>
      <c r="X33" s="639"/>
      <c r="Y33" s="639">
        <f t="shared" si="17"/>
        <v>20</v>
      </c>
      <c r="Z33" s="639"/>
      <c r="AA33" s="639">
        <f t="shared" si="18"/>
        <v>1795</v>
      </c>
      <c r="AB33" s="639"/>
      <c r="AC33" s="639">
        <f t="shared" si="19"/>
        <v>2313</v>
      </c>
      <c r="AD33" s="639"/>
      <c r="AE33" s="639">
        <f t="shared" si="20"/>
        <v>4108</v>
      </c>
      <c r="AF33" s="639"/>
      <c r="AG33" s="639">
        <v>46525</v>
      </c>
      <c r="AH33" s="639"/>
      <c r="AI33" s="639">
        <v>160909</v>
      </c>
      <c r="AJ33" s="639"/>
      <c r="AK33" s="639">
        <v>357482</v>
      </c>
      <c r="AL33" s="639"/>
      <c r="AM33" s="639">
        <v>10182</v>
      </c>
      <c r="AN33" s="639"/>
      <c r="AO33" s="639">
        <f t="shared" si="21"/>
        <v>528573</v>
      </c>
      <c r="AP33" s="639"/>
      <c r="AQ33" s="639">
        <v>1695208</v>
      </c>
      <c r="AR33" s="639"/>
      <c r="AS33" s="639">
        <v>7728</v>
      </c>
      <c r="AT33" s="639"/>
      <c r="AU33" s="639">
        <v>20305</v>
      </c>
      <c r="AV33" s="639"/>
      <c r="AW33" s="639">
        <v>84700</v>
      </c>
      <c r="AX33" s="639"/>
      <c r="AY33" s="639">
        <v>69357</v>
      </c>
      <c r="AZ33" s="639"/>
      <c r="BA33" s="639">
        <f t="shared" si="22"/>
        <v>1856993</v>
      </c>
      <c r="BB33" s="639">
        <f t="shared" si="23"/>
        <v>2385566</v>
      </c>
      <c r="BC33" s="639"/>
      <c r="BD33" s="639">
        <v>2945361</v>
      </c>
      <c r="BE33" s="639"/>
      <c r="BF33" s="639">
        <v>62170</v>
      </c>
      <c r="BG33" s="639"/>
      <c r="BH33" s="639">
        <v>1311</v>
      </c>
      <c r="BI33" s="639"/>
      <c r="BJ33" s="639">
        <v>4999</v>
      </c>
      <c r="BK33" s="639"/>
      <c r="BL33" s="639">
        <f t="shared" si="24"/>
        <v>3013841</v>
      </c>
      <c r="BM33" s="639"/>
      <c r="BN33" s="639">
        <v>0</v>
      </c>
      <c r="BO33" s="639">
        <v>97238</v>
      </c>
      <c r="BP33" s="639">
        <v>132098</v>
      </c>
      <c r="BQ33" s="639">
        <v>130401</v>
      </c>
      <c r="BR33" s="639">
        <v>99681</v>
      </c>
      <c r="BS33" s="639">
        <v>78444</v>
      </c>
      <c r="BT33" s="639">
        <v>104373</v>
      </c>
      <c r="BU33" s="639">
        <v>165684</v>
      </c>
      <c r="BV33" s="639">
        <v>267987</v>
      </c>
      <c r="BW33" s="639">
        <v>48678</v>
      </c>
      <c r="BX33" s="639">
        <v>19448</v>
      </c>
      <c r="BY33" s="639">
        <f t="shared" si="25"/>
        <v>501797</v>
      </c>
      <c r="BZ33" s="639">
        <v>128281</v>
      </c>
      <c r="CA33" s="639">
        <v>202893</v>
      </c>
      <c r="CB33" s="639">
        <v>32407</v>
      </c>
      <c r="CC33" s="639">
        <f t="shared" si="26"/>
        <v>363581</v>
      </c>
      <c r="CD33" s="639"/>
      <c r="CE33" s="639">
        <v>7166</v>
      </c>
      <c r="CF33" s="639">
        <v>2094</v>
      </c>
      <c r="CG33" s="639">
        <v>115</v>
      </c>
      <c r="CH33" s="639">
        <v>8492</v>
      </c>
      <c r="CI33" s="639">
        <f t="shared" si="12"/>
        <v>17867</v>
      </c>
      <c r="CJ33" s="639">
        <v>3024</v>
      </c>
      <c r="CK33" s="639">
        <v>3791</v>
      </c>
      <c r="CL33" s="639">
        <v>4062</v>
      </c>
      <c r="CM33" s="639">
        <v>280</v>
      </c>
      <c r="CN33" s="639">
        <f t="shared" si="27"/>
        <v>11157</v>
      </c>
      <c r="CO33" s="639">
        <v>0</v>
      </c>
      <c r="CP33" s="639">
        <v>18345</v>
      </c>
      <c r="CQ33" s="639">
        <v>100369</v>
      </c>
      <c r="CR33" s="639">
        <v>21292</v>
      </c>
      <c r="CS33" s="639">
        <f t="shared" si="28"/>
        <v>140006</v>
      </c>
      <c r="CT33" s="639">
        <v>61796</v>
      </c>
      <c r="CU33" s="639">
        <v>41246</v>
      </c>
      <c r="CV33" s="639">
        <v>470816</v>
      </c>
      <c r="CW33" s="640">
        <v>325536</v>
      </c>
      <c r="CX33" s="639"/>
      <c r="CY33" s="639"/>
      <c r="CZ33" s="639"/>
      <c r="DA33" s="639"/>
      <c r="DB33" s="639"/>
      <c r="DC33" s="639"/>
      <c r="DD33" s="639"/>
      <c r="DE33" s="639"/>
      <c r="DF33" s="639"/>
      <c r="DG33" s="639"/>
      <c r="DH33" s="639"/>
    </row>
    <row r="34" spans="2:112" s="656" customFormat="1" ht="16.5" customHeight="1">
      <c r="B34" s="653">
        <v>36</v>
      </c>
      <c r="C34" s="654" t="s">
        <v>1265</v>
      </c>
      <c r="D34" s="655"/>
      <c r="E34" s="638">
        <f t="shared" si="15"/>
        <v>27</v>
      </c>
      <c r="F34" s="639">
        <v>1493</v>
      </c>
      <c r="G34" s="658">
        <v>8</v>
      </c>
      <c r="H34" s="639">
        <v>0</v>
      </c>
      <c r="I34" s="658">
        <v>1</v>
      </c>
      <c r="J34" s="658">
        <v>2</v>
      </c>
      <c r="K34" s="639">
        <v>3</v>
      </c>
      <c r="L34" s="658">
        <v>13</v>
      </c>
      <c r="M34" s="639">
        <v>0</v>
      </c>
      <c r="N34" s="658"/>
      <c r="O34" s="658">
        <v>537</v>
      </c>
      <c r="P34" s="658"/>
      <c r="Q34" s="639">
        <v>102</v>
      </c>
      <c r="R34" s="658"/>
      <c r="S34" s="639">
        <f t="shared" si="16"/>
        <v>639</v>
      </c>
      <c r="T34" s="658"/>
      <c r="U34" s="658">
        <v>18</v>
      </c>
      <c r="V34" s="658"/>
      <c r="W34" s="658">
        <v>5</v>
      </c>
      <c r="X34" s="658"/>
      <c r="Y34" s="639">
        <f t="shared" si="17"/>
        <v>23</v>
      </c>
      <c r="Z34" s="658"/>
      <c r="AA34" s="639">
        <f t="shared" si="18"/>
        <v>555</v>
      </c>
      <c r="AB34" s="658"/>
      <c r="AC34" s="639">
        <f t="shared" si="19"/>
        <v>107</v>
      </c>
      <c r="AD34" s="658"/>
      <c r="AE34" s="639">
        <f t="shared" si="20"/>
        <v>662</v>
      </c>
      <c r="AF34" s="658"/>
      <c r="AG34" s="639">
        <v>6966</v>
      </c>
      <c r="AH34" s="639"/>
      <c r="AI34" s="639">
        <v>24320</v>
      </c>
      <c r="AJ34" s="639"/>
      <c r="AK34" s="639">
        <v>69151</v>
      </c>
      <c r="AL34" s="639"/>
      <c r="AM34" s="639">
        <v>5215</v>
      </c>
      <c r="AN34" s="639"/>
      <c r="AO34" s="639">
        <f t="shared" si="21"/>
        <v>98686</v>
      </c>
      <c r="AP34" s="639"/>
      <c r="AQ34" s="639">
        <v>305874</v>
      </c>
      <c r="AR34" s="639"/>
      <c r="AS34" s="639">
        <v>4583</v>
      </c>
      <c r="AT34" s="639"/>
      <c r="AU34" s="639">
        <v>1110</v>
      </c>
      <c r="AV34" s="639"/>
      <c r="AW34" s="639">
        <v>7433</v>
      </c>
      <c r="AX34" s="639"/>
      <c r="AY34" s="639">
        <v>74961</v>
      </c>
      <c r="AZ34" s="639"/>
      <c r="BA34" s="639">
        <f t="shared" si="22"/>
        <v>392851</v>
      </c>
      <c r="BB34" s="639">
        <f t="shared" si="23"/>
        <v>491537</v>
      </c>
      <c r="BC34" s="639"/>
      <c r="BD34" s="639">
        <v>585759</v>
      </c>
      <c r="BE34" s="639"/>
      <c r="BF34" s="639">
        <v>31731</v>
      </c>
      <c r="BG34" s="639"/>
      <c r="BH34" s="639">
        <v>1260</v>
      </c>
      <c r="BI34" s="639"/>
      <c r="BJ34" s="639">
        <v>2576</v>
      </c>
      <c r="BK34" s="639"/>
      <c r="BL34" s="639">
        <f t="shared" si="24"/>
        <v>621326</v>
      </c>
      <c r="BM34" s="639"/>
      <c r="BN34" s="639">
        <v>0</v>
      </c>
      <c r="BO34" s="639">
        <v>5814</v>
      </c>
      <c r="BP34" s="639">
        <v>6813</v>
      </c>
      <c r="BQ34" s="639">
        <v>21804</v>
      </c>
      <c r="BR34" s="639">
        <v>38015</v>
      </c>
      <c r="BS34" s="639">
        <v>26244</v>
      </c>
      <c r="BT34" s="639">
        <v>61611</v>
      </c>
      <c r="BU34" s="639">
        <v>19579</v>
      </c>
      <c r="BV34" s="639">
        <v>61291</v>
      </c>
      <c r="BW34" s="639">
        <v>19023</v>
      </c>
      <c r="BX34" s="639">
        <v>8041</v>
      </c>
      <c r="BY34" s="639">
        <f t="shared" si="25"/>
        <v>107934</v>
      </c>
      <c r="BZ34" s="639">
        <v>2781</v>
      </c>
      <c r="CA34" s="639">
        <v>15280</v>
      </c>
      <c r="CB34" s="639">
        <v>5218</v>
      </c>
      <c r="CC34" s="639">
        <f t="shared" si="26"/>
        <v>23279</v>
      </c>
      <c r="CD34" s="639"/>
      <c r="CE34" s="639">
        <v>0</v>
      </c>
      <c r="CF34" s="639">
        <v>38</v>
      </c>
      <c r="CG34" s="639">
        <v>0</v>
      </c>
      <c r="CH34" s="639">
        <v>166</v>
      </c>
      <c r="CI34" s="639">
        <f t="shared" si="12"/>
        <v>204</v>
      </c>
      <c r="CJ34" s="639">
        <v>0</v>
      </c>
      <c r="CK34" s="639">
        <v>523</v>
      </c>
      <c r="CL34" s="639">
        <v>4</v>
      </c>
      <c r="CM34" s="639">
        <v>0</v>
      </c>
      <c r="CN34" s="639">
        <f t="shared" si="27"/>
        <v>527</v>
      </c>
      <c r="CO34" s="639">
        <v>0</v>
      </c>
      <c r="CP34" s="639">
        <v>461</v>
      </c>
      <c r="CQ34" s="639">
        <v>3859</v>
      </c>
      <c r="CR34" s="639">
        <v>1881</v>
      </c>
      <c r="CS34" s="639">
        <f t="shared" si="28"/>
        <v>6201</v>
      </c>
      <c r="CT34" s="639">
        <v>833</v>
      </c>
      <c r="CU34" s="639">
        <v>0</v>
      </c>
      <c r="CV34" s="639">
        <v>14</v>
      </c>
      <c r="CW34" s="640">
        <v>11</v>
      </c>
      <c r="CX34" s="639"/>
      <c r="CY34" s="639"/>
      <c r="CZ34" s="639"/>
      <c r="DA34" s="639"/>
      <c r="DB34" s="639"/>
      <c r="DC34" s="639"/>
      <c r="DD34" s="639"/>
      <c r="DE34" s="639"/>
      <c r="DF34" s="639"/>
      <c r="DG34" s="639"/>
      <c r="DH34" s="639"/>
    </row>
    <row r="35" spans="2:112" s="616" customFormat="1" ht="16.5" customHeight="1">
      <c r="B35" s="653">
        <v>37</v>
      </c>
      <c r="C35" s="654" t="s">
        <v>1329</v>
      </c>
      <c r="D35" s="655"/>
      <c r="E35" s="638">
        <f t="shared" si="15"/>
        <v>6</v>
      </c>
      <c r="F35" s="639">
        <v>226</v>
      </c>
      <c r="G35" s="639">
        <v>2</v>
      </c>
      <c r="H35" s="639">
        <v>1</v>
      </c>
      <c r="I35" s="639">
        <v>0</v>
      </c>
      <c r="J35" s="639">
        <v>0</v>
      </c>
      <c r="K35" s="639">
        <v>0</v>
      </c>
      <c r="L35" s="639">
        <v>3</v>
      </c>
      <c r="M35" s="639">
        <v>0</v>
      </c>
      <c r="N35" s="639"/>
      <c r="O35" s="639">
        <v>70</v>
      </c>
      <c r="P35" s="639"/>
      <c r="Q35" s="639">
        <v>25</v>
      </c>
      <c r="R35" s="639"/>
      <c r="S35" s="639">
        <f t="shared" si="16"/>
        <v>95</v>
      </c>
      <c r="T35" s="639"/>
      <c r="U35" s="639">
        <v>7</v>
      </c>
      <c r="V35" s="639"/>
      <c r="W35" s="639">
        <v>0</v>
      </c>
      <c r="X35" s="639"/>
      <c r="Y35" s="639">
        <f t="shared" si="17"/>
        <v>7</v>
      </c>
      <c r="Z35" s="639"/>
      <c r="AA35" s="639">
        <f t="shared" si="18"/>
        <v>77</v>
      </c>
      <c r="AB35" s="639"/>
      <c r="AC35" s="639">
        <f t="shared" si="19"/>
        <v>25</v>
      </c>
      <c r="AD35" s="639"/>
      <c r="AE35" s="639">
        <f t="shared" si="20"/>
        <v>102</v>
      </c>
      <c r="AF35" s="639"/>
      <c r="AG35" s="639">
        <v>1035</v>
      </c>
      <c r="AH35" s="639"/>
      <c r="AI35" s="639">
        <v>3747</v>
      </c>
      <c r="AJ35" s="639"/>
      <c r="AK35" s="639">
        <v>10162</v>
      </c>
      <c r="AL35" s="639"/>
      <c r="AM35" s="639">
        <v>707</v>
      </c>
      <c r="AN35" s="639"/>
      <c r="AO35" s="639">
        <f t="shared" si="21"/>
        <v>14616</v>
      </c>
      <c r="AP35" s="639"/>
      <c r="AQ35" s="639">
        <v>21995</v>
      </c>
      <c r="AR35" s="639"/>
      <c r="AS35" s="639">
        <v>488</v>
      </c>
      <c r="AT35" s="639"/>
      <c r="AU35" s="639">
        <v>39</v>
      </c>
      <c r="AV35" s="639"/>
      <c r="AW35" s="639">
        <v>674</v>
      </c>
      <c r="AX35" s="639"/>
      <c r="AY35" s="639">
        <v>11496</v>
      </c>
      <c r="AZ35" s="639"/>
      <c r="BA35" s="639">
        <f t="shared" si="22"/>
        <v>34653</v>
      </c>
      <c r="BB35" s="639">
        <f t="shared" si="23"/>
        <v>49269</v>
      </c>
      <c r="BC35" s="639"/>
      <c r="BD35" s="639">
        <v>52366</v>
      </c>
      <c r="BE35" s="639"/>
      <c r="BF35" s="639">
        <v>3462</v>
      </c>
      <c r="BG35" s="639"/>
      <c r="BH35" s="639">
        <v>0</v>
      </c>
      <c r="BI35" s="639"/>
      <c r="BJ35" s="639">
        <v>330</v>
      </c>
      <c r="BK35" s="639"/>
      <c r="BL35" s="639">
        <f t="shared" si="24"/>
        <v>56158</v>
      </c>
      <c r="BM35" s="639"/>
      <c r="BN35" s="639">
        <v>0</v>
      </c>
      <c r="BO35" s="639">
        <v>218</v>
      </c>
      <c r="BP35" s="639">
        <v>604</v>
      </c>
      <c r="BQ35" s="639">
        <v>553</v>
      </c>
      <c r="BR35" s="639">
        <v>858</v>
      </c>
      <c r="BS35" s="639">
        <v>885</v>
      </c>
      <c r="BT35" s="639">
        <v>1514</v>
      </c>
      <c r="BU35" s="639">
        <v>2642</v>
      </c>
      <c r="BV35" s="639">
        <v>2468</v>
      </c>
      <c r="BW35" s="639">
        <v>252</v>
      </c>
      <c r="BX35" s="639">
        <v>813</v>
      </c>
      <c r="BY35" s="639">
        <f t="shared" si="25"/>
        <v>6175</v>
      </c>
      <c r="BZ35" s="639">
        <v>0</v>
      </c>
      <c r="CA35" s="639">
        <v>235</v>
      </c>
      <c r="CB35" s="639">
        <v>0</v>
      </c>
      <c r="CC35" s="639">
        <f t="shared" si="26"/>
        <v>235</v>
      </c>
      <c r="CD35" s="639"/>
      <c r="CE35" s="639">
        <v>623</v>
      </c>
      <c r="CF35" s="639">
        <v>700</v>
      </c>
      <c r="CG35" s="639">
        <v>55</v>
      </c>
      <c r="CH35" s="639">
        <v>227</v>
      </c>
      <c r="CI35" s="639">
        <f t="shared" si="12"/>
        <v>1605</v>
      </c>
      <c r="CJ35" s="639">
        <v>0</v>
      </c>
      <c r="CK35" s="639">
        <v>174</v>
      </c>
      <c r="CL35" s="639">
        <v>0</v>
      </c>
      <c r="CM35" s="639">
        <v>0</v>
      </c>
      <c r="CN35" s="639">
        <f t="shared" si="27"/>
        <v>174</v>
      </c>
      <c r="CO35" s="639">
        <v>0</v>
      </c>
      <c r="CP35" s="639">
        <v>206</v>
      </c>
      <c r="CQ35" s="639">
        <v>215</v>
      </c>
      <c r="CR35" s="639">
        <v>53</v>
      </c>
      <c r="CS35" s="639">
        <f t="shared" si="28"/>
        <v>474</v>
      </c>
      <c r="CT35" s="639">
        <v>0</v>
      </c>
      <c r="CU35" s="639">
        <v>0</v>
      </c>
      <c r="CV35" s="639">
        <v>0</v>
      </c>
      <c r="CW35" s="640">
        <v>0</v>
      </c>
      <c r="CX35" s="639"/>
      <c r="CY35" s="639"/>
      <c r="CZ35" s="639"/>
      <c r="DA35" s="639"/>
      <c r="DB35" s="639"/>
      <c r="DC35" s="639"/>
      <c r="DD35" s="639"/>
      <c r="DE35" s="639"/>
      <c r="DF35" s="639"/>
      <c r="DG35" s="639"/>
      <c r="DH35" s="639"/>
    </row>
    <row r="36" spans="2:112" s="616" customFormat="1" ht="16.5" customHeight="1">
      <c r="B36" s="653">
        <v>39</v>
      </c>
      <c r="C36" s="654" t="s">
        <v>1266</v>
      </c>
      <c r="D36" s="655" t="s">
        <v>1330</v>
      </c>
      <c r="E36" s="638">
        <v>128</v>
      </c>
      <c r="F36" s="639">
        <v>120055</v>
      </c>
      <c r="G36" s="639">
        <v>10</v>
      </c>
      <c r="H36" s="639">
        <v>4</v>
      </c>
      <c r="I36" s="639">
        <v>1</v>
      </c>
      <c r="J36" s="639">
        <v>10</v>
      </c>
      <c r="K36" s="639">
        <v>2</v>
      </c>
      <c r="L36" s="639">
        <v>103</v>
      </c>
      <c r="M36" s="639">
        <v>0</v>
      </c>
      <c r="N36" s="639"/>
      <c r="O36" s="639">
        <v>537</v>
      </c>
      <c r="P36" s="639"/>
      <c r="Q36" s="639">
        <v>822</v>
      </c>
      <c r="R36" s="639"/>
      <c r="S36" s="639">
        <f t="shared" si="16"/>
        <v>1359</v>
      </c>
      <c r="T36" s="639"/>
      <c r="U36" s="639">
        <v>125</v>
      </c>
      <c r="V36" s="639"/>
      <c r="W36" s="639">
        <v>71</v>
      </c>
      <c r="X36" s="639"/>
      <c r="Y36" s="639">
        <f t="shared" si="17"/>
        <v>196</v>
      </c>
      <c r="Z36" s="639"/>
      <c r="AA36" s="639">
        <f t="shared" si="18"/>
        <v>662</v>
      </c>
      <c r="AB36" s="639"/>
      <c r="AC36" s="639">
        <f t="shared" si="19"/>
        <v>893</v>
      </c>
      <c r="AD36" s="639"/>
      <c r="AE36" s="639">
        <f t="shared" si="20"/>
        <v>1555</v>
      </c>
      <c r="AF36" s="639"/>
      <c r="AG36" s="639">
        <v>15086</v>
      </c>
      <c r="AH36" s="639"/>
      <c r="AI36" s="639">
        <v>22457</v>
      </c>
      <c r="AJ36" s="639"/>
      <c r="AK36" s="639">
        <v>103521</v>
      </c>
      <c r="AL36" s="639"/>
      <c r="AM36" s="639">
        <v>5313</v>
      </c>
      <c r="AN36" s="639"/>
      <c r="AO36" s="639">
        <f t="shared" si="21"/>
        <v>131291</v>
      </c>
      <c r="AP36" s="639"/>
      <c r="AQ36" s="639">
        <v>485532</v>
      </c>
      <c r="AR36" s="639"/>
      <c r="AS36" s="639">
        <v>9230</v>
      </c>
      <c r="AT36" s="639"/>
      <c r="AU36" s="639">
        <v>772</v>
      </c>
      <c r="AV36" s="639"/>
      <c r="AW36" s="639">
        <v>6232</v>
      </c>
      <c r="AX36" s="639"/>
      <c r="AY36" s="639">
        <v>25301</v>
      </c>
      <c r="AZ36" s="639"/>
      <c r="BA36" s="639">
        <f t="shared" si="22"/>
        <v>526295</v>
      </c>
      <c r="BB36" s="639">
        <f t="shared" si="23"/>
        <v>657586</v>
      </c>
      <c r="BC36" s="639"/>
      <c r="BD36" s="639">
        <v>768574</v>
      </c>
      <c r="BE36" s="639"/>
      <c r="BF36" s="639">
        <v>6023</v>
      </c>
      <c r="BG36" s="639"/>
      <c r="BH36" s="639">
        <v>1081</v>
      </c>
      <c r="BI36" s="639"/>
      <c r="BJ36" s="639">
        <v>523</v>
      </c>
      <c r="BK36" s="639"/>
      <c r="BL36" s="662">
        <f>-SUM(BD36:BJ36)</f>
        <v>-776201</v>
      </c>
      <c r="BM36" s="639"/>
      <c r="BN36" s="639">
        <v>712</v>
      </c>
      <c r="BO36" s="639">
        <v>34810</v>
      </c>
      <c r="BP36" s="639">
        <v>29151</v>
      </c>
      <c r="BQ36" s="639">
        <v>25610</v>
      </c>
      <c r="BR36" s="662">
        <v>-50105</v>
      </c>
      <c r="BS36" s="639">
        <v>27994</v>
      </c>
      <c r="BT36" s="639">
        <v>10299</v>
      </c>
      <c r="BU36" s="639">
        <v>46474</v>
      </c>
      <c r="BV36" s="639">
        <v>44788</v>
      </c>
      <c r="BW36" s="639">
        <v>12983</v>
      </c>
      <c r="BX36" s="639">
        <v>30554</v>
      </c>
      <c r="BY36" s="639">
        <v>134798</v>
      </c>
      <c r="BZ36" s="639">
        <v>4522</v>
      </c>
      <c r="CA36" s="639">
        <v>5141</v>
      </c>
      <c r="CB36" s="639">
        <v>2470</v>
      </c>
      <c r="CC36" s="639">
        <f t="shared" si="26"/>
        <v>12133</v>
      </c>
      <c r="CD36" s="639"/>
      <c r="CE36" s="639">
        <v>50</v>
      </c>
      <c r="CF36" s="639">
        <v>249</v>
      </c>
      <c r="CG36" s="639">
        <v>230</v>
      </c>
      <c r="CH36" s="639">
        <v>1120</v>
      </c>
      <c r="CI36" s="639">
        <f t="shared" si="12"/>
        <v>1649</v>
      </c>
      <c r="CJ36" s="639">
        <v>188</v>
      </c>
      <c r="CK36" s="639">
        <v>366</v>
      </c>
      <c r="CL36" s="639">
        <v>1351</v>
      </c>
      <c r="CM36" s="639">
        <v>146</v>
      </c>
      <c r="CN36" s="639">
        <f t="shared" si="27"/>
        <v>2051</v>
      </c>
      <c r="CO36" s="639">
        <v>0</v>
      </c>
      <c r="CP36" s="639">
        <v>1193</v>
      </c>
      <c r="CQ36" s="639">
        <v>2533</v>
      </c>
      <c r="CR36" s="639">
        <v>2079</v>
      </c>
      <c r="CS36" s="639">
        <f t="shared" si="28"/>
        <v>5805</v>
      </c>
      <c r="CT36" s="639">
        <v>12</v>
      </c>
      <c r="CU36" s="639">
        <v>16</v>
      </c>
      <c r="CV36" s="639">
        <v>25002</v>
      </c>
      <c r="CW36" s="640">
        <v>19890</v>
      </c>
      <c r="CX36" s="639"/>
      <c r="CY36" s="639"/>
      <c r="CZ36" s="639"/>
      <c r="DA36" s="639"/>
      <c r="DB36" s="639"/>
      <c r="DC36" s="639"/>
      <c r="DD36" s="639"/>
      <c r="DE36" s="639"/>
      <c r="DF36" s="639"/>
      <c r="DG36" s="639"/>
      <c r="DH36" s="639"/>
    </row>
    <row r="37" spans="2:112" s="616" customFormat="1" ht="16.5" customHeight="1">
      <c r="B37" s="663"/>
      <c r="C37" s="618"/>
      <c r="D37" s="664"/>
      <c r="E37" s="665"/>
      <c r="F37" s="666"/>
      <c r="G37" s="666"/>
      <c r="H37" s="666"/>
      <c r="I37" s="666"/>
      <c r="J37" s="666"/>
      <c r="K37" s="666"/>
      <c r="L37" s="666"/>
      <c r="M37" s="666"/>
      <c r="N37" s="666"/>
      <c r="O37" s="666"/>
      <c r="P37" s="666"/>
      <c r="Q37" s="666"/>
      <c r="R37" s="666"/>
      <c r="S37" s="666"/>
      <c r="T37" s="666"/>
      <c r="U37" s="666"/>
      <c r="V37" s="666"/>
      <c r="W37" s="666"/>
      <c r="X37" s="666"/>
      <c r="Y37" s="667"/>
      <c r="Z37" s="666"/>
      <c r="AA37" s="667"/>
      <c r="AB37" s="666"/>
      <c r="AC37" s="667"/>
      <c r="AD37" s="666"/>
      <c r="AE37" s="667"/>
      <c r="AF37" s="666"/>
      <c r="AG37" s="666"/>
      <c r="AH37" s="666"/>
      <c r="AI37" s="666"/>
      <c r="AJ37" s="666"/>
      <c r="AK37" s="666"/>
      <c r="AL37" s="666"/>
      <c r="AM37" s="666"/>
      <c r="AN37" s="666"/>
      <c r="AO37" s="666"/>
      <c r="AP37" s="666"/>
      <c r="AQ37" s="666"/>
      <c r="AR37" s="666"/>
      <c r="AS37" s="666"/>
      <c r="AT37" s="666"/>
      <c r="AU37" s="666"/>
      <c r="AV37" s="666"/>
      <c r="AW37" s="666"/>
      <c r="AX37" s="666"/>
      <c r="AY37" s="666"/>
      <c r="AZ37" s="666"/>
      <c r="BA37" s="666"/>
      <c r="BB37" s="666"/>
      <c r="BC37" s="666"/>
      <c r="BD37" s="666"/>
      <c r="BE37" s="666"/>
      <c r="BF37" s="666"/>
      <c r="BG37" s="666"/>
      <c r="BH37" s="666"/>
      <c r="BI37" s="666"/>
      <c r="BJ37" s="666"/>
      <c r="BK37" s="666"/>
      <c r="BL37" s="666"/>
      <c r="BM37" s="666"/>
      <c r="BN37" s="666"/>
      <c r="BO37" s="666"/>
      <c r="BP37" s="666"/>
      <c r="BQ37" s="666"/>
      <c r="BR37" s="666"/>
      <c r="BS37" s="666"/>
      <c r="BT37" s="666"/>
      <c r="BU37" s="666"/>
      <c r="BV37" s="666"/>
      <c r="BW37" s="666"/>
      <c r="BX37" s="666"/>
      <c r="BY37" s="666"/>
      <c r="BZ37" s="666"/>
      <c r="CA37" s="666"/>
      <c r="CB37" s="666"/>
      <c r="CC37" s="666"/>
      <c r="CD37" s="666"/>
      <c r="CE37" s="666"/>
      <c r="CF37" s="666"/>
      <c r="CG37" s="666"/>
      <c r="CH37" s="666"/>
      <c r="CI37" s="666"/>
      <c r="CJ37" s="666"/>
      <c r="CK37" s="666"/>
      <c r="CL37" s="666"/>
      <c r="CM37" s="666"/>
      <c r="CN37" s="666"/>
      <c r="CO37" s="666"/>
      <c r="CP37" s="666"/>
      <c r="CQ37" s="666"/>
      <c r="CR37" s="666"/>
      <c r="CS37" s="666"/>
      <c r="CT37" s="666"/>
      <c r="CU37" s="666"/>
      <c r="CV37" s="666"/>
      <c r="CW37" s="668"/>
      <c r="CX37" s="639"/>
      <c r="CY37" s="639"/>
      <c r="CZ37" s="639"/>
      <c r="DA37" s="639"/>
      <c r="DB37" s="639"/>
      <c r="DC37" s="639"/>
      <c r="DD37" s="639"/>
      <c r="DE37" s="639"/>
      <c r="DF37" s="639"/>
      <c r="DG37" s="639"/>
      <c r="DH37" s="639"/>
    </row>
    <row r="38" spans="2:112" ht="12.75" customHeight="1">
      <c r="B38" s="153" t="s">
        <v>1331</v>
      </c>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39"/>
      <c r="BI38" s="639"/>
      <c r="BJ38" s="639"/>
      <c r="BK38" s="639"/>
      <c r="BL38" s="639"/>
      <c r="BM38" s="639"/>
      <c r="BN38" s="639"/>
      <c r="BO38" s="639"/>
      <c r="BP38" s="639"/>
      <c r="BQ38" s="639"/>
      <c r="BR38" s="639"/>
      <c r="BS38" s="639"/>
      <c r="BT38" s="639"/>
      <c r="BU38" s="639"/>
      <c r="BV38" s="639"/>
      <c r="BW38" s="639"/>
      <c r="BX38" s="639"/>
      <c r="BY38" s="639"/>
      <c r="BZ38" s="639"/>
      <c r="CA38" s="639"/>
      <c r="CB38" s="639"/>
      <c r="CC38" s="639"/>
      <c r="CD38" s="639"/>
      <c r="CE38" s="639"/>
      <c r="CF38" s="639"/>
      <c r="CG38" s="639"/>
      <c r="CH38" s="639"/>
      <c r="CI38" s="639"/>
      <c r="CJ38" s="639"/>
      <c r="CK38" s="639"/>
      <c r="CL38" s="639"/>
      <c r="CM38" s="639"/>
      <c r="CN38" s="639"/>
      <c r="CO38" s="639"/>
      <c r="CP38" s="639"/>
      <c r="CQ38" s="639"/>
      <c r="CR38" s="639"/>
      <c r="CS38" s="639"/>
      <c r="CT38" s="639"/>
      <c r="CU38" s="639"/>
      <c r="CV38" s="639"/>
      <c r="CW38" s="639"/>
      <c r="CX38" s="639"/>
      <c r="CY38" s="639"/>
      <c r="CZ38" s="639"/>
      <c r="DA38" s="639"/>
      <c r="DB38" s="639"/>
      <c r="DC38" s="639"/>
      <c r="DD38" s="639"/>
      <c r="DE38" s="639"/>
      <c r="DF38" s="639"/>
      <c r="DG38" s="639"/>
      <c r="DH38" s="639"/>
    </row>
    <row r="39" spans="2:112" ht="12.75" customHeight="1">
      <c r="B39" s="185" t="s">
        <v>1332</v>
      </c>
      <c r="AG39" s="639"/>
      <c r="AH39" s="639"/>
      <c r="AI39" s="639"/>
      <c r="AJ39" s="639"/>
      <c r="AK39" s="639"/>
      <c r="AL39" s="639"/>
      <c r="AM39" s="639"/>
      <c r="AN39" s="639"/>
      <c r="AO39" s="639"/>
      <c r="AP39" s="639"/>
      <c r="AQ39" s="639"/>
      <c r="AR39" s="639"/>
      <c r="AS39" s="639"/>
      <c r="AT39" s="639"/>
      <c r="AU39" s="639"/>
      <c r="AV39" s="639"/>
      <c r="AW39" s="639"/>
      <c r="AX39" s="639"/>
      <c r="AY39" s="639"/>
      <c r="AZ39" s="639"/>
      <c r="BA39" s="639"/>
      <c r="BB39" s="639"/>
      <c r="BC39" s="639"/>
      <c r="BD39" s="639"/>
      <c r="BE39" s="639"/>
      <c r="BF39" s="639"/>
      <c r="BG39" s="639"/>
      <c r="BH39" s="639"/>
      <c r="BI39" s="639"/>
      <c r="BJ39" s="639"/>
      <c r="BK39" s="639"/>
      <c r="BL39" s="639"/>
      <c r="BM39" s="639"/>
      <c r="BN39" s="639"/>
      <c r="BO39" s="639"/>
      <c r="BP39" s="639"/>
      <c r="BQ39" s="639"/>
      <c r="BR39" s="639"/>
      <c r="BS39" s="639"/>
      <c r="BT39" s="639"/>
      <c r="BU39" s="639"/>
      <c r="BV39" s="639"/>
      <c r="BW39" s="639"/>
      <c r="BX39" s="639"/>
      <c r="BY39" s="639"/>
      <c r="BZ39" s="639"/>
      <c r="CA39" s="639"/>
      <c r="CB39" s="639"/>
      <c r="CC39" s="639"/>
      <c r="CD39" s="639"/>
      <c r="CE39" s="639"/>
      <c r="CF39" s="639"/>
      <c r="CG39" s="639"/>
      <c r="CH39" s="639"/>
      <c r="CI39" s="639"/>
      <c r="CJ39" s="639"/>
      <c r="CK39" s="639"/>
      <c r="CL39" s="639"/>
      <c r="CM39" s="639"/>
      <c r="CN39" s="639"/>
      <c r="CO39" s="639"/>
      <c r="CP39" s="639"/>
      <c r="CQ39" s="639"/>
      <c r="CR39" s="639"/>
      <c r="CS39" s="639"/>
      <c r="CT39" s="639"/>
      <c r="CU39" s="639"/>
      <c r="CV39" s="639"/>
      <c r="CW39" s="639"/>
      <c r="CX39" s="639"/>
      <c r="CY39" s="639"/>
      <c r="CZ39" s="639"/>
      <c r="DA39" s="639"/>
      <c r="DB39" s="639"/>
      <c r="DC39" s="639"/>
      <c r="DD39" s="639"/>
      <c r="DE39" s="639"/>
      <c r="DF39" s="639"/>
      <c r="DG39" s="639"/>
      <c r="DH39" s="639"/>
    </row>
    <row r="40" spans="33:112" ht="12.75" customHeight="1">
      <c r="AG40" s="639"/>
      <c r="AH40" s="639"/>
      <c r="AI40" s="639"/>
      <c r="AJ40" s="639"/>
      <c r="AK40" s="639"/>
      <c r="AL40" s="639"/>
      <c r="AM40" s="639"/>
      <c r="AN40" s="639"/>
      <c r="AO40" s="639"/>
      <c r="AP40" s="639"/>
      <c r="AQ40" s="639"/>
      <c r="AR40" s="639"/>
      <c r="AS40" s="639"/>
      <c r="AT40" s="639"/>
      <c r="AU40" s="639"/>
      <c r="AV40" s="639"/>
      <c r="AW40" s="639"/>
      <c r="AX40" s="639"/>
      <c r="AY40" s="639"/>
      <c r="AZ40" s="639"/>
      <c r="BA40" s="639"/>
      <c r="BB40" s="639"/>
      <c r="BC40" s="639"/>
      <c r="BD40" s="639"/>
      <c r="BE40" s="639"/>
      <c r="BF40" s="639"/>
      <c r="BG40" s="639"/>
      <c r="BH40" s="639"/>
      <c r="BI40" s="639"/>
      <c r="BJ40" s="639"/>
      <c r="BK40" s="639"/>
      <c r="BL40" s="639"/>
      <c r="BM40" s="639"/>
      <c r="BN40" s="639"/>
      <c r="BO40" s="639"/>
      <c r="BP40" s="639"/>
      <c r="BQ40" s="639"/>
      <c r="BR40" s="639"/>
      <c r="BS40" s="639"/>
      <c r="BT40" s="639"/>
      <c r="BU40" s="639"/>
      <c r="BV40" s="639"/>
      <c r="BW40" s="639"/>
      <c r="BX40" s="639"/>
      <c r="BY40" s="639"/>
      <c r="BZ40" s="639"/>
      <c r="CA40" s="639"/>
      <c r="CB40" s="639"/>
      <c r="CC40" s="639"/>
      <c r="CD40" s="639"/>
      <c r="CE40" s="639"/>
      <c r="CF40" s="639"/>
      <c r="CG40" s="639"/>
      <c r="CH40" s="639"/>
      <c r="CI40" s="639"/>
      <c r="CJ40" s="639"/>
      <c r="CK40" s="639"/>
      <c r="CL40" s="639"/>
      <c r="CM40" s="639"/>
      <c r="CN40" s="639"/>
      <c r="CO40" s="639"/>
      <c r="CP40" s="639"/>
      <c r="CQ40" s="639"/>
      <c r="CR40" s="639"/>
      <c r="CS40" s="639"/>
      <c r="CT40" s="639"/>
      <c r="CU40" s="639"/>
      <c r="CV40" s="639"/>
      <c r="CW40" s="639"/>
      <c r="CX40" s="639"/>
      <c r="CY40" s="639"/>
      <c r="CZ40" s="639"/>
      <c r="DA40" s="639"/>
      <c r="DB40" s="639"/>
      <c r="DC40" s="639"/>
      <c r="DD40" s="639"/>
      <c r="DE40" s="639"/>
      <c r="DF40" s="639"/>
      <c r="DG40" s="639"/>
      <c r="DH40" s="639"/>
    </row>
    <row r="41" spans="33:112" ht="12.75" customHeight="1">
      <c r="AG41" s="639"/>
      <c r="AH41" s="639"/>
      <c r="AI41" s="639"/>
      <c r="AJ41" s="639"/>
      <c r="AK41" s="639"/>
      <c r="AL41" s="639"/>
      <c r="AM41" s="639"/>
      <c r="AN41" s="639"/>
      <c r="AO41" s="639"/>
      <c r="AP41" s="639"/>
      <c r="AQ41" s="639"/>
      <c r="AR41" s="639"/>
      <c r="AS41" s="639"/>
      <c r="AT41" s="639"/>
      <c r="AU41" s="639"/>
      <c r="AV41" s="639"/>
      <c r="AW41" s="639"/>
      <c r="AX41" s="639"/>
      <c r="AY41" s="639"/>
      <c r="AZ41" s="639"/>
      <c r="BA41" s="639"/>
      <c r="BB41" s="639"/>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c r="BY41" s="639"/>
      <c r="BZ41" s="639"/>
      <c r="CA41" s="639"/>
      <c r="CB41" s="639"/>
      <c r="CC41" s="639"/>
      <c r="CD41" s="639"/>
      <c r="CE41" s="639"/>
      <c r="CF41" s="639"/>
      <c r="CG41" s="639"/>
      <c r="CH41" s="639"/>
      <c r="CI41" s="639"/>
      <c r="CJ41" s="639"/>
      <c r="CK41" s="639"/>
      <c r="CL41" s="639"/>
      <c r="CM41" s="639"/>
      <c r="CN41" s="639"/>
      <c r="CO41" s="639"/>
      <c r="CP41" s="639"/>
      <c r="CQ41" s="639"/>
      <c r="CR41" s="639"/>
      <c r="CS41" s="639"/>
      <c r="CT41" s="639"/>
      <c r="CU41" s="639"/>
      <c r="CV41" s="639"/>
      <c r="CW41" s="639"/>
      <c r="CX41" s="639"/>
      <c r="CY41" s="639"/>
      <c r="CZ41" s="639"/>
      <c r="DA41" s="639"/>
      <c r="DB41" s="639"/>
      <c r="DC41" s="639"/>
      <c r="DD41" s="639"/>
      <c r="DE41" s="639"/>
      <c r="DF41" s="639"/>
      <c r="DG41" s="639"/>
      <c r="DH41" s="639"/>
    </row>
    <row r="42" spans="33:112" ht="12">
      <c r="AG42" s="639"/>
      <c r="AH42" s="639"/>
      <c r="AI42" s="639"/>
      <c r="AJ42" s="639"/>
      <c r="AK42" s="639"/>
      <c r="AL42" s="639"/>
      <c r="AM42" s="639"/>
      <c r="AN42" s="639"/>
      <c r="AO42" s="639"/>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39"/>
      <c r="CA42" s="639"/>
      <c r="CB42" s="639"/>
      <c r="CC42" s="639"/>
      <c r="CD42" s="639"/>
      <c r="CE42" s="639"/>
      <c r="CF42" s="639"/>
      <c r="CG42" s="639"/>
      <c r="CH42" s="639"/>
      <c r="CI42" s="639"/>
      <c r="CJ42" s="639"/>
      <c r="CK42" s="639"/>
      <c r="CL42" s="639"/>
      <c r="CM42" s="639"/>
      <c r="CN42" s="639"/>
      <c r="CO42" s="639"/>
      <c r="CP42" s="639"/>
      <c r="CQ42" s="639"/>
      <c r="CR42" s="639"/>
      <c r="CS42" s="639"/>
      <c r="CT42" s="639"/>
      <c r="CU42" s="639"/>
      <c r="CV42" s="639"/>
      <c r="CW42" s="639"/>
      <c r="CX42" s="639"/>
      <c r="CY42" s="639"/>
      <c r="CZ42" s="639"/>
      <c r="DA42" s="639"/>
      <c r="DB42" s="639"/>
      <c r="DC42" s="639"/>
      <c r="DD42" s="639"/>
      <c r="DE42" s="639"/>
      <c r="DF42" s="639"/>
      <c r="DG42" s="639"/>
      <c r="DH42" s="639"/>
    </row>
    <row r="43" spans="33:112" ht="12">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39"/>
      <c r="BR43" s="639"/>
      <c r="BS43" s="639"/>
      <c r="BT43" s="639"/>
      <c r="BU43" s="639"/>
      <c r="BV43" s="639"/>
      <c r="BW43" s="639"/>
      <c r="BX43" s="639"/>
      <c r="BY43" s="639"/>
      <c r="BZ43" s="639"/>
      <c r="CA43" s="639"/>
      <c r="CB43" s="639"/>
      <c r="CC43" s="639"/>
      <c r="CD43" s="639"/>
      <c r="CE43" s="639"/>
      <c r="CF43" s="639"/>
      <c r="CG43" s="639"/>
      <c r="CH43" s="639"/>
      <c r="CI43" s="639"/>
      <c r="CJ43" s="639"/>
      <c r="CK43" s="639"/>
      <c r="CL43" s="639"/>
      <c r="CM43" s="639"/>
      <c r="CN43" s="639"/>
      <c r="CO43" s="639"/>
      <c r="CP43" s="639"/>
      <c r="CQ43" s="639"/>
      <c r="CR43" s="639"/>
      <c r="CS43" s="639"/>
      <c r="CT43" s="639"/>
      <c r="CU43" s="639"/>
      <c r="CV43" s="639"/>
      <c r="CW43" s="639"/>
      <c r="CX43" s="639"/>
      <c r="CY43" s="639"/>
      <c r="CZ43" s="639"/>
      <c r="DA43" s="639"/>
      <c r="DB43" s="639"/>
      <c r="DC43" s="639"/>
      <c r="DD43" s="639"/>
      <c r="DE43" s="639"/>
      <c r="DF43" s="639"/>
      <c r="DG43" s="639"/>
      <c r="DH43" s="639"/>
    </row>
    <row r="44" spans="33:112" ht="12">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39"/>
      <c r="CD44" s="639"/>
      <c r="CE44" s="639"/>
      <c r="CF44" s="639"/>
      <c r="CG44" s="639"/>
      <c r="CH44" s="639"/>
      <c r="CI44" s="639"/>
      <c r="CJ44" s="639"/>
      <c r="CK44" s="639"/>
      <c r="CL44" s="639"/>
      <c r="CM44" s="639"/>
      <c r="CN44" s="639"/>
      <c r="CO44" s="639"/>
      <c r="CP44" s="639"/>
      <c r="CQ44" s="639"/>
      <c r="CR44" s="639"/>
      <c r="CS44" s="639"/>
      <c r="CT44" s="639"/>
      <c r="CU44" s="639"/>
      <c r="CV44" s="639"/>
      <c r="CW44" s="639"/>
      <c r="CX44" s="639"/>
      <c r="CY44" s="639"/>
      <c r="CZ44" s="639"/>
      <c r="DA44" s="639"/>
      <c r="DB44" s="639"/>
      <c r="DC44" s="639"/>
      <c r="DD44" s="639"/>
      <c r="DE44" s="639"/>
      <c r="DF44" s="639"/>
      <c r="DG44" s="639"/>
      <c r="DH44" s="639"/>
    </row>
    <row r="45" spans="33:112" ht="12">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39"/>
      <c r="CD45" s="639"/>
      <c r="CE45" s="639"/>
      <c r="CF45" s="639"/>
      <c r="CG45" s="639"/>
      <c r="CH45" s="639"/>
      <c r="CI45" s="639"/>
      <c r="CJ45" s="639"/>
      <c r="CK45" s="639"/>
      <c r="CL45" s="639"/>
      <c r="CM45" s="639"/>
      <c r="CN45" s="639"/>
      <c r="CO45" s="639"/>
      <c r="CP45" s="639"/>
      <c r="CQ45" s="639"/>
      <c r="CR45" s="639"/>
      <c r="CS45" s="639"/>
      <c r="CT45" s="639"/>
      <c r="CU45" s="639"/>
      <c r="CV45" s="639"/>
      <c r="CW45" s="639"/>
      <c r="CX45" s="639"/>
      <c r="CY45" s="639"/>
      <c r="CZ45" s="639"/>
      <c r="DA45" s="639"/>
      <c r="DB45" s="639"/>
      <c r="DC45" s="639"/>
      <c r="DD45" s="639"/>
      <c r="DE45" s="639"/>
      <c r="DF45" s="639"/>
      <c r="DG45" s="639"/>
      <c r="DH45" s="639"/>
    </row>
    <row r="46" spans="33:112" ht="12">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row>
    <row r="47" spans="33:112" ht="12">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row>
    <row r="48" spans="33:112" ht="12">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row>
    <row r="49" spans="33:112" ht="12">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c r="CA49" s="639"/>
      <c r="CB49" s="639"/>
      <c r="CC49" s="639"/>
      <c r="CD49" s="639"/>
      <c r="CE49" s="639"/>
      <c r="CF49" s="639"/>
      <c r="CG49" s="639"/>
      <c r="CH49" s="639"/>
      <c r="CI49" s="639"/>
      <c r="CJ49" s="639"/>
      <c r="CK49" s="639"/>
      <c r="CL49" s="639"/>
      <c r="CM49" s="639"/>
      <c r="CN49" s="639"/>
      <c r="CO49" s="639"/>
      <c r="CP49" s="639"/>
      <c r="CQ49" s="639"/>
      <c r="CR49" s="639"/>
      <c r="CS49" s="639"/>
      <c r="CT49" s="639"/>
      <c r="CU49" s="639"/>
      <c r="CV49" s="639"/>
      <c r="CW49" s="639"/>
      <c r="CX49" s="639"/>
      <c r="CY49" s="639"/>
      <c r="CZ49" s="639"/>
      <c r="DA49" s="639"/>
      <c r="DB49" s="639"/>
      <c r="DC49" s="639"/>
      <c r="DD49" s="639"/>
      <c r="DE49" s="639"/>
      <c r="DF49" s="639"/>
      <c r="DG49" s="639"/>
      <c r="DH49" s="639"/>
    </row>
    <row r="50" spans="33:112" ht="12">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row>
    <row r="51" spans="33:112" ht="12">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row>
    <row r="52" spans="33:112" ht="12">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row>
    <row r="53" spans="33:112" ht="12">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row>
    <row r="54" spans="33:112" ht="12">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c r="BY54" s="639"/>
      <c r="BZ54" s="639"/>
      <c r="CA54" s="639"/>
      <c r="CB54" s="639"/>
      <c r="CC54" s="639"/>
      <c r="CD54" s="639"/>
      <c r="CE54" s="639"/>
      <c r="CF54" s="639"/>
      <c r="CG54" s="639"/>
      <c r="CH54" s="639"/>
      <c r="CI54" s="639"/>
      <c r="CJ54" s="639"/>
      <c r="CK54" s="639"/>
      <c r="CL54" s="639"/>
      <c r="CM54" s="639"/>
      <c r="CN54" s="639"/>
      <c r="CO54" s="639"/>
      <c r="CP54" s="639"/>
      <c r="CQ54" s="639"/>
      <c r="CR54" s="639"/>
      <c r="CS54" s="639"/>
      <c r="CT54" s="639"/>
      <c r="CU54" s="639"/>
      <c r="CV54" s="639"/>
      <c r="CW54" s="639"/>
      <c r="CX54" s="639"/>
      <c r="CY54" s="639"/>
      <c r="CZ54" s="639"/>
      <c r="DA54" s="639"/>
      <c r="DB54" s="639"/>
      <c r="DC54" s="639"/>
      <c r="DD54" s="639"/>
      <c r="DE54" s="639"/>
      <c r="DF54" s="639"/>
      <c r="DG54" s="639"/>
      <c r="DH54" s="639"/>
    </row>
    <row r="55" spans="33:112" ht="12">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39"/>
      <c r="BJ55" s="639"/>
      <c r="BK55" s="639"/>
      <c r="BL55" s="639"/>
      <c r="BM55" s="639"/>
      <c r="BN55" s="639"/>
      <c r="BO55" s="639"/>
      <c r="BP55" s="639"/>
      <c r="BQ55" s="639"/>
      <c r="BR55" s="639"/>
      <c r="BS55" s="639"/>
      <c r="BT55" s="639"/>
      <c r="BU55" s="639"/>
      <c r="BV55" s="639"/>
      <c r="BW55" s="639"/>
      <c r="BX55" s="639"/>
      <c r="BY55" s="639"/>
      <c r="BZ55" s="639"/>
      <c r="CA55" s="639"/>
      <c r="CB55" s="639"/>
      <c r="CC55" s="639"/>
      <c r="CD55" s="639"/>
      <c r="CE55" s="639"/>
      <c r="CF55" s="639"/>
      <c r="CG55" s="639"/>
      <c r="CH55" s="639"/>
      <c r="CI55" s="639"/>
      <c r="CJ55" s="639"/>
      <c r="CK55" s="639"/>
      <c r="CL55" s="639"/>
      <c r="CM55" s="639"/>
      <c r="CN55" s="639"/>
      <c r="CO55" s="639"/>
      <c r="CP55" s="639"/>
      <c r="CQ55" s="639"/>
      <c r="CR55" s="639"/>
      <c r="CS55" s="639"/>
      <c r="CT55" s="639"/>
      <c r="CU55" s="639"/>
      <c r="CV55" s="639"/>
      <c r="CW55" s="639"/>
      <c r="CX55" s="639"/>
      <c r="CY55" s="639"/>
      <c r="CZ55" s="639"/>
      <c r="DA55" s="639"/>
      <c r="DB55" s="639"/>
      <c r="DC55" s="639"/>
      <c r="DD55" s="639"/>
      <c r="DE55" s="639"/>
      <c r="DF55" s="639"/>
      <c r="DG55" s="639"/>
      <c r="DH55" s="639"/>
    </row>
    <row r="56" spans="33:112" ht="12">
      <c r="AG56" s="639"/>
      <c r="AH56" s="639"/>
      <c r="AI56" s="639"/>
      <c r="AJ56" s="639"/>
      <c r="AK56" s="639"/>
      <c r="AL56" s="639"/>
      <c r="AM56" s="639"/>
      <c r="AN56" s="639"/>
      <c r="AO56" s="639"/>
      <c r="AP56" s="639"/>
      <c r="AQ56" s="639"/>
      <c r="AR56" s="639"/>
      <c r="AS56" s="639"/>
      <c r="AT56" s="639"/>
      <c r="AU56" s="639"/>
      <c r="AV56" s="639"/>
      <c r="AW56" s="639"/>
      <c r="AX56" s="639"/>
      <c r="AY56" s="639"/>
      <c r="AZ56" s="639"/>
      <c r="BA56" s="639"/>
      <c r="BB56" s="639"/>
      <c r="BC56" s="639"/>
      <c r="BD56" s="639"/>
      <c r="BE56" s="639"/>
      <c r="BF56" s="639"/>
      <c r="BG56" s="639"/>
      <c r="BH56" s="639"/>
      <c r="BI56" s="639"/>
      <c r="BJ56" s="639"/>
      <c r="BK56" s="639"/>
      <c r="BL56" s="639"/>
      <c r="BM56" s="639"/>
      <c r="BN56" s="639"/>
      <c r="BO56" s="639"/>
      <c r="BP56" s="639"/>
      <c r="BQ56" s="639"/>
      <c r="BR56" s="639"/>
      <c r="BS56" s="639"/>
      <c r="BT56" s="639"/>
      <c r="BU56" s="639"/>
      <c r="BV56" s="639"/>
      <c r="BW56" s="639"/>
      <c r="BX56" s="639"/>
      <c r="BY56" s="639"/>
      <c r="BZ56" s="639"/>
      <c r="CA56" s="639"/>
      <c r="CB56" s="639"/>
      <c r="CC56" s="639"/>
      <c r="CD56" s="639"/>
      <c r="CE56" s="639"/>
      <c r="CF56" s="639"/>
      <c r="CG56" s="639"/>
      <c r="CH56" s="639"/>
      <c r="CI56" s="639"/>
      <c r="CJ56" s="639"/>
      <c r="CK56" s="639"/>
      <c r="CL56" s="639"/>
      <c r="CM56" s="639"/>
      <c r="CN56" s="639"/>
      <c r="CO56" s="639"/>
      <c r="CP56" s="639"/>
      <c r="CQ56" s="639"/>
      <c r="CR56" s="639"/>
      <c r="CS56" s="639"/>
      <c r="CT56" s="639"/>
      <c r="CU56" s="639"/>
      <c r="CV56" s="639"/>
      <c r="CW56" s="639"/>
      <c r="CX56" s="639"/>
      <c r="CY56" s="639"/>
      <c r="CZ56" s="639"/>
      <c r="DA56" s="639"/>
      <c r="DB56" s="639"/>
      <c r="DC56" s="639"/>
      <c r="DD56" s="639"/>
      <c r="DE56" s="639"/>
      <c r="DF56" s="639"/>
      <c r="DG56" s="639"/>
      <c r="DH56" s="639"/>
    </row>
    <row r="57" spans="33:112" ht="12">
      <c r="AG57" s="639"/>
      <c r="AH57" s="639"/>
      <c r="AI57" s="639"/>
      <c r="AJ57" s="639"/>
      <c r="AK57" s="639"/>
      <c r="AL57" s="639"/>
      <c r="AM57" s="639"/>
      <c r="AN57" s="639"/>
      <c r="AO57" s="639"/>
      <c r="AP57" s="639"/>
      <c r="AQ57" s="639"/>
      <c r="AR57" s="639"/>
      <c r="AS57" s="639"/>
      <c r="AT57" s="639"/>
      <c r="AU57" s="639"/>
      <c r="AV57" s="639"/>
      <c r="AW57" s="639"/>
      <c r="AX57" s="639"/>
      <c r="AY57" s="639"/>
      <c r="AZ57" s="639"/>
      <c r="BA57" s="639"/>
      <c r="BB57" s="639"/>
      <c r="BC57" s="639"/>
      <c r="BD57" s="639"/>
      <c r="BE57" s="639"/>
      <c r="BF57" s="639"/>
      <c r="BG57" s="639"/>
      <c r="BH57" s="639"/>
      <c r="BI57" s="639"/>
      <c r="BJ57" s="639"/>
      <c r="BK57" s="639"/>
      <c r="BL57" s="639"/>
      <c r="BM57" s="639"/>
      <c r="BN57" s="639"/>
      <c r="BO57" s="639"/>
      <c r="BP57" s="639"/>
      <c r="BQ57" s="639"/>
      <c r="BR57" s="639"/>
      <c r="BS57" s="639"/>
      <c r="BT57" s="639"/>
      <c r="BU57" s="639"/>
      <c r="BV57" s="639"/>
      <c r="BW57" s="639"/>
      <c r="BX57" s="639"/>
      <c r="BY57" s="639"/>
      <c r="BZ57" s="639"/>
      <c r="CA57" s="639"/>
      <c r="CB57" s="639"/>
      <c r="CC57" s="639"/>
      <c r="CD57" s="639"/>
      <c r="CE57" s="639"/>
      <c r="CF57" s="639"/>
      <c r="CG57" s="639"/>
      <c r="CH57" s="639"/>
      <c r="CI57" s="639"/>
      <c r="CJ57" s="639"/>
      <c r="CK57" s="639"/>
      <c r="CL57" s="639"/>
      <c r="CM57" s="639"/>
      <c r="CN57" s="639"/>
      <c r="CO57" s="639"/>
      <c r="CP57" s="639"/>
      <c r="CQ57" s="639"/>
      <c r="CR57" s="639"/>
      <c r="CS57" s="639"/>
      <c r="CT57" s="639"/>
      <c r="CU57" s="639"/>
      <c r="CV57" s="639"/>
      <c r="CW57" s="639"/>
      <c r="CX57" s="639"/>
      <c r="CY57" s="639"/>
      <c r="CZ57" s="639"/>
      <c r="DA57" s="639"/>
      <c r="DB57" s="639"/>
      <c r="DC57" s="639"/>
      <c r="DD57" s="639"/>
      <c r="DE57" s="639"/>
      <c r="DF57" s="639"/>
      <c r="DG57" s="639"/>
      <c r="DH57" s="639"/>
    </row>
    <row r="58" spans="33:112" ht="12">
      <c r="AG58" s="639"/>
      <c r="AH58" s="639"/>
      <c r="AI58" s="639"/>
      <c r="AJ58" s="639"/>
      <c r="AK58" s="639"/>
      <c r="AL58" s="639"/>
      <c r="AM58" s="639"/>
      <c r="AN58" s="639"/>
      <c r="AO58" s="639"/>
      <c r="AP58" s="639"/>
      <c r="AQ58" s="639"/>
      <c r="AR58" s="639"/>
      <c r="AS58" s="639"/>
      <c r="AT58" s="639"/>
      <c r="AU58" s="639"/>
      <c r="AV58" s="639"/>
      <c r="AW58" s="639"/>
      <c r="AX58" s="639"/>
      <c r="AY58" s="639"/>
      <c r="AZ58" s="639"/>
      <c r="BA58" s="639"/>
      <c r="BB58" s="639"/>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c r="CQ58" s="639"/>
      <c r="CR58" s="639"/>
      <c r="CS58" s="639"/>
      <c r="CT58" s="639"/>
      <c r="CU58" s="639"/>
      <c r="CV58" s="639"/>
      <c r="CW58" s="639"/>
      <c r="CX58" s="639"/>
      <c r="CY58" s="639"/>
      <c r="CZ58" s="639"/>
      <c r="DA58" s="639"/>
      <c r="DB58" s="639"/>
      <c r="DC58" s="639"/>
      <c r="DD58" s="639"/>
      <c r="DE58" s="639"/>
      <c r="DF58" s="639"/>
      <c r="DG58" s="639"/>
      <c r="DH58" s="639"/>
    </row>
    <row r="59" spans="33:112" ht="12">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39"/>
      <c r="CG59" s="639"/>
      <c r="CH59" s="639"/>
      <c r="CI59" s="639"/>
      <c r="CJ59" s="639"/>
      <c r="CK59" s="639"/>
      <c r="CL59" s="639"/>
      <c r="CM59" s="639"/>
      <c r="CN59" s="639"/>
      <c r="CO59" s="639"/>
      <c r="CP59" s="639"/>
      <c r="CQ59" s="639"/>
      <c r="CR59" s="639"/>
      <c r="CS59" s="639"/>
      <c r="CT59" s="639"/>
      <c r="CU59" s="639"/>
      <c r="CV59" s="639"/>
      <c r="CW59" s="639"/>
      <c r="CX59" s="639"/>
      <c r="CY59" s="639"/>
      <c r="CZ59" s="639"/>
      <c r="DA59" s="639"/>
      <c r="DB59" s="639"/>
      <c r="DC59" s="639"/>
      <c r="DD59" s="639"/>
      <c r="DE59" s="639"/>
      <c r="DF59" s="639"/>
      <c r="DG59" s="639"/>
      <c r="DH59" s="639"/>
    </row>
    <row r="60" spans="33:112" ht="12">
      <c r="AG60" s="639"/>
      <c r="AH60" s="639"/>
      <c r="AI60" s="639"/>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639"/>
      <c r="CU60" s="639"/>
      <c r="CV60" s="639"/>
      <c r="CW60" s="639"/>
      <c r="CX60" s="639"/>
      <c r="CY60" s="639"/>
      <c r="CZ60" s="639"/>
      <c r="DA60" s="639"/>
      <c r="DB60" s="639"/>
      <c r="DC60" s="639"/>
      <c r="DD60" s="639"/>
      <c r="DE60" s="639"/>
      <c r="DF60" s="639"/>
      <c r="DG60" s="639"/>
      <c r="DH60" s="639"/>
    </row>
    <row r="61" spans="33:112" ht="12">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639"/>
      <c r="CU61" s="639"/>
      <c r="CV61" s="639"/>
      <c r="CW61" s="639"/>
      <c r="CX61" s="639"/>
      <c r="CY61" s="639"/>
      <c r="CZ61" s="639"/>
      <c r="DA61" s="639"/>
      <c r="DB61" s="639"/>
      <c r="DC61" s="639"/>
      <c r="DD61" s="639"/>
      <c r="DE61" s="639"/>
      <c r="DF61" s="639"/>
      <c r="DG61" s="639"/>
      <c r="DH61" s="639"/>
    </row>
    <row r="62" spans="33:112" ht="12">
      <c r="AG62" s="639"/>
      <c r="AH62" s="639"/>
      <c r="AI62" s="639"/>
      <c r="AJ62" s="639"/>
      <c r="AK62" s="639"/>
      <c r="AL62" s="639"/>
      <c r="AM62" s="639"/>
      <c r="AN62" s="639"/>
      <c r="AO62" s="639"/>
      <c r="AP62" s="639"/>
      <c r="AQ62" s="639"/>
      <c r="AR62" s="639"/>
      <c r="AS62" s="639"/>
      <c r="AT62" s="639"/>
      <c r="AU62" s="639"/>
      <c r="AV62" s="639"/>
      <c r="AW62" s="639"/>
      <c r="AX62" s="639"/>
      <c r="AY62" s="639"/>
      <c r="AZ62" s="639"/>
      <c r="BA62" s="639"/>
      <c r="BB62" s="639"/>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639"/>
      <c r="CU62" s="639"/>
      <c r="CV62" s="639"/>
      <c r="CW62" s="639"/>
      <c r="CX62" s="639"/>
      <c r="CY62" s="639"/>
      <c r="CZ62" s="639"/>
      <c r="DA62" s="639"/>
      <c r="DB62" s="639"/>
      <c r="DC62" s="639"/>
      <c r="DD62" s="639"/>
      <c r="DE62" s="639"/>
      <c r="DF62" s="639"/>
      <c r="DG62" s="639"/>
      <c r="DH62" s="639"/>
    </row>
    <row r="63" spans="33:112" ht="12">
      <c r="AG63" s="639"/>
      <c r="AH63" s="639"/>
      <c r="AI63" s="639"/>
      <c r="AJ63" s="639"/>
      <c r="AK63" s="639"/>
      <c r="AL63" s="639"/>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639"/>
      <c r="CU63" s="639"/>
      <c r="CV63" s="639"/>
      <c r="CW63" s="639"/>
      <c r="CX63" s="639"/>
      <c r="CY63" s="639"/>
      <c r="CZ63" s="639"/>
      <c r="DA63" s="639"/>
      <c r="DB63" s="639"/>
      <c r="DC63" s="639"/>
      <c r="DD63" s="639"/>
      <c r="DE63" s="639"/>
      <c r="DF63" s="639"/>
      <c r="DG63" s="639"/>
      <c r="DH63" s="639"/>
    </row>
    <row r="64" spans="33:112" ht="12">
      <c r="AG64" s="639"/>
      <c r="AH64" s="639"/>
      <c r="AI64" s="639"/>
      <c r="AJ64" s="639"/>
      <c r="AK64" s="639"/>
      <c r="AL64" s="639"/>
      <c r="AM64" s="639"/>
      <c r="AN64" s="639"/>
      <c r="AO64" s="639"/>
      <c r="AP64" s="639"/>
      <c r="AQ64" s="639"/>
      <c r="AR64" s="639"/>
      <c r="AS64" s="639"/>
      <c r="AT64" s="639"/>
      <c r="AU64" s="639"/>
      <c r="AV64" s="639"/>
      <c r="AW64" s="639"/>
      <c r="AX64" s="639"/>
      <c r="AY64" s="639"/>
      <c r="AZ64" s="639"/>
      <c r="BA64" s="639"/>
      <c r="BB64" s="639"/>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639"/>
      <c r="CU64" s="639"/>
      <c r="CV64" s="639"/>
      <c r="CW64" s="639"/>
      <c r="CX64" s="639"/>
      <c r="CY64" s="639"/>
      <c r="CZ64" s="639"/>
      <c r="DA64" s="639"/>
      <c r="DB64" s="639"/>
      <c r="DC64" s="639"/>
      <c r="DD64" s="639"/>
      <c r="DE64" s="639"/>
      <c r="DF64" s="639"/>
      <c r="DG64" s="639"/>
      <c r="DH64" s="639"/>
    </row>
    <row r="65" spans="33:112" ht="12">
      <c r="AG65" s="639"/>
      <c r="AH65" s="639"/>
      <c r="AI65" s="639"/>
      <c r="AJ65" s="639"/>
      <c r="AK65" s="639"/>
      <c r="AL65" s="639"/>
      <c r="AM65" s="639"/>
      <c r="AN65" s="639"/>
      <c r="AO65" s="639"/>
      <c r="AP65" s="639"/>
      <c r="AQ65" s="639"/>
      <c r="AR65" s="639"/>
      <c r="AS65" s="639"/>
      <c r="AT65" s="639"/>
      <c r="AU65" s="639"/>
      <c r="AV65" s="639"/>
      <c r="AW65" s="639"/>
      <c r="AX65" s="639"/>
      <c r="AY65" s="639"/>
      <c r="AZ65" s="639"/>
      <c r="BA65" s="639"/>
      <c r="BB65" s="639"/>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639"/>
      <c r="CU65" s="639"/>
      <c r="CV65" s="639"/>
      <c r="CW65" s="639"/>
      <c r="CX65" s="639"/>
      <c r="CY65" s="639"/>
      <c r="CZ65" s="639"/>
      <c r="DA65" s="639"/>
      <c r="DB65" s="639"/>
      <c r="DC65" s="639"/>
      <c r="DD65" s="639"/>
      <c r="DE65" s="639"/>
      <c r="DF65" s="639"/>
      <c r="DG65" s="639"/>
      <c r="DH65" s="639"/>
    </row>
    <row r="66" spans="33:112" ht="12">
      <c r="AG66" s="639"/>
      <c r="AH66" s="639"/>
      <c r="AI66" s="639"/>
      <c r="AJ66" s="639"/>
      <c r="AK66" s="639"/>
      <c r="AL66" s="639"/>
      <c r="AM66" s="639"/>
      <c r="AN66" s="639"/>
      <c r="AO66" s="639"/>
      <c r="AP66" s="639"/>
      <c r="AQ66" s="639"/>
      <c r="AR66" s="639"/>
      <c r="AS66" s="639"/>
      <c r="AT66" s="639"/>
      <c r="AU66" s="639"/>
      <c r="AV66" s="639"/>
      <c r="AW66" s="639"/>
      <c r="AX66" s="639"/>
      <c r="AY66" s="639"/>
      <c r="AZ66" s="639"/>
      <c r="BA66" s="639"/>
      <c r="BB66" s="639"/>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39"/>
      <c r="CG66" s="639"/>
      <c r="CH66" s="639"/>
      <c r="CI66" s="639"/>
      <c r="CJ66" s="639"/>
      <c r="CK66" s="639"/>
      <c r="CL66" s="639"/>
      <c r="CM66" s="639"/>
      <c r="CN66" s="639"/>
      <c r="CO66" s="639"/>
      <c r="CP66" s="639"/>
      <c r="CQ66" s="639"/>
      <c r="CR66" s="639"/>
      <c r="CS66" s="639"/>
      <c r="CT66" s="639"/>
      <c r="CU66" s="639"/>
      <c r="CV66" s="639"/>
      <c r="CW66" s="639"/>
      <c r="CX66" s="639"/>
      <c r="CY66" s="639"/>
      <c r="CZ66" s="639"/>
      <c r="DA66" s="639"/>
      <c r="DB66" s="639"/>
      <c r="DC66" s="639"/>
      <c r="DD66" s="639"/>
      <c r="DE66" s="639"/>
      <c r="DF66" s="639"/>
      <c r="DG66" s="639"/>
      <c r="DH66" s="639"/>
    </row>
    <row r="67" spans="33:112" ht="12">
      <c r="AG67" s="639"/>
      <c r="AH67" s="639"/>
      <c r="AI67" s="639"/>
      <c r="AJ67" s="639"/>
      <c r="AK67" s="639"/>
      <c r="AL67" s="639"/>
      <c r="AM67" s="639"/>
      <c r="AN67" s="639"/>
      <c r="AO67" s="639"/>
      <c r="AP67" s="639"/>
      <c r="AQ67" s="639"/>
      <c r="AR67" s="639"/>
      <c r="AS67" s="639"/>
      <c r="AT67" s="639"/>
      <c r="AU67" s="639"/>
      <c r="AV67" s="639"/>
      <c r="AW67" s="639"/>
      <c r="AX67" s="639"/>
      <c r="AY67" s="639"/>
      <c r="AZ67" s="639"/>
      <c r="BA67" s="639"/>
      <c r="BB67" s="639"/>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39"/>
      <c r="CG67" s="639"/>
      <c r="CH67" s="639"/>
      <c r="CI67" s="639"/>
      <c r="CJ67" s="639"/>
      <c r="CK67" s="639"/>
      <c r="CL67" s="639"/>
      <c r="CM67" s="639"/>
      <c r="CN67" s="639"/>
      <c r="CO67" s="639"/>
      <c r="CP67" s="639"/>
      <c r="CQ67" s="639"/>
      <c r="CR67" s="639"/>
      <c r="CS67" s="639"/>
      <c r="CT67" s="639"/>
      <c r="CU67" s="639"/>
      <c r="CV67" s="639"/>
      <c r="CW67" s="639"/>
      <c r="CX67" s="639"/>
      <c r="CY67" s="639"/>
      <c r="CZ67" s="639"/>
      <c r="DA67" s="639"/>
      <c r="DB67" s="639"/>
      <c r="DC67" s="639"/>
      <c r="DD67" s="639"/>
      <c r="DE67" s="639"/>
      <c r="DF67" s="639"/>
      <c r="DG67" s="639"/>
      <c r="DH67" s="639"/>
    </row>
  </sheetData>
  <mergeCells count="66">
    <mergeCell ref="B4:C7"/>
    <mergeCell ref="N4:AE4"/>
    <mergeCell ref="N5:S5"/>
    <mergeCell ref="D4:E7"/>
    <mergeCell ref="F4:F7"/>
    <mergeCell ref="N6:O7"/>
    <mergeCell ref="P6:Q7"/>
    <mergeCell ref="R6:S7"/>
    <mergeCell ref="M5:M7"/>
    <mergeCell ref="G5:G7"/>
    <mergeCell ref="BO4:BT4"/>
    <mergeCell ref="BK5:BL7"/>
    <mergeCell ref="BG5:BH7"/>
    <mergeCell ref="BE5:BF7"/>
    <mergeCell ref="K5:K7"/>
    <mergeCell ref="L5:L7"/>
    <mergeCell ref="X6:Y7"/>
    <mergeCell ref="T5:Y5"/>
    <mergeCell ref="T6:U7"/>
    <mergeCell ref="V6:W7"/>
    <mergeCell ref="AB6:AC7"/>
    <mergeCell ref="Z6:AA7"/>
    <mergeCell ref="AP5:AQ7"/>
    <mergeCell ref="AD6:AE7"/>
    <mergeCell ref="Z5:AE5"/>
    <mergeCell ref="AN5:AO7"/>
    <mergeCell ref="AL5:AM7"/>
    <mergeCell ref="AF4:AG7"/>
    <mergeCell ref="AH4:AO4"/>
    <mergeCell ref="AH5:AI7"/>
    <mergeCell ref="AJ5:AK7"/>
    <mergeCell ref="AZ5:BA7"/>
    <mergeCell ref="AT5:AW5"/>
    <mergeCell ref="CV5:CV7"/>
    <mergeCell ref="BC5:BD7"/>
    <mergeCell ref="AR5:AS7"/>
    <mergeCell ref="AV6:AW7"/>
    <mergeCell ref="AT6:AU7"/>
    <mergeCell ref="AX6:AY7"/>
    <mergeCell ref="AX5:AY5"/>
    <mergeCell ref="CW5:CW7"/>
    <mergeCell ref="CP5:CS6"/>
    <mergeCell ref="BU5:BY6"/>
    <mergeCell ref="CJ5:CN6"/>
    <mergeCell ref="BZ5:CI5"/>
    <mergeCell ref="CU5:CU7"/>
    <mergeCell ref="CV4:CW4"/>
    <mergeCell ref="BB4:BB7"/>
    <mergeCell ref="BI5:BJ7"/>
    <mergeCell ref="BC4:BL4"/>
    <mergeCell ref="BZ6:CC6"/>
    <mergeCell ref="CD6:CI6"/>
    <mergeCell ref="BU4:CI4"/>
    <mergeCell ref="BM4:BN7"/>
    <mergeCell ref="CT4:CU4"/>
    <mergeCell ref="CT5:CT7"/>
    <mergeCell ref="CJ4:CS4"/>
    <mergeCell ref="CO5:CO7"/>
    <mergeCell ref="BS5:BT6"/>
    <mergeCell ref="I5:I7"/>
    <mergeCell ref="G4:M4"/>
    <mergeCell ref="H5:H7"/>
    <mergeCell ref="J5:J7"/>
    <mergeCell ref="AP4:BA4"/>
    <mergeCell ref="BQ5:BR6"/>
    <mergeCell ref="BO5:BP6"/>
  </mergeCells>
  <printOptions/>
  <pageMargins left="0.75" right="0.75" top="1" bottom="1" header="0.512" footer="0.512"/>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B1:N22"/>
  <sheetViews>
    <sheetView workbookViewId="0" topLeftCell="A1">
      <selection activeCell="A1" sqref="A1"/>
    </sheetView>
  </sheetViews>
  <sheetFormatPr defaultColWidth="9.00390625" defaultRowHeight="13.5"/>
  <cols>
    <col min="1" max="1" width="4.125" style="185" customWidth="1"/>
    <col min="2" max="2" width="13.125" style="670" customWidth="1"/>
    <col min="3" max="3" width="7.75390625" style="670" customWidth="1"/>
    <col min="4" max="7" width="9.625" style="185" customWidth="1"/>
    <col min="8" max="9" width="10.875" style="185" customWidth="1"/>
    <col min="10" max="10" width="9.625" style="185" customWidth="1"/>
    <col min="11" max="11" width="12.25390625" style="185" bestFit="1" customWidth="1"/>
    <col min="12" max="12" width="13.625" style="185" customWidth="1"/>
    <col min="13" max="13" width="12.875" style="185" customWidth="1"/>
    <col min="14" max="14" width="14.00390625" style="185" customWidth="1"/>
    <col min="15" max="16384" width="9.00390625" style="185" customWidth="1"/>
  </cols>
  <sheetData>
    <row r="1" spans="2:3" ht="14.25">
      <c r="B1" s="669" t="s">
        <v>270</v>
      </c>
      <c r="C1" s="669"/>
    </row>
    <row r="2" ht="12.75" thickBot="1">
      <c r="N2" s="671" t="s">
        <v>237</v>
      </c>
    </row>
    <row r="3" spans="2:14" ht="14.25" customHeight="1" thickTop="1">
      <c r="B3" s="1260" t="s">
        <v>238</v>
      </c>
      <c r="C3" s="1255"/>
      <c r="D3" s="1569" t="s">
        <v>239</v>
      </c>
      <c r="E3" s="1569"/>
      <c r="F3" s="1569"/>
      <c r="G3" s="1569"/>
      <c r="H3" s="1569"/>
      <c r="I3" s="1569"/>
      <c r="J3" s="1569"/>
      <c r="K3" s="1576" t="s">
        <v>240</v>
      </c>
      <c r="L3" s="1569" t="s">
        <v>241</v>
      </c>
      <c r="M3" s="1569" t="s">
        <v>242</v>
      </c>
      <c r="N3" s="1569" t="s">
        <v>243</v>
      </c>
    </row>
    <row r="4" spans="2:14" ht="14.25" customHeight="1">
      <c r="B4" s="1252"/>
      <c r="C4" s="1254"/>
      <c r="D4" s="1568" t="s">
        <v>244</v>
      </c>
      <c r="E4" s="1568"/>
      <c r="F4" s="1568" t="s">
        <v>245</v>
      </c>
      <c r="G4" s="1568"/>
      <c r="H4" s="1568" t="s">
        <v>246</v>
      </c>
      <c r="I4" s="1568"/>
      <c r="J4" s="672" t="s">
        <v>1085</v>
      </c>
      <c r="K4" s="1577"/>
      <c r="L4" s="1568"/>
      <c r="M4" s="1568"/>
      <c r="N4" s="1568"/>
    </row>
    <row r="5" spans="2:14" ht="15" customHeight="1">
      <c r="B5" s="673"/>
      <c r="C5" s="674"/>
      <c r="D5" s="675"/>
      <c r="E5" s="675"/>
      <c r="F5" s="675"/>
      <c r="G5" s="675"/>
      <c r="H5" s="675"/>
      <c r="I5" s="675"/>
      <c r="J5" s="675"/>
      <c r="K5" s="675"/>
      <c r="L5" s="675"/>
      <c r="M5" s="675"/>
      <c r="N5" s="676"/>
    </row>
    <row r="6" spans="2:14" ht="15" customHeight="1">
      <c r="B6" s="1578" t="s">
        <v>247</v>
      </c>
      <c r="C6" s="1579"/>
      <c r="D6" s="1566">
        <v>31965</v>
      </c>
      <c r="E6" s="1566"/>
      <c r="F6" s="1567">
        <v>-12835</v>
      </c>
      <c r="G6" s="1567"/>
      <c r="H6" s="1566">
        <v>12571</v>
      </c>
      <c r="I6" s="1566"/>
      <c r="J6" s="57">
        <v>44536</v>
      </c>
      <c r="K6" s="57">
        <v>213122</v>
      </c>
      <c r="L6" s="57">
        <v>3611</v>
      </c>
      <c r="M6" s="57">
        <v>471</v>
      </c>
      <c r="N6" s="60">
        <v>261740</v>
      </c>
    </row>
    <row r="7" spans="2:14" ht="15" customHeight="1">
      <c r="B7" s="677"/>
      <c r="C7" s="678"/>
      <c r="D7" s="57"/>
      <c r="E7" s="57"/>
      <c r="F7" s="57"/>
      <c r="G7" s="57"/>
      <c r="H7" s="57"/>
      <c r="I7" s="57"/>
      <c r="J7" s="57"/>
      <c r="K7" s="57"/>
      <c r="L7" s="57"/>
      <c r="M7" s="57"/>
      <c r="N7" s="60"/>
    </row>
    <row r="8" spans="2:14" ht="15" customHeight="1">
      <c r="B8" s="1578" t="s">
        <v>248</v>
      </c>
      <c r="C8" s="1579"/>
      <c r="D8" s="1566">
        <v>46110</v>
      </c>
      <c r="E8" s="1566"/>
      <c r="F8" s="1566">
        <v>13006</v>
      </c>
      <c r="G8" s="1566"/>
      <c r="H8" s="1566">
        <v>31472</v>
      </c>
      <c r="I8" s="1566"/>
      <c r="J8" s="57">
        <v>90588</v>
      </c>
      <c r="K8" s="57">
        <v>1897138</v>
      </c>
      <c r="L8" s="57">
        <v>23341</v>
      </c>
      <c r="M8" s="46" t="s">
        <v>249</v>
      </c>
      <c r="N8" s="48" t="s">
        <v>250</v>
      </c>
    </row>
    <row r="9" spans="2:14" ht="15" customHeight="1">
      <c r="B9" s="677"/>
      <c r="C9" s="678"/>
      <c r="D9" s="57"/>
      <c r="E9" s="57"/>
      <c r="F9" s="675"/>
      <c r="G9" s="675"/>
      <c r="H9" s="57"/>
      <c r="I9" s="57"/>
      <c r="J9" s="57"/>
      <c r="K9" s="57"/>
      <c r="L9" s="57"/>
      <c r="M9" s="46" t="s">
        <v>251</v>
      </c>
      <c r="N9" s="48" t="s">
        <v>252</v>
      </c>
    </row>
    <row r="10" spans="2:14" ht="15" customHeight="1" thickBot="1">
      <c r="B10" s="679"/>
      <c r="C10" s="680"/>
      <c r="D10" s="57"/>
      <c r="E10" s="57"/>
      <c r="F10" s="675"/>
      <c r="G10" s="675"/>
      <c r="H10" s="57"/>
      <c r="I10" s="57"/>
      <c r="J10" s="57"/>
      <c r="K10" s="57"/>
      <c r="L10" s="57"/>
      <c r="M10" s="57"/>
      <c r="N10" s="60"/>
    </row>
    <row r="11" spans="2:14" ht="15" customHeight="1" thickTop="1">
      <c r="B11" s="1575" t="s">
        <v>238</v>
      </c>
      <c r="C11" s="1574" t="s">
        <v>253</v>
      </c>
      <c r="D11" s="1573" t="s">
        <v>254</v>
      </c>
      <c r="E11" s="1573"/>
      <c r="F11" s="1573"/>
      <c r="G11" s="1573" t="s">
        <v>255</v>
      </c>
      <c r="H11" s="1573"/>
      <c r="I11" s="1573"/>
      <c r="J11" s="1570" t="s">
        <v>256</v>
      </c>
      <c r="K11" s="1570" t="s">
        <v>257</v>
      </c>
      <c r="L11" s="1570" t="s">
        <v>258</v>
      </c>
      <c r="M11" s="1570" t="s">
        <v>259</v>
      </c>
      <c r="N11" s="1570" t="s">
        <v>260</v>
      </c>
    </row>
    <row r="12" spans="2:14" s="153" customFormat="1" ht="15" customHeight="1">
      <c r="B12" s="1571"/>
      <c r="C12" s="1572"/>
      <c r="D12" s="681" t="s">
        <v>261</v>
      </c>
      <c r="E12" s="681" t="s">
        <v>261</v>
      </c>
      <c r="F12" s="1572" t="s">
        <v>1085</v>
      </c>
      <c r="G12" s="682" t="s">
        <v>262</v>
      </c>
      <c r="H12" s="681" t="s">
        <v>263</v>
      </c>
      <c r="I12" s="1572" t="s">
        <v>1085</v>
      </c>
      <c r="J12" s="1571"/>
      <c r="K12" s="1571"/>
      <c r="L12" s="1571"/>
      <c r="M12" s="1571"/>
      <c r="N12" s="1571"/>
    </row>
    <row r="13" spans="2:14" s="153" customFormat="1" ht="15" customHeight="1">
      <c r="B13" s="1571"/>
      <c r="C13" s="1572"/>
      <c r="D13" s="683" t="s">
        <v>264</v>
      </c>
      <c r="E13" s="683" t="s">
        <v>265</v>
      </c>
      <c r="F13" s="1572"/>
      <c r="G13" s="683" t="s">
        <v>266</v>
      </c>
      <c r="H13" s="683" t="s">
        <v>265</v>
      </c>
      <c r="I13" s="1572"/>
      <c r="J13" s="1571"/>
      <c r="K13" s="1571"/>
      <c r="L13" s="1571"/>
      <c r="M13" s="1571"/>
      <c r="N13" s="1571"/>
    </row>
    <row r="14" spans="2:14" s="153" customFormat="1" ht="15" customHeight="1">
      <c r="B14" s="684"/>
      <c r="C14" s="675"/>
      <c r="D14" s="685"/>
      <c r="E14" s="685"/>
      <c r="F14" s="675"/>
      <c r="G14" s="675"/>
      <c r="H14" s="685"/>
      <c r="I14" s="685"/>
      <c r="J14" s="685"/>
      <c r="K14" s="685"/>
      <c r="L14" s="57"/>
      <c r="M14" s="685"/>
      <c r="N14" s="60"/>
    </row>
    <row r="15" spans="2:14" s="153" customFormat="1" ht="15" customHeight="1">
      <c r="B15" s="686" t="s">
        <v>267</v>
      </c>
      <c r="C15" s="675">
        <v>125</v>
      </c>
      <c r="D15" s="685">
        <v>41118</v>
      </c>
      <c r="E15" s="685">
        <v>224</v>
      </c>
      <c r="F15" s="675">
        <f>SUM(D15:E15)</f>
        <v>41342</v>
      </c>
      <c r="G15" s="675">
        <v>19</v>
      </c>
      <c r="H15" s="685">
        <v>4</v>
      </c>
      <c r="I15" s="685">
        <f>SUM(G15:H15)</f>
        <v>23</v>
      </c>
      <c r="J15" s="685">
        <v>566</v>
      </c>
      <c r="K15" s="685">
        <v>496</v>
      </c>
      <c r="L15" s="57">
        <v>1</v>
      </c>
      <c r="M15" s="685">
        <v>163</v>
      </c>
      <c r="N15" s="60">
        <v>42716</v>
      </c>
    </row>
    <row r="16" spans="2:14" s="153" customFormat="1" ht="15" customHeight="1">
      <c r="B16" s="686"/>
      <c r="C16" s="675"/>
      <c r="D16" s="685"/>
      <c r="E16" s="685"/>
      <c r="F16" s="675"/>
      <c r="G16" s="675"/>
      <c r="H16" s="685"/>
      <c r="I16" s="685"/>
      <c r="J16" s="685"/>
      <c r="K16" s="685"/>
      <c r="L16" s="57"/>
      <c r="M16" s="685"/>
      <c r="N16" s="60"/>
    </row>
    <row r="17" spans="2:14" s="153" customFormat="1" ht="15" customHeight="1">
      <c r="B17" s="686" t="s">
        <v>268</v>
      </c>
      <c r="C17" s="675">
        <v>7211</v>
      </c>
      <c r="D17" s="685">
        <v>93503</v>
      </c>
      <c r="E17" s="685">
        <v>24718</v>
      </c>
      <c r="F17" s="675">
        <f>SUM(D17:E17)</f>
        <v>118221</v>
      </c>
      <c r="G17" s="675">
        <v>12800</v>
      </c>
      <c r="H17" s="685">
        <v>78100</v>
      </c>
      <c r="I17" s="685">
        <f>SUM(G17:H17)</f>
        <v>90900</v>
      </c>
      <c r="J17" s="685">
        <v>9551</v>
      </c>
      <c r="K17" s="685">
        <v>574</v>
      </c>
      <c r="L17" s="57">
        <v>500</v>
      </c>
      <c r="M17" s="685">
        <v>504</v>
      </c>
      <c r="N17" s="60">
        <v>227461</v>
      </c>
    </row>
    <row r="18" spans="2:14" s="153" customFormat="1" ht="15" customHeight="1">
      <c r="B18" s="687"/>
      <c r="C18" s="688"/>
      <c r="D18" s="689"/>
      <c r="E18" s="689"/>
      <c r="F18" s="689"/>
      <c r="G18" s="689"/>
      <c r="H18" s="689"/>
      <c r="I18" s="689"/>
      <c r="J18" s="689"/>
      <c r="K18" s="689"/>
      <c r="L18" s="689"/>
      <c r="M18" s="689"/>
      <c r="N18" s="690"/>
    </row>
    <row r="19" spans="2:14" ht="15" customHeight="1">
      <c r="B19" s="670" t="s">
        <v>269</v>
      </c>
      <c r="D19" s="670"/>
      <c r="E19" s="670"/>
      <c r="F19" s="670"/>
      <c r="G19" s="670"/>
      <c r="H19" s="670"/>
      <c r="I19" s="670"/>
      <c r="J19" s="670"/>
      <c r="K19" s="670"/>
      <c r="L19" s="670"/>
      <c r="M19" s="670"/>
      <c r="N19" s="670"/>
    </row>
    <row r="20" spans="4:14" ht="15" customHeight="1">
      <c r="D20" s="670"/>
      <c r="E20" s="670"/>
      <c r="F20" s="670"/>
      <c r="G20" s="670"/>
      <c r="H20" s="670"/>
      <c r="I20" s="670"/>
      <c r="J20" s="670"/>
      <c r="K20" s="670"/>
      <c r="L20" s="670"/>
      <c r="M20" s="670"/>
      <c r="N20" s="670"/>
    </row>
    <row r="21" spans="4:14" ht="15" customHeight="1">
      <c r="D21" s="670"/>
      <c r="E21" s="670"/>
      <c r="F21" s="670"/>
      <c r="G21" s="670"/>
      <c r="H21" s="670"/>
      <c r="I21" s="670"/>
      <c r="J21" s="670"/>
      <c r="K21" s="670"/>
      <c r="L21" s="670"/>
      <c r="M21" s="670"/>
      <c r="N21" s="670"/>
    </row>
    <row r="22" spans="4:14" ht="12">
      <c r="D22" s="670"/>
      <c r="E22" s="670"/>
      <c r="F22" s="670"/>
      <c r="G22" s="670"/>
      <c r="H22" s="670"/>
      <c r="I22" s="670"/>
      <c r="J22" s="670"/>
      <c r="K22" s="670"/>
      <c r="L22" s="670"/>
      <c r="M22" s="670"/>
      <c r="N22" s="670"/>
    </row>
  </sheetData>
  <mergeCells count="28">
    <mergeCell ref="M11:M13"/>
    <mergeCell ref="N11:N13"/>
    <mergeCell ref="B11:B13"/>
    <mergeCell ref="K3:K4"/>
    <mergeCell ref="L3:L4"/>
    <mergeCell ref="M3:M4"/>
    <mergeCell ref="N3:N4"/>
    <mergeCell ref="B3:C4"/>
    <mergeCell ref="B8:C8"/>
    <mergeCell ref="B6:C6"/>
    <mergeCell ref="F12:F13"/>
    <mergeCell ref="D11:F11"/>
    <mergeCell ref="G11:I11"/>
    <mergeCell ref="C11:C13"/>
    <mergeCell ref="J11:J13"/>
    <mergeCell ref="K11:K13"/>
    <mergeCell ref="L11:L13"/>
    <mergeCell ref="I12:I13"/>
    <mergeCell ref="H4:I4"/>
    <mergeCell ref="F4:G4"/>
    <mergeCell ref="D4:E4"/>
    <mergeCell ref="D3:J3"/>
    <mergeCell ref="D6:E6"/>
    <mergeCell ref="D8:E8"/>
    <mergeCell ref="F6:G6"/>
    <mergeCell ref="H6:I6"/>
    <mergeCell ref="F8:G8"/>
    <mergeCell ref="H8:I8"/>
  </mergeCells>
  <printOptions/>
  <pageMargins left="0.75" right="0.75" top="1" bottom="1" header="0.512" footer="0.512"/>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B1:U1733"/>
  <sheetViews>
    <sheetView workbookViewId="0" topLeftCell="A1">
      <selection activeCell="A1" sqref="A1"/>
    </sheetView>
  </sheetViews>
  <sheetFormatPr defaultColWidth="9.00390625" defaultRowHeight="13.5"/>
  <cols>
    <col min="1" max="1" width="3.625" style="691" customWidth="1"/>
    <col min="2" max="2" width="3.75390625" style="691" customWidth="1"/>
    <col min="3" max="3" width="13.375" style="691" customWidth="1"/>
    <col min="4" max="5" width="12.625" style="691" customWidth="1"/>
    <col min="6" max="6" width="7.625" style="691" customWidth="1"/>
    <col min="7" max="7" width="12.625" style="691" customWidth="1"/>
    <col min="8" max="8" width="7.625" style="691" customWidth="1"/>
    <col min="9" max="9" width="12.625" style="691" customWidth="1"/>
    <col min="10" max="10" width="7.625" style="691" customWidth="1"/>
    <col min="11" max="11" width="4.125" style="691" customWidth="1"/>
    <col min="12" max="12" width="5.125" style="691" customWidth="1"/>
    <col min="13" max="13" width="10.875" style="691" customWidth="1"/>
    <col min="14" max="14" width="6.375" style="691" customWidth="1"/>
    <col min="15" max="15" width="10.875" style="691" customWidth="1"/>
    <col min="16" max="16" width="6.00390625" style="691" customWidth="1"/>
    <col min="17" max="17" width="10.75390625" style="691" customWidth="1"/>
    <col min="18" max="18" width="3.75390625" style="691" customWidth="1"/>
    <col min="19" max="19" width="6.00390625" style="691" customWidth="1"/>
    <col min="20" max="20" width="10.875" style="691" customWidth="1"/>
    <col min="21" max="16384" width="9.00390625" style="691" customWidth="1"/>
  </cols>
  <sheetData>
    <row r="1" spans="2:10" ht="14.25">
      <c r="B1" s="154" t="s">
        <v>313</v>
      </c>
      <c r="D1" s="153"/>
      <c r="E1" s="153"/>
      <c r="F1" s="55"/>
      <c r="G1" s="44"/>
      <c r="H1" s="153"/>
      <c r="I1" s="153"/>
      <c r="J1" s="153"/>
    </row>
    <row r="2" spans="3:20" s="692" customFormat="1" ht="12.75" thickBot="1">
      <c r="C2" s="153"/>
      <c r="D2" s="153"/>
      <c r="E2" s="153"/>
      <c r="F2" s="153"/>
      <c r="H2" s="153"/>
      <c r="I2" s="693"/>
      <c r="J2" s="693" t="s">
        <v>273</v>
      </c>
      <c r="T2" s="693"/>
    </row>
    <row r="3" spans="2:20" s="692" customFormat="1" ht="12.75" customHeight="1" thickTop="1">
      <c r="B3" s="1598" t="s">
        <v>274</v>
      </c>
      <c r="C3" s="1286"/>
      <c r="D3" s="1586" t="s">
        <v>275</v>
      </c>
      <c r="E3" s="1588" t="s">
        <v>276</v>
      </c>
      <c r="F3" s="1588" t="s">
        <v>277</v>
      </c>
      <c r="G3" s="1603" t="s">
        <v>278</v>
      </c>
      <c r="H3" s="1588" t="s">
        <v>279</v>
      </c>
      <c r="I3" s="1588" t="s">
        <v>280</v>
      </c>
      <c r="J3" s="1586" t="s">
        <v>281</v>
      </c>
      <c r="K3" s="1580" t="s">
        <v>282</v>
      </c>
      <c r="L3" s="1581"/>
      <c r="M3" s="1582"/>
      <c r="N3" s="1580" t="s">
        <v>283</v>
      </c>
      <c r="O3" s="1582"/>
      <c r="P3" s="1580" t="s">
        <v>284</v>
      </c>
      <c r="Q3" s="1582"/>
      <c r="R3" s="1592" t="s">
        <v>1085</v>
      </c>
      <c r="S3" s="1593"/>
      <c r="T3" s="1594"/>
    </row>
    <row r="4" spans="2:20" s="692" customFormat="1" ht="20.25" customHeight="1">
      <c r="B4" s="1599"/>
      <c r="C4" s="1284"/>
      <c r="D4" s="1587"/>
      <c r="E4" s="1589"/>
      <c r="F4" s="1602"/>
      <c r="G4" s="1604"/>
      <c r="H4" s="1602"/>
      <c r="I4" s="1605"/>
      <c r="J4" s="1610"/>
      <c r="K4" s="1583"/>
      <c r="L4" s="1584"/>
      <c r="M4" s="1585"/>
      <c r="N4" s="1583"/>
      <c r="O4" s="1585"/>
      <c r="P4" s="1583"/>
      <c r="Q4" s="1585"/>
      <c r="R4" s="1595"/>
      <c r="S4" s="1596"/>
      <c r="T4" s="1597"/>
    </row>
    <row r="5" spans="2:20" s="692" customFormat="1" ht="22.5" customHeight="1">
      <c r="B5" s="1600"/>
      <c r="C5" s="1601"/>
      <c r="D5" s="695" t="s">
        <v>285</v>
      </c>
      <c r="E5" s="696" t="s">
        <v>286</v>
      </c>
      <c r="F5" s="697" t="s">
        <v>287</v>
      </c>
      <c r="G5" s="698" t="s">
        <v>288</v>
      </c>
      <c r="H5" s="697" t="s">
        <v>287</v>
      </c>
      <c r="I5" s="696" t="s">
        <v>289</v>
      </c>
      <c r="J5" s="699" t="s">
        <v>287</v>
      </c>
      <c r="K5" s="1606" t="s">
        <v>290</v>
      </c>
      <c r="L5" s="1607"/>
      <c r="M5" s="700" t="s">
        <v>280</v>
      </c>
      <c r="N5" s="701" t="s">
        <v>290</v>
      </c>
      <c r="O5" s="700" t="s">
        <v>280</v>
      </c>
      <c r="P5" s="701" t="s">
        <v>290</v>
      </c>
      <c r="Q5" s="700" t="s">
        <v>280</v>
      </c>
      <c r="R5" s="1606" t="s">
        <v>290</v>
      </c>
      <c r="S5" s="1607"/>
      <c r="T5" s="700" t="s">
        <v>280</v>
      </c>
    </row>
    <row r="6" spans="2:20" s="702" customFormat="1" ht="15.75" customHeight="1">
      <c r="B6" s="703"/>
      <c r="C6" s="203"/>
      <c r="D6" s="704" t="s">
        <v>291</v>
      </c>
      <c r="E6" s="704" t="s">
        <v>291</v>
      </c>
      <c r="F6" s="705"/>
      <c r="G6" s="704" t="s">
        <v>291</v>
      </c>
      <c r="H6" s="704"/>
      <c r="I6" s="704" t="s">
        <v>291</v>
      </c>
      <c r="J6" s="705"/>
      <c r="K6" s="706"/>
      <c r="L6" s="706"/>
      <c r="M6" s="704" t="s">
        <v>291</v>
      </c>
      <c r="N6" s="706"/>
      <c r="O6" s="704" t="s">
        <v>291</v>
      </c>
      <c r="P6" s="706"/>
      <c r="Q6" s="704" t="s">
        <v>291</v>
      </c>
      <c r="R6" s="706"/>
      <c r="S6" s="706"/>
      <c r="T6" s="707" t="s">
        <v>291</v>
      </c>
    </row>
    <row r="7" spans="2:20" s="692" customFormat="1" ht="15" customHeight="1">
      <c r="B7" s="1590" t="s">
        <v>292</v>
      </c>
      <c r="C7" s="1591"/>
      <c r="D7" s="685">
        <f>SUM(D8:D13)</f>
        <v>302069</v>
      </c>
      <c r="E7" s="685">
        <f>SUM(E8:E13)</f>
        <v>233842</v>
      </c>
      <c r="F7" s="708">
        <v>77.2</v>
      </c>
      <c r="G7" s="685">
        <f>SUM(G8:G13)</f>
        <v>234900</v>
      </c>
      <c r="H7" s="709">
        <v>77.7</v>
      </c>
      <c r="I7" s="685">
        <f>SUM(I8:I13)</f>
        <v>168972</v>
      </c>
      <c r="J7" s="710">
        <f>SUM(I7/D7*100)</f>
        <v>55.93821279244147</v>
      </c>
      <c r="K7" s="685"/>
      <c r="L7" s="685">
        <f aca="true" t="shared" si="0" ref="L7:Q7">SUM(L8:L13)</f>
        <v>7</v>
      </c>
      <c r="M7" s="685">
        <f t="shared" si="0"/>
        <v>142560</v>
      </c>
      <c r="N7" s="685">
        <f t="shared" si="0"/>
        <v>34</v>
      </c>
      <c r="O7" s="685">
        <f t="shared" si="0"/>
        <v>24815</v>
      </c>
      <c r="P7" s="685">
        <f t="shared" si="0"/>
        <v>5</v>
      </c>
      <c r="Q7" s="685">
        <f t="shared" si="0"/>
        <v>1597</v>
      </c>
      <c r="R7" s="711"/>
      <c r="S7" s="685">
        <f>SUM(S8:S13)</f>
        <v>46</v>
      </c>
      <c r="T7" s="712">
        <f>SUM(T8:T13)</f>
        <v>168972</v>
      </c>
    </row>
    <row r="8" spans="2:20" s="692" customFormat="1" ht="15" customHeight="1">
      <c r="B8" s="713"/>
      <c r="C8" s="56" t="s">
        <v>1132</v>
      </c>
      <c r="D8" s="685">
        <v>188459</v>
      </c>
      <c r="E8" s="589">
        <v>153102</v>
      </c>
      <c r="F8" s="708">
        <v>80.1</v>
      </c>
      <c r="G8" s="589">
        <v>150020</v>
      </c>
      <c r="H8" s="709">
        <f>SUM(G8/D8*100)</f>
        <v>79.60352119028542</v>
      </c>
      <c r="I8" s="714">
        <v>115236</v>
      </c>
      <c r="J8" s="710">
        <f>SUM(I8/D8*100)</f>
        <v>61.146456258390415</v>
      </c>
      <c r="K8" s="715" t="s">
        <v>293</v>
      </c>
      <c r="L8" s="589">
        <v>3</v>
      </c>
      <c r="M8" s="589">
        <v>103214</v>
      </c>
      <c r="N8" s="589">
        <v>17</v>
      </c>
      <c r="O8" s="589">
        <v>12022</v>
      </c>
      <c r="P8" s="589">
        <v>1</v>
      </c>
      <c r="Q8" s="716">
        <v>0</v>
      </c>
      <c r="R8" s="711"/>
      <c r="S8" s="589">
        <f aca="true" t="shared" si="1" ref="S8:T13">SUM(L8,N8,P8)</f>
        <v>21</v>
      </c>
      <c r="T8" s="590">
        <f t="shared" si="1"/>
        <v>115236</v>
      </c>
    </row>
    <row r="9" spans="2:20" s="692" customFormat="1" ht="15" customHeight="1">
      <c r="B9" s="713"/>
      <c r="C9" s="56" t="s">
        <v>1134</v>
      </c>
      <c r="D9" s="589">
        <v>40363</v>
      </c>
      <c r="E9" s="589">
        <v>23099</v>
      </c>
      <c r="F9" s="708">
        <f>SUM(E9/D9*100)</f>
        <v>57.22815449793127</v>
      </c>
      <c r="G9" s="589">
        <v>30630</v>
      </c>
      <c r="H9" s="709">
        <v>75.8</v>
      </c>
      <c r="I9" s="714">
        <v>13768</v>
      </c>
      <c r="J9" s="710">
        <f>SUM(I9/D9*100)</f>
        <v>34.11044768723831</v>
      </c>
      <c r="K9" s="589" t="s">
        <v>293</v>
      </c>
      <c r="L9" s="589">
        <v>1</v>
      </c>
      <c r="M9" s="589">
        <v>9916</v>
      </c>
      <c r="N9" s="589">
        <v>3</v>
      </c>
      <c r="O9" s="589">
        <v>2255</v>
      </c>
      <c r="P9" s="589">
        <v>4</v>
      </c>
      <c r="Q9" s="589">
        <v>1597</v>
      </c>
      <c r="R9" s="711"/>
      <c r="S9" s="589">
        <f t="shared" si="1"/>
        <v>8</v>
      </c>
      <c r="T9" s="590">
        <f t="shared" si="1"/>
        <v>13768</v>
      </c>
    </row>
    <row r="10" spans="2:20" s="692" customFormat="1" ht="15" customHeight="1">
      <c r="B10" s="713"/>
      <c r="C10" s="56" t="s">
        <v>1136</v>
      </c>
      <c r="D10" s="589">
        <v>33114</v>
      </c>
      <c r="E10" s="589">
        <v>25794</v>
      </c>
      <c r="F10" s="708">
        <v>77.8</v>
      </c>
      <c r="G10" s="589">
        <v>22700</v>
      </c>
      <c r="H10" s="709">
        <v>68.5</v>
      </c>
      <c r="I10" s="714">
        <v>14524</v>
      </c>
      <c r="J10" s="710">
        <v>43.8</v>
      </c>
      <c r="K10" s="711"/>
      <c r="L10" s="589">
        <v>1</v>
      </c>
      <c r="M10" s="589">
        <v>14430</v>
      </c>
      <c r="N10" s="589">
        <v>1</v>
      </c>
      <c r="O10" s="589">
        <v>94</v>
      </c>
      <c r="P10" s="589">
        <v>0</v>
      </c>
      <c r="Q10" s="589">
        <v>0</v>
      </c>
      <c r="R10" s="711"/>
      <c r="S10" s="589">
        <f t="shared" si="1"/>
        <v>2</v>
      </c>
      <c r="T10" s="590">
        <f t="shared" si="1"/>
        <v>14524</v>
      </c>
    </row>
    <row r="11" spans="2:20" s="692" customFormat="1" ht="15" customHeight="1">
      <c r="B11" s="713"/>
      <c r="C11" s="56" t="s">
        <v>918</v>
      </c>
      <c r="D11" s="589">
        <v>12787</v>
      </c>
      <c r="E11" s="589">
        <v>12787</v>
      </c>
      <c r="F11" s="708">
        <f>SUM(E11/D11*100)</f>
        <v>100</v>
      </c>
      <c r="G11" s="589">
        <v>13630</v>
      </c>
      <c r="H11" s="709">
        <f>SUM(G11/D11*100)</f>
        <v>106.59263314303588</v>
      </c>
      <c r="I11" s="714">
        <v>11685</v>
      </c>
      <c r="J11" s="710">
        <v>91.3</v>
      </c>
      <c r="K11" s="717"/>
      <c r="L11" s="589">
        <v>1</v>
      </c>
      <c r="M11" s="589">
        <v>6600</v>
      </c>
      <c r="N11" s="589">
        <v>7</v>
      </c>
      <c r="O11" s="589">
        <v>5085</v>
      </c>
      <c r="P11" s="589">
        <v>0</v>
      </c>
      <c r="Q11" s="589">
        <v>0</v>
      </c>
      <c r="R11" s="711"/>
      <c r="S11" s="589">
        <f t="shared" si="1"/>
        <v>8</v>
      </c>
      <c r="T11" s="590">
        <f t="shared" si="1"/>
        <v>11685</v>
      </c>
    </row>
    <row r="12" spans="2:20" s="692" customFormat="1" ht="15" customHeight="1">
      <c r="B12" s="713"/>
      <c r="C12" s="56" t="s">
        <v>1138</v>
      </c>
      <c r="D12" s="589">
        <v>15799</v>
      </c>
      <c r="E12" s="589">
        <v>15110</v>
      </c>
      <c r="F12" s="708">
        <f>SUM(E12/D12*100)</f>
        <v>95.63896449142351</v>
      </c>
      <c r="G12" s="589">
        <v>13720</v>
      </c>
      <c r="H12" s="709">
        <f>SUM(G12/D12*100)</f>
        <v>86.84093929995569</v>
      </c>
      <c r="I12" s="714">
        <v>9809</v>
      </c>
      <c r="J12" s="710">
        <v>62</v>
      </c>
      <c r="K12" s="717"/>
      <c r="L12" s="589">
        <v>1</v>
      </c>
      <c r="M12" s="589">
        <v>8400</v>
      </c>
      <c r="N12" s="589">
        <v>5</v>
      </c>
      <c r="O12" s="589">
        <v>1409</v>
      </c>
      <c r="P12" s="589">
        <v>0</v>
      </c>
      <c r="Q12" s="589">
        <v>0</v>
      </c>
      <c r="R12" s="711"/>
      <c r="S12" s="589">
        <f t="shared" si="1"/>
        <v>6</v>
      </c>
      <c r="T12" s="590">
        <f t="shared" si="1"/>
        <v>9809</v>
      </c>
    </row>
    <row r="13" spans="2:20" s="692" customFormat="1" ht="15" customHeight="1">
      <c r="B13" s="713"/>
      <c r="C13" s="56" t="s">
        <v>1158</v>
      </c>
      <c r="D13" s="589">
        <v>11547</v>
      </c>
      <c r="E13" s="589">
        <v>3950</v>
      </c>
      <c r="F13" s="708">
        <f>SUM(E13/D13*100)</f>
        <v>34.20801939897809</v>
      </c>
      <c r="G13" s="589">
        <v>4200</v>
      </c>
      <c r="H13" s="709">
        <v>36.3</v>
      </c>
      <c r="I13" s="714">
        <v>3950</v>
      </c>
      <c r="J13" s="710">
        <f>SUM(I13/D13*100)</f>
        <v>34.20801939897809</v>
      </c>
      <c r="K13" s="711"/>
      <c r="L13" s="589">
        <v>0</v>
      </c>
      <c r="M13" s="589">
        <v>0</v>
      </c>
      <c r="N13" s="589">
        <v>1</v>
      </c>
      <c r="O13" s="589">
        <v>3950</v>
      </c>
      <c r="P13" s="589">
        <v>0</v>
      </c>
      <c r="Q13" s="589">
        <v>0</v>
      </c>
      <c r="R13" s="711"/>
      <c r="S13" s="589">
        <f t="shared" si="1"/>
        <v>1</v>
      </c>
      <c r="T13" s="590">
        <f t="shared" si="1"/>
        <v>3950</v>
      </c>
    </row>
    <row r="14" spans="2:20" s="692" customFormat="1" ht="12">
      <c r="B14" s="713"/>
      <c r="C14" s="718"/>
      <c r="D14" s="714"/>
      <c r="E14" s="714"/>
      <c r="F14" s="708"/>
      <c r="G14" s="714"/>
      <c r="H14" s="709"/>
      <c r="I14" s="714"/>
      <c r="J14" s="719"/>
      <c r="K14" s="717"/>
      <c r="L14" s="589"/>
      <c r="M14" s="589"/>
      <c r="N14" s="589"/>
      <c r="O14" s="589"/>
      <c r="P14" s="589"/>
      <c r="Q14" s="589"/>
      <c r="R14" s="715"/>
      <c r="S14" s="589"/>
      <c r="T14" s="590"/>
    </row>
    <row r="15" spans="2:20" s="692" customFormat="1" ht="15" customHeight="1">
      <c r="B15" s="1611" t="s">
        <v>294</v>
      </c>
      <c r="C15" s="1612"/>
      <c r="D15" s="685">
        <f>SUM(D16:D20)</f>
        <v>111129</v>
      </c>
      <c r="E15" s="685">
        <f>SUM(E16:E20)</f>
        <v>49250</v>
      </c>
      <c r="F15" s="708">
        <f>SUM(E15/D15*100)</f>
        <v>44.31786482376337</v>
      </c>
      <c r="G15" s="685">
        <f>SUM(G16:G20)</f>
        <v>56390</v>
      </c>
      <c r="H15" s="709">
        <v>50.7</v>
      </c>
      <c r="I15" s="685">
        <v>35853</v>
      </c>
      <c r="J15" s="710">
        <v>32.2</v>
      </c>
      <c r="K15" s="685"/>
      <c r="L15" s="685">
        <f aca="true" t="shared" si="2" ref="L15:Q15">SUM(L16:L20)</f>
        <v>2</v>
      </c>
      <c r="M15" s="685">
        <f t="shared" si="2"/>
        <v>29582</v>
      </c>
      <c r="N15" s="685">
        <f t="shared" si="2"/>
        <v>14</v>
      </c>
      <c r="O15" s="685">
        <f t="shared" si="2"/>
        <v>5587</v>
      </c>
      <c r="P15" s="685">
        <f t="shared" si="2"/>
        <v>2</v>
      </c>
      <c r="Q15" s="685">
        <f t="shared" si="2"/>
        <v>684</v>
      </c>
      <c r="R15" s="711"/>
      <c r="S15" s="685">
        <f>SUM(S16:S20)</f>
        <v>18</v>
      </c>
      <c r="T15" s="712">
        <f>SUM(T16:T20)</f>
        <v>35853</v>
      </c>
    </row>
    <row r="16" spans="2:20" s="692" customFormat="1" ht="15" customHeight="1">
      <c r="B16" s="713"/>
      <c r="C16" s="720" t="s">
        <v>295</v>
      </c>
      <c r="D16" s="685">
        <v>39957</v>
      </c>
      <c r="E16" s="685">
        <v>20149</v>
      </c>
      <c r="F16" s="708">
        <f>SUM(E16/D16*100)</f>
        <v>50.42670871186525</v>
      </c>
      <c r="G16" s="685">
        <v>23420</v>
      </c>
      <c r="H16" s="721">
        <v>58.6</v>
      </c>
      <c r="I16" s="714">
        <v>13744</v>
      </c>
      <c r="J16" s="710">
        <v>34.3</v>
      </c>
      <c r="K16" s="717"/>
      <c r="L16" s="589">
        <v>1</v>
      </c>
      <c r="M16" s="589">
        <v>13382</v>
      </c>
      <c r="N16" s="589">
        <v>3</v>
      </c>
      <c r="O16" s="589">
        <v>362</v>
      </c>
      <c r="P16" s="589">
        <v>0</v>
      </c>
      <c r="Q16" s="589">
        <v>0</v>
      </c>
      <c r="R16" s="711"/>
      <c r="S16" s="589">
        <f aca="true" t="shared" si="3" ref="S16:T20">SUM(L16,N16,P16)</f>
        <v>4</v>
      </c>
      <c r="T16" s="590">
        <f t="shared" si="3"/>
        <v>13744</v>
      </c>
    </row>
    <row r="17" spans="2:20" s="692" customFormat="1" ht="15" customHeight="1">
      <c r="B17" s="713"/>
      <c r="C17" s="720" t="s">
        <v>296</v>
      </c>
      <c r="D17" s="685">
        <v>15741</v>
      </c>
      <c r="E17" s="685">
        <v>833</v>
      </c>
      <c r="F17" s="708">
        <v>5.2</v>
      </c>
      <c r="G17" s="685">
        <v>600</v>
      </c>
      <c r="H17" s="709">
        <v>3.8</v>
      </c>
      <c r="I17" s="714">
        <v>599</v>
      </c>
      <c r="J17" s="710">
        <v>3.5</v>
      </c>
      <c r="K17" s="717"/>
      <c r="L17" s="589">
        <v>0</v>
      </c>
      <c r="M17" s="589">
        <v>0</v>
      </c>
      <c r="N17" s="589">
        <v>1</v>
      </c>
      <c r="O17" s="589">
        <v>149</v>
      </c>
      <c r="P17" s="589">
        <v>1</v>
      </c>
      <c r="Q17" s="589">
        <v>410</v>
      </c>
      <c r="R17" s="711"/>
      <c r="S17" s="589">
        <f t="shared" si="3"/>
        <v>2</v>
      </c>
      <c r="T17" s="590">
        <f t="shared" si="3"/>
        <v>559</v>
      </c>
    </row>
    <row r="18" spans="2:20" s="692" customFormat="1" ht="15" customHeight="1">
      <c r="B18" s="713"/>
      <c r="C18" s="720" t="s">
        <v>1797</v>
      </c>
      <c r="D18" s="685">
        <v>15600</v>
      </c>
      <c r="E18" s="685">
        <v>2804</v>
      </c>
      <c r="F18" s="708">
        <v>17.9</v>
      </c>
      <c r="G18" s="685">
        <v>3140</v>
      </c>
      <c r="H18" s="709">
        <v>20.1</v>
      </c>
      <c r="I18" s="714">
        <v>2541</v>
      </c>
      <c r="J18" s="710">
        <v>16.2</v>
      </c>
      <c r="K18" s="717"/>
      <c r="L18" s="589">
        <v>0</v>
      </c>
      <c r="M18" s="589">
        <v>0</v>
      </c>
      <c r="N18" s="589">
        <v>4</v>
      </c>
      <c r="O18" s="589">
        <v>2541</v>
      </c>
      <c r="P18" s="589">
        <v>0</v>
      </c>
      <c r="Q18" s="589">
        <v>0</v>
      </c>
      <c r="R18" s="711"/>
      <c r="S18" s="589">
        <f t="shared" si="3"/>
        <v>4</v>
      </c>
      <c r="T18" s="590">
        <f t="shared" si="3"/>
        <v>2541</v>
      </c>
    </row>
    <row r="19" spans="2:20" s="692" customFormat="1" ht="15" customHeight="1">
      <c r="B19" s="713"/>
      <c r="C19" s="720" t="s">
        <v>922</v>
      </c>
      <c r="D19" s="685">
        <v>14132</v>
      </c>
      <c r="E19" s="685">
        <v>605</v>
      </c>
      <c r="F19" s="708">
        <v>4.2</v>
      </c>
      <c r="G19" s="685">
        <v>520</v>
      </c>
      <c r="H19" s="709">
        <v>3.6</v>
      </c>
      <c r="I19" s="714">
        <v>539</v>
      </c>
      <c r="J19" s="710">
        <v>3.8</v>
      </c>
      <c r="K19" s="717"/>
      <c r="L19" s="589">
        <v>0</v>
      </c>
      <c r="M19" s="589">
        <v>0</v>
      </c>
      <c r="N19" s="589">
        <v>1</v>
      </c>
      <c r="O19" s="589">
        <v>265</v>
      </c>
      <c r="P19" s="589">
        <v>1</v>
      </c>
      <c r="Q19" s="589">
        <v>274</v>
      </c>
      <c r="R19" s="711"/>
      <c r="S19" s="589">
        <f t="shared" si="3"/>
        <v>2</v>
      </c>
      <c r="T19" s="590">
        <f t="shared" si="3"/>
        <v>539</v>
      </c>
    </row>
    <row r="20" spans="2:20" s="692" customFormat="1" ht="15" customHeight="1">
      <c r="B20" s="713"/>
      <c r="C20" s="720" t="s">
        <v>1799</v>
      </c>
      <c r="D20" s="685">
        <v>25699</v>
      </c>
      <c r="E20" s="685">
        <v>24859</v>
      </c>
      <c r="F20" s="708">
        <f>SUM(E20/D20*100)</f>
        <v>96.73139032647184</v>
      </c>
      <c r="G20" s="685">
        <v>28710</v>
      </c>
      <c r="H20" s="709">
        <v>111.7</v>
      </c>
      <c r="I20" s="714">
        <v>18420</v>
      </c>
      <c r="J20" s="710">
        <v>71.8</v>
      </c>
      <c r="K20" s="717"/>
      <c r="L20" s="589">
        <v>1</v>
      </c>
      <c r="M20" s="589">
        <v>16200</v>
      </c>
      <c r="N20" s="589">
        <v>5</v>
      </c>
      <c r="O20" s="589">
        <v>2270</v>
      </c>
      <c r="P20" s="589">
        <v>0</v>
      </c>
      <c r="Q20" s="589">
        <v>0</v>
      </c>
      <c r="R20" s="711"/>
      <c r="S20" s="589">
        <f t="shared" si="3"/>
        <v>6</v>
      </c>
      <c r="T20" s="590">
        <f t="shared" si="3"/>
        <v>18470</v>
      </c>
    </row>
    <row r="21" spans="2:20" s="692" customFormat="1" ht="15" customHeight="1">
      <c r="B21" s="713"/>
      <c r="C21" s="720"/>
      <c r="D21" s="685"/>
      <c r="E21" s="714"/>
      <c r="F21" s="722"/>
      <c r="G21" s="714"/>
      <c r="H21" s="723"/>
      <c r="I21" s="714"/>
      <c r="J21" s="719"/>
      <c r="K21" s="717"/>
      <c r="L21" s="589"/>
      <c r="M21" s="589"/>
      <c r="N21" s="589"/>
      <c r="O21" s="589"/>
      <c r="P21" s="589"/>
      <c r="Q21" s="589"/>
      <c r="R21" s="715"/>
      <c r="S21" s="589"/>
      <c r="T21" s="590"/>
    </row>
    <row r="22" spans="2:20" s="185" customFormat="1" ht="15" customHeight="1">
      <c r="B22" s="1590" t="s">
        <v>297</v>
      </c>
      <c r="C22" s="1591"/>
      <c r="D22" s="685">
        <f>SUM(D23:D26)</f>
        <v>125244</v>
      </c>
      <c r="E22" s="685">
        <f>SUM(E23:E26)</f>
        <v>41497</v>
      </c>
      <c r="F22" s="708">
        <f>SUM(E22/D22*100)</f>
        <v>33.13292453131487</v>
      </c>
      <c r="G22" s="685">
        <f>SUM(G23:G26)</f>
        <v>52015</v>
      </c>
      <c r="H22" s="709">
        <f>SUM(G22/D22*100)</f>
        <v>41.530931621474885</v>
      </c>
      <c r="I22" s="685">
        <f>SUM(I23:I26)</f>
        <v>31058</v>
      </c>
      <c r="J22" s="710">
        <v>24.7</v>
      </c>
      <c r="K22" s="685"/>
      <c r="L22" s="685">
        <f aca="true" t="shared" si="4" ref="L22:Q22">SUM(L23:L26)</f>
        <v>2</v>
      </c>
      <c r="M22" s="685">
        <f t="shared" si="4"/>
        <v>18931</v>
      </c>
      <c r="N22" s="685">
        <f t="shared" si="4"/>
        <v>19</v>
      </c>
      <c r="O22" s="685">
        <f t="shared" si="4"/>
        <v>8652</v>
      </c>
      <c r="P22" s="685">
        <f t="shared" si="4"/>
        <v>2</v>
      </c>
      <c r="Q22" s="685">
        <f t="shared" si="4"/>
        <v>3475</v>
      </c>
      <c r="R22" s="711"/>
      <c r="S22" s="685">
        <f>SUM(S23:S27)</f>
        <v>23</v>
      </c>
      <c r="T22" s="590">
        <f>SUM(M22,O22,Q22)</f>
        <v>31058</v>
      </c>
    </row>
    <row r="23" spans="2:20" s="692" customFormat="1" ht="14.25" customHeight="1">
      <c r="B23" s="713"/>
      <c r="C23" s="56" t="s">
        <v>1135</v>
      </c>
      <c r="D23" s="589">
        <v>38920</v>
      </c>
      <c r="E23" s="589">
        <v>19456</v>
      </c>
      <c r="F23" s="708">
        <v>49.9</v>
      </c>
      <c r="G23" s="589">
        <v>26225</v>
      </c>
      <c r="H23" s="709">
        <v>67.3</v>
      </c>
      <c r="I23" s="714">
        <v>12800</v>
      </c>
      <c r="J23" s="710">
        <v>32.8</v>
      </c>
      <c r="K23" s="717"/>
      <c r="L23" s="717">
        <v>1</v>
      </c>
      <c r="M23" s="589">
        <v>10962</v>
      </c>
      <c r="N23" s="589">
        <v>4</v>
      </c>
      <c r="O23" s="589">
        <v>1663</v>
      </c>
      <c r="P23" s="589">
        <v>1</v>
      </c>
      <c r="Q23" s="589">
        <v>175</v>
      </c>
      <c r="R23" s="711"/>
      <c r="S23" s="589">
        <f>SUM(L23,N23,P23)</f>
        <v>6</v>
      </c>
      <c r="T23" s="590">
        <f>SUM(M23,O23,Q23)</f>
        <v>12800</v>
      </c>
    </row>
    <row r="24" spans="2:20" s="692" customFormat="1" ht="15" customHeight="1">
      <c r="B24" s="713"/>
      <c r="C24" s="56" t="s">
        <v>1137</v>
      </c>
      <c r="D24" s="589">
        <v>41014</v>
      </c>
      <c r="E24" s="589">
        <v>21045</v>
      </c>
      <c r="F24" s="708">
        <f>SUM(E24/D24*100)</f>
        <v>51.31174720827034</v>
      </c>
      <c r="G24" s="589">
        <v>24450</v>
      </c>
      <c r="H24" s="709">
        <f>SUM(G24/D24*100)</f>
        <v>59.6137904130297</v>
      </c>
      <c r="I24" s="714">
        <v>17727</v>
      </c>
      <c r="J24" s="710">
        <f>SUM(I24/D24*100)</f>
        <v>43.22182669332423</v>
      </c>
      <c r="K24" s="717"/>
      <c r="L24" s="717">
        <v>1</v>
      </c>
      <c r="M24" s="589">
        <v>7969</v>
      </c>
      <c r="N24" s="589">
        <v>13</v>
      </c>
      <c r="O24" s="589">
        <v>6458</v>
      </c>
      <c r="P24" s="589">
        <v>1</v>
      </c>
      <c r="Q24" s="589">
        <v>3300</v>
      </c>
      <c r="R24" s="711"/>
      <c r="S24" s="589">
        <f>SUM(L24,N24,P24)</f>
        <v>15</v>
      </c>
      <c r="T24" s="590">
        <f>SUM(M24,O24,Q24)</f>
        <v>17727</v>
      </c>
    </row>
    <row r="25" spans="2:20" s="692" customFormat="1" ht="15" customHeight="1">
      <c r="B25" s="713"/>
      <c r="C25" s="56" t="s">
        <v>1776</v>
      </c>
      <c r="D25" s="589">
        <v>31128</v>
      </c>
      <c r="E25" s="589">
        <v>375</v>
      </c>
      <c r="F25" s="708">
        <f>SUM(E25/D25*100)</f>
        <v>1.2047031611410948</v>
      </c>
      <c r="G25" s="589">
        <v>1100</v>
      </c>
      <c r="H25" s="709">
        <f>SUM(G25/D25*100)</f>
        <v>3.533795939347212</v>
      </c>
      <c r="I25" s="714">
        <v>375</v>
      </c>
      <c r="J25" s="710">
        <f>SUM(I25/D25*100)</f>
        <v>1.2047031611410948</v>
      </c>
      <c r="K25" s="717"/>
      <c r="L25" s="589">
        <v>0</v>
      </c>
      <c r="M25" s="589">
        <v>0</v>
      </c>
      <c r="N25" s="589">
        <v>1</v>
      </c>
      <c r="O25" s="589">
        <v>375</v>
      </c>
      <c r="P25" s="589">
        <v>0</v>
      </c>
      <c r="Q25" s="589">
        <v>0</v>
      </c>
      <c r="R25" s="711"/>
      <c r="S25" s="589">
        <f>SUM(L25,N25,P25)</f>
        <v>1</v>
      </c>
      <c r="T25" s="590">
        <f>SUM(M25,O25,Q25)</f>
        <v>375</v>
      </c>
    </row>
    <row r="26" spans="2:20" s="692" customFormat="1" ht="15" customHeight="1">
      <c r="B26" s="713"/>
      <c r="C26" s="56" t="s">
        <v>1233</v>
      </c>
      <c r="D26" s="589">
        <v>14182</v>
      </c>
      <c r="E26" s="589">
        <v>621</v>
      </c>
      <c r="F26" s="708">
        <v>4.3</v>
      </c>
      <c r="G26" s="589">
        <v>240</v>
      </c>
      <c r="H26" s="709">
        <v>1.6</v>
      </c>
      <c r="I26" s="714">
        <v>156</v>
      </c>
      <c r="J26" s="710">
        <v>1</v>
      </c>
      <c r="K26" s="724"/>
      <c r="L26" s="724">
        <v>0</v>
      </c>
      <c r="M26" s="724">
        <v>0</v>
      </c>
      <c r="N26" s="589">
        <v>1</v>
      </c>
      <c r="O26" s="589">
        <v>156</v>
      </c>
      <c r="P26" s="589">
        <v>0</v>
      </c>
      <c r="Q26" s="589">
        <v>0</v>
      </c>
      <c r="R26" s="711"/>
      <c r="S26" s="589">
        <f>SUM(L26,N26,P26)</f>
        <v>1</v>
      </c>
      <c r="T26" s="590">
        <f>SUM(M26,O26,Q26)</f>
        <v>156</v>
      </c>
    </row>
    <row r="27" spans="2:20" s="692" customFormat="1" ht="12">
      <c r="B27" s="713"/>
      <c r="C27" s="56"/>
      <c r="D27" s="714"/>
      <c r="E27" s="714"/>
      <c r="F27" s="722"/>
      <c r="G27" s="714"/>
      <c r="H27" s="723"/>
      <c r="I27" s="714"/>
      <c r="J27" s="719"/>
      <c r="K27" s="717"/>
      <c r="L27" s="589"/>
      <c r="M27" s="589"/>
      <c r="N27" s="589"/>
      <c r="O27" s="589"/>
      <c r="P27" s="589"/>
      <c r="Q27" s="589"/>
      <c r="R27" s="715"/>
      <c r="S27" s="589"/>
      <c r="T27" s="590"/>
    </row>
    <row r="28" spans="2:20" s="692" customFormat="1" ht="15" customHeight="1">
      <c r="B28" s="1590" t="s">
        <v>298</v>
      </c>
      <c r="C28" s="1591"/>
      <c r="D28" s="714">
        <f>SUM(D29:D36)</f>
        <v>125173</v>
      </c>
      <c r="E28" s="714">
        <f>SUM(E29:E36)</f>
        <v>30171</v>
      </c>
      <c r="F28" s="708">
        <f>SUM(E28/D28*100)</f>
        <v>24.103440837880374</v>
      </c>
      <c r="G28" s="714">
        <f>SUM(G29:G36)</f>
        <v>33572</v>
      </c>
      <c r="H28" s="709">
        <f>SUM(G28/D28*100)</f>
        <v>26.82048045505021</v>
      </c>
      <c r="I28" s="714">
        <f>SUM(I29:I36)</f>
        <v>15223</v>
      </c>
      <c r="J28" s="710">
        <v>12.5</v>
      </c>
      <c r="K28" s="714"/>
      <c r="L28" s="714">
        <f>SUM(L29:L36)</f>
        <v>1</v>
      </c>
      <c r="M28" s="714">
        <f>SUM(M29:M36)</f>
        <v>12720</v>
      </c>
      <c r="N28" s="714">
        <f>SUM(N29:N36)</f>
        <v>8</v>
      </c>
      <c r="O28" s="714">
        <f>SUM(O29:O36)</f>
        <v>2503</v>
      </c>
      <c r="P28" s="714">
        <f>SUM(P29:P36)</f>
        <v>0</v>
      </c>
      <c r="Q28" s="589">
        <v>0</v>
      </c>
      <c r="R28" s="711"/>
      <c r="S28" s="714">
        <f>SUM(S29:S36)</f>
        <v>9</v>
      </c>
      <c r="T28" s="725">
        <f>SUM(T29:T36)</f>
        <v>15223</v>
      </c>
    </row>
    <row r="29" spans="2:20" s="692" customFormat="1" ht="15" customHeight="1">
      <c r="B29" s="713"/>
      <c r="C29" s="56" t="s">
        <v>1122</v>
      </c>
      <c r="D29" s="589">
        <v>43777</v>
      </c>
      <c r="E29" s="589">
        <v>26540</v>
      </c>
      <c r="F29" s="708">
        <f>SUM(E29/D29*100)</f>
        <v>60.6254425840053</v>
      </c>
      <c r="G29" s="589">
        <v>30000</v>
      </c>
      <c r="H29" s="709">
        <f>SUM(G29/D29*100)</f>
        <v>68.52913630445211</v>
      </c>
      <c r="I29" s="714">
        <v>12720</v>
      </c>
      <c r="J29" s="710">
        <v>29</v>
      </c>
      <c r="K29" s="717"/>
      <c r="L29" s="717">
        <v>1</v>
      </c>
      <c r="M29" s="589">
        <v>12720</v>
      </c>
      <c r="N29" s="589">
        <v>0</v>
      </c>
      <c r="O29" s="589">
        <v>0</v>
      </c>
      <c r="P29" s="589">
        <v>0</v>
      </c>
      <c r="Q29" s="589">
        <v>0</v>
      </c>
      <c r="R29" s="711"/>
      <c r="S29" s="589">
        <f aca="true" t="shared" si="5" ref="S29:T36">SUM(L29,N29,P29)</f>
        <v>1</v>
      </c>
      <c r="T29" s="590">
        <f t="shared" si="5"/>
        <v>12720</v>
      </c>
    </row>
    <row r="30" spans="2:20" s="692" customFormat="1" ht="15" customHeight="1">
      <c r="B30" s="713"/>
      <c r="C30" s="56" t="s">
        <v>908</v>
      </c>
      <c r="D30" s="589">
        <v>10800</v>
      </c>
      <c r="E30" s="589">
        <v>0</v>
      </c>
      <c r="F30" s="589">
        <v>0</v>
      </c>
      <c r="G30" s="589">
        <v>0</v>
      </c>
      <c r="H30" s="589">
        <v>0</v>
      </c>
      <c r="I30" s="714">
        <v>0</v>
      </c>
      <c r="J30" s="589">
        <v>0</v>
      </c>
      <c r="K30" s="717"/>
      <c r="L30" s="717">
        <v>0</v>
      </c>
      <c r="M30" s="589">
        <v>0</v>
      </c>
      <c r="N30" s="589">
        <v>0</v>
      </c>
      <c r="O30" s="589">
        <v>0</v>
      </c>
      <c r="P30" s="589">
        <v>0</v>
      </c>
      <c r="Q30" s="589">
        <v>0</v>
      </c>
      <c r="R30" s="711"/>
      <c r="S30" s="589">
        <f t="shared" si="5"/>
        <v>0</v>
      </c>
      <c r="T30" s="590">
        <f t="shared" si="5"/>
        <v>0</v>
      </c>
    </row>
    <row r="31" spans="2:21" s="692" customFormat="1" ht="15" customHeight="1">
      <c r="B31" s="713"/>
      <c r="C31" s="56" t="s">
        <v>913</v>
      </c>
      <c r="D31" s="589">
        <v>16920</v>
      </c>
      <c r="E31" s="589">
        <v>0</v>
      </c>
      <c r="F31" s="589">
        <v>0</v>
      </c>
      <c r="G31" s="589">
        <v>0</v>
      </c>
      <c r="H31" s="589">
        <v>0</v>
      </c>
      <c r="I31" s="714">
        <v>0</v>
      </c>
      <c r="J31" s="589">
        <v>0</v>
      </c>
      <c r="K31" s="717"/>
      <c r="L31" s="717">
        <v>0</v>
      </c>
      <c r="M31" s="589">
        <v>0</v>
      </c>
      <c r="N31" s="589">
        <v>0</v>
      </c>
      <c r="O31" s="589">
        <v>0</v>
      </c>
      <c r="P31" s="589">
        <v>0</v>
      </c>
      <c r="Q31" s="589">
        <v>0</v>
      </c>
      <c r="R31" s="711"/>
      <c r="S31" s="589">
        <f t="shared" si="5"/>
        <v>0</v>
      </c>
      <c r="T31" s="590">
        <f t="shared" si="5"/>
        <v>0</v>
      </c>
      <c r="U31" s="189"/>
    </row>
    <row r="32" spans="2:20" s="692" customFormat="1" ht="15" customHeight="1">
      <c r="B32" s="713"/>
      <c r="C32" s="56" t="s">
        <v>299</v>
      </c>
      <c r="D32" s="589">
        <v>9936</v>
      </c>
      <c r="E32" s="589">
        <v>0</v>
      </c>
      <c r="F32" s="589">
        <v>0</v>
      </c>
      <c r="G32" s="589">
        <v>0</v>
      </c>
      <c r="H32" s="589">
        <v>0</v>
      </c>
      <c r="I32" s="714">
        <v>0</v>
      </c>
      <c r="J32" s="589">
        <v>0</v>
      </c>
      <c r="K32" s="589"/>
      <c r="L32" s="589">
        <v>0</v>
      </c>
      <c r="M32" s="589">
        <v>0</v>
      </c>
      <c r="N32" s="589">
        <v>0</v>
      </c>
      <c r="O32" s="589">
        <v>0</v>
      </c>
      <c r="P32" s="589">
        <v>0</v>
      </c>
      <c r="Q32" s="589">
        <v>0</v>
      </c>
      <c r="R32" s="711"/>
      <c r="S32" s="589">
        <f t="shared" si="5"/>
        <v>0</v>
      </c>
      <c r="T32" s="590">
        <f t="shared" si="5"/>
        <v>0</v>
      </c>
    </row>
    <row r="33" spans="2:20" s="692" customFormat="1" ht="15" customHeight="1">
      <c r="B33" s="713"/>
      <c r="C33" s="56" t="s">
        <v>916</v>
      </c>
      <c r="D33" s="589">
        <v>16778</v>
      </c>
      <c r="E33" s="589">
        <v>1457</v>
      </c>
      <c r="F33" s="708">
        <v>8.6</v>
      </c>
      <c r="G33" s="589">
        <v>1790</v>
      </c>
      <c r="H33" s="709">
        <v>10.6</v>
      </c>
      <c r="I33" s="714">
        <v>862</v>
      </c>
      <c r="J33" s="710">
        <f>SUM(I33/D33*100)</f>
        <v>5.137680295625223</v>
      </c>
      <c r="K33" s="589"/>
      <c r="L33" s="589">
        <v>0</v>
      </c>
      <c r="M33" s="589">
        <v>0</v>
      </c>
      <c r="N33" s="589">
        <v>3</v>
      </c>
      <c r="O33" s="589">
        <v>862</v>
      </c>
      <c r="P33" s="589">
        <v>0</v>
      </c>
      <c r="Q33" s="589">
        <v>0</v>
      </c>
      <c r="R33" s="711"/>
      <c r="S33" s="589">
        <f t="shared" si="5"/>
        <v>3</v>
      </c>
      <c r="T33" s="590">
        <f t="shared" si="5"/>
        <v>862</v>
      </c>
    </row>
    <row r="34" spans="2:20" s="692" customFormat="1" ht="15" customHeight="1">
      <c r="B34" s="713"/>
      <c r="C34" s="56" t="s">
        <v>910</v>
      </c>
      <c r="D34" s="589">
        <v>8267</v>
      </c>
      <c r="E34" s="589">
        <v>1618</v>
      </c>
      <c r="F34" s="708">
        <v>19.5</v>
      </c>
      <c r="G34" s="589">
        <v>1420</v>
      </c>
      <c r="H34" s="709">
        <v>17.1</v>
      </c>
      <c r="I34" s="714">
        <v>1176</v>
      </c>
      <c r="J34" s="710">
        <f>SUM(I34/D34*100)</f>
        <v>14.225232853513972</v>
      </c>
      <c r="K34" s="589"/>
      <c r="L34" s="589">
        <v>0</v>
      </c>
      <c r="M34" s="589">
        <v>0</v>
      </c>
      <c r="N34" s="589">
        <v>4</v>
      </c>
      <c r="O34" s="589">
        <v>1176</v>
      </c>
      <c r="P34" s="589">
        <v>0</v>
      </c>
      <c r="Q34" s="589">
        <v>0</v>
      </c>
      <c r="R34" s="711"/>
      <c r="S34" s="589">
        <f t="shared" si="5"/>
        <v>4</v>
      </c>
      <c r="T34" s="590">
        <f t="shared" si="5"/>
        <v>1176</v>
      </c>
    </row>
    <row r="35" spans="2:20" s="692" customFormat="1" ht="15" customHeight="1">
      <c r="B35" s="713"/>
      <c r="C35" s="56" t="s">
        <v>911</v>
      </c>
      <c r="D35" s="589">
        <v>10381</v>
      </c>
      <c r="E35" s="589">
        <v>0</v>
      </c>
      <c r="F35" s="589">
        <v>0</v>
      </c>
      <c r="G35" s="589">
        <v>0</v>
      </c>
      <c r="H35" s="589">
        <v>0</v>
      </c>
      <c r="I35" s="714">
        <v>0</v>
      </c>
      <c r="J35" s="710">
        <f>SUM(I35/D35*100)</f>
        <v>0</v>
      </c>
      <c r="K35" s="589"/>
      <c r="L35" s="589">
        <v>0</v>
      </c>
      <c r="M35" s="589">
        <v>0</v>
      </c>
      <c r="N35" s="589">
        <v>0</v>
      </c>
      <c r="O35" s="589">
        <v>0</v>
      </c>
      <c r="P35" s="589">
        <v>0</v>
      </c>
      <c r="Q35" s="589">
        <v>0</v>
      </c>
      <c r="R35" s="711"/>
      <c r="S35" s="589">
        <f t="shared" si="5"/>
        <v>0</v>
      </c>
      <c r="T35" s="590">
        <f t="shared" si="5"/>
        <v>0</v>
      </c>
    </row>
    <row r="36" spans="2:20" s="692" customFormat="1" ht="15" customHeight="1">
      <c r="B36" s="713"/>
      <c r="C36" s="56" t="s">
        <v>1782</v>
      </c>
      <c r="D36" s="589">
        <v>8314</v>
      </c>
      <c r="E36" s="717">
        <v>556</v>
      </c>
      <c r="F36" s="708">
        <v>6.6</v>
      </c>
      <c r="G36" s="589">
        <v>362</v>
      </c>
      <c r="H36" s="709">
        <v>4.3</v>
      </c>
      <c r="I36" s="714">
        <v>465</v>
      </c>
      <c r="J36" s="710">
        <v>5.5</v>
      </c>
      <c r="K36" s="589"/>
      <c r="L36" s="589">
        <v>0</v>
      </c>
      <c r="M36" s="589">
        <v>0</v>
      </c>
      <c r="N36" s="589">
        <v>1</v>
      </c>
      <c r="O36" s="589">
        <v>465</v>
      </c>
      <c r="P36" s="589">
        <v>0</v>
      </c>
      <c r="Q36" s="589">
        <v>0</v>
      </c>
      <c r="R36" s="711"/>
      <c r="S36" s="589">
        <f t="shared" si="5"/>
        <v>1</v>
      </c>
      <c r="T36" s="590">
        <f t="shared" si="5"/>
        <v>465</v>
      </c>
    </row>
    <row r="37" spans="2:20" s="692" customFormat="1" ht="15" customHeight="1">
      <c r="B37" s="713"/>
      <c r="C37" s="56"/>
      <c r="D37" s="589"/>
      <c r="E37" s="717"/>
      <c r="F37" s="708"/>
      <c r="G37" s="589"/>
      <c r="H37" s="709"/>
      <c r="I37" s="714"/>
      <c r="J37" s="710"/>
      <c r="K37" s="717"/>
      <c r="L37" s="589"/>
      <c r="M37" s="589"/>
      <c r="N37" s="589"/>
      <c r="O37" s="589"/>
      <c r="P37" s="589"/>
      <c r="Q37" s="589"/>
      <c r="R37" s="715"/>
      <c r="S37" s="589"/>
      <c r="T37" s="590"/>
    </row>
    <row r="38" spans="2:20" s="692" customFormat="1" ht="15" customHeight="1">
      <c r="B38" s="1590" t="s">
        <v>300</v>
      </c>
      <c r="C38" s="1591"/>
      <c r="D38" s="589">
        <f>SUM(D39:D43)</f>
        <v>151171</v>
      </c>
      <c r="E38" s="589">
        <f>SUM(E39:E43)</f>
        <v>119259</v>
      </c>
      <c r="F38" s="708">
        <v>78.8</v>
      </c>
      <c r="G38" s="589">
        <f>SUM(G39:G43)</f>
        <v>119795</v>
      </c>
      <c r="H38" s="709">
        <f>SUM(G38/D38*100)</f>
        <v>79.24469640341071</v>
      </c>
      <c r="I38" s="589">
        <f>SUM(I39:I43)</f>
        <v>95294</v>
      </c>
      <c r="J38" s="710">
        <f aca="true" t="shared" si="6" ref="J38:J43">SUM(I38/D38*100)</f>
        <v>63.03722274774923</v>
      </c>
      <c r="K38" s="589"/>
      <c r="L38" s="589">
        <f aca="true" t="shared" si="7" ref="L38:Q38">SUM(L39:L43)</f>
        <v>3</v>
      </c>
      <c r="M38" s="589">
        <f t="shared" si="7"/>
        <v>65791</v>
      </c>
      <c r="N38" s="589">
        <f t="shared" si="7"/>
        <v>34</v>
      </c>
      <c r="O38" s="589">
        <f t="shared" si="7"/>
        <v>29141</v>
      </c>
      <c r="P38" s="589">
        <f t="shared" si="7"/>
        <v>3</v>
      </c>
      <c r="Q38" s="589">
        <f t="shared" si="7"/>
        <v>362</v>
      </c>
      <c r="R38" s="711"/>
      <c r="S38" s="589">
        <f>SUM(S39:S43)</f>
        <v>40</v>
      </c>
      <c r="T38" s="590">
        <f>SUM(T39:T43)</f>
        <v>95294</v>
      </c>
    </row>
    <row r="39" spans="2:20" s="692" customFormat="1" ht="15" customHeight="1">
      <c r="B39" s="713"/>
      <c r="C39" s="56" t="s">
        <v>301</v>
      </c>
      <c r="D39" s="589">
        <v>97844</v>
      </c>
      <c r="E39" s="589">
        <v>95646</v>
      </c>
      <c r="F39" s="708">
        <v>97.7</v>
      </c>
      <c r="G39" s="589">
        <v>93620</v>
      </c>
      <c r="H39" s="709">
        <v>95.6</v>
      </c>
      <c r="I39" s="714">
        <v>78192</v>
      </c>
      <c r="J39" s="710">
        <f t="shared" si="6"/>
        <v>79.91496668165652</v>
      </c>
      <c r="K39" s="589" t="s">
        <v>302</v>
      </c>
      <c r="L39" s="589">
        <v>2</v>
      </c>
      <c r="M39" s="589">
        <v>61725</v>
      </c>
      <c r="N39" s="589">
        <v>12</v>
      </c>
      <c r="O39" s="589">
        <v>16467</v>
      </c>
      <c r="P39" s="589">
        <v>0</v>
      </c>
      <c r="Q39" s="589">
        <v>0</v>
      </c>
      <c r="R39" s="715" t="s">
        <v>302</v>
      </c>
      <c r="S39" s="589">
        <f aca="true" t="shared" si="8" ref="S39:T43">SUM(L39,N39,P39)</f>
        <v>14</v>
      </c>
      <c r="T39" s="590">
        <f t="shared" si="8"/>
        <v>78192</v>
      </c>
    </row>
    <row r="40" spans="2:20" s="692" customFormat="1" ht="15" customHeight="1">
      <c r="B40" s="713"/>
      <c r="C40" s="56" t="s">
        <v>1032</v>
      </c>
      <c r="D40" s="589">
        <v>8159</v>
      </c>
      <c r="E40" s="589">
        <v>7138</v>
      </c>
      <c r="F40" s="708">
        <v>87.7</v>
      </c>
      <c r="G40" s="589">
        <v>7070</v>
      </c>
      <c r="H40" s="709">
        <v>86.6</v>
      </c>
      <c r="I40" s="714">
        <v>4752</v>
      </c>
      <c r="J40" s="710">
        <f t="shared" si="6"/>
        <v>58.24243167054786</v>
      </c>
      <c r="K40" s="717"/>
      <c r="L40" s="589">
        <v>0</v>
      </c>
      <c r="M40" s="589">
        <v>0</v>
      </c>
      <c r="N40" s="589">
        <v>5</v>
      </c>
      <c r="O40" s="589">
        <v>4752</v>
      </c>
      <c r="P40" s="589">
        <v>0</v>
      </c>
      <c r="Q40" s="589">
        <v>0</v>
      </c>
      <c r="R40" s="711"/>
      <c r="S40" s="589">
        <f t="shared" si="8"/>
        <v>5</v>
      </c>
      <c r="T40" s="590">
        <f t="shared" si="8"/>
        <v>4752</v>
      </c>
    </row>
    <row r="41" spans="2:20" s="692" customFormat="1" ht="15" customHeight="1">
      <c r="B41" s="713"/>
      <c r="C41" s="56" t="s">
        <v>303</v>
      </c>
      <c r="D41" s="589">
        <v>10918</v>
      </c>
      <c r="E41" s="589">
        <v>1933</v>
      </c>
      <c r="F41" s="708">
        <v>17.7</v>
      </c>
      <c r="G41" s="589">
        <v>1620</v>
      </c>
      <c r="H41" s="709">
        <f>SUM(G41/D41*100)</f>
        <v>14.83788239604323</v>
      </c>
      <c r="I41" s="714">
        <v>1213</v>
      </c>
      <c r="J41" s="710">
        <f t="shared" si="6"/>
        <v>11.110093423703974</v>
      </c>
      <c r="K41" s="589" t="s">
        <v>302</v>
      </c>
      <c r="L41" s="589">
        <v>0</v>
      </c>
      <c r="M41" s="589">
        <v>0</v>
      </c>
      <c r="N41" s="589">
        <v>5</v>
      </c>
      <c r="O41" s="589">
        <v>1213</v>
      </c>
      <c r="P41" s="589">
        <v>0</v>
      </c>
      <c r="Q41" s="589">
        <v>0</v>
      </c>
      <c r="R41" s="711"/>
      <c r="S41" s="589">
        <f t="shared" si="8"/>
        <v>5</v>
      </c>
      <c r="T41" s="590">
        <f t="shared" si="8"/>
        <v>1213</v>
      </c>
    </row>
    <row r="42" spans="2:20" s="692" customFormat="1" ht="15" customHeight="1">
      <c r="B42" s="713"/>
      <c r="C42" s="56" t="s">
        <v>906</v>
      </c>
      <c r="D42" s="589">
        <v>23951</v>
      </c>
      <c r="E42" s="589">
        <v>8322</v>
      </c>
      <c r="F42" s="708">
        <v>34.7</v>
      </c>
      <c r="G42" s="589">
        <v>11125</v>
      </c>
      <c r="H42" s="709">
        <f>SUM(G42/D42*100)</f>
        <v>46.44900004175191</v>
      </c>
      <c r="I42" s="589">
        <v>6348</v>
      </c>
      <c r="J42" s="710">
        <f t="shared" si="6"/>
        <v>26.50411256314976</v>
      </c>
      <c r="K42" s="589"/>
      <c r="L42" s="589">
        <v>0</v>
      </c>
      <c r="M42" s="589">
        <v>0</v>
      </c>
      <c r="N42" s="589">
        <v>10</v>
      </c>
      <c r="O42" s="589">
        <v>5986</v>
      </c>
      <c r="P42" s="589">
        <v>3</v>
      </c>
      <c r="Q42" s="589">
        <v>362</v>
      </c>
      <c r="R42" s="711"/>
      <c r="S42" s="589">
        <f t="shared" si="8"/>
        <v>13</v>
      </c>
      <c r="T42" s="590">
        <f t="shared" si="8"/>
        <v>6348</v>
      </c>
    </row>
    <row r="43" spans="2:20" s="692" customFormat="1" ht="15" customHeight="1">
      <c r="B43" s="713"/>
      <c r="C43" s="56" t="s">
        <v>304</v>
      </c>
      <c r="D43" s="589">
        <v>10299</v>
      </c>
      <c r="E43" s="589">
        <v>6220</v>
      </c>
      <c r="F43" s="708">
        <v>60.3</v>
      </c>
      <c r="G43" s="589">
        <v>6360</v>
      </c>
      <c r="H43" s="709">
        <v>61.7</v>
      </c>
      <c r="I43" s="714">
        <v>4789</v>
      </c>
      <c r="J43" s="710">
        <f t="shared" si="6"/>
        <v>46.49966016118069</v>
      </c>
      <c r="K43" s="717"/>
      <c r="L43" s="589">
        <v>1</v>
      </c>
      <c r="M43" s="589">
        <v>4066</v>
      </c>
      <c r="N43" s="589">
        <v>2</v>
      </c>
      <c r="O43" s="589">
        <v>723</v>
      </c>
      <c r="P43" s="589">
        <v>0</v>
      </c>
      <c r="Q43" s="589">
        <v>0</v>
      </c>
      <c r="R43" s="711"/>
      <c r="S43" s="589">
        <f t="shared" si="8"/>
        <v>3</v>
      </c>
      <c r="T43" s="590">
        <f t="shared" si="8"/>
        <v>4789</v>
      </c>
    </row>
    <row r="44" spans="2:20" s="692" customFormat="1" ht="15" customHeight="1">
      <c r="B44" s="713"/>
      <c r="C44" s="56"/>
      <c r="D44" s="589"/>
      <c r="E44" s="589"/>
      <c r="F44" s="708"/>
      <c r="G44" s="589"/>
      <c r="H44" s="709"/>
      <c r="I44" s="714"/>
      <c r="J44" s="710"/>
      <c r="K44" s="717"/>
      <c r="L44" s="589"/>
      <c r="M44" s="589"/>
      <c r="N44" s="589"/>
      <c r="O44" s="589"/>
      <c r="P44" s="589"/>
      <c r="Q44" s="589"/>
      <c r="R44" s="715"/>
      <c r="S44" s="589"/>
      <c r="T44" s="590"/>
    </row>
    <row r="45" spans="2:20" s="692" customFormat="1" ht="15" customHeight="1">
      <c r="B45" s="1590" t="s">
        <v>305</v>
      </c>
      <c r="C45" s="1591"/>
      <c r="D45" s="589">
        <f>SUM(D46:D49)</f>
        <v>62377</v>
      </c>
      <c r="E45" s="589">
        <f>SUM(E46:E49)</f>
        <v>44985</v>
      </c>
      <c r="F45" s="708">
        <f>SUM(E45/D45*100)</f>
        <v>72.11792808246629</v>
      </c>
      <c r="G45" s="589">
        <f>SUM(G46:G49)</f>
        <v>56860</v>
      </c>
      <c r="H45" s="709">
        <v>91.1</v>
      </c>
      <c r="I45" s="589">
        <f>SUM(I46:I49)</f>
        <v>35238</v>
      </c>
      <c r="J45" s="710">
        <v>56.4</v>
      </c>
      <c r="K45" s="589"/>
      <c r="L45" s="589">
        <f>SUM(L46:L49)</f>
        <v>2</v>
      </c>
      <c r="M45" s="589">
        <f>SUM(M46:M49)</f>
        <v>11426</v>
      </c>
      <c r="N45" s="589">
        <f>SUM(N46:N49)</f>
        <v>31</v>
      </c>
      <c r="O45" s="589">
        <f>SUM(O46:O49)</f>
        <v>23812</v>
      </c>
      <c r="P45" s="589">
        <f>SUM(P46:P49)</f>
        <v>0</v>
      </c>
      <c r="Q45" s="589">
        <v>0</v>
      </c>
      <c r="R45" s="711"/>
      <c r="S45" s="589">
        <f>SUM(S46:S49)</f>
        <v>33</v>
      </c>
      <c r="T45" s="590">
        <f>SUM(T46:T49)</f>
        <v>35238</v>
      </c>
    </row>
    <row r="46" spans="2:20" s="692" customFormat="1" ht="15" customHeight="1">
      <c r="B46" s="713"/>
      <c r="C46" s="56" t="s">
        <v>896</v>
      </c>
      <c r="D46" s="589">
        <v>13074</v>
      </c>
      <c r="E46" s="717">
        <v>7760</v>
      </c>
      <c r="F46" s="708">
        <v>59.3</v>
      </c>
      <c r="G46" s="589">
        <v>9600</v>
      </c>
      <c r="H46" s="709">
        <f>SUM(G46/D46*100)</f>
        <v>73.4281780633318</v>
      </c>
      <c r="I46" s="714">
        <v>7433</v>
      </c>
      <c r="J46" s="710">
        <v>56.8</v>
      </c>
      <c r="K46" s="717"/>
      <c r="L46" s="589">
        <v>0</v>
      </c>
      <c r="M46" s="589">
        <v>0</v>
      </c>
      <c r="N46" s="589">
        <v>7</v>
      </c>
      <c r="O46" s="589">
        <v>7433</v>
      </c>
      <c r="P46" s="589">
        <v>0</v>
      </c>
      <c r="Q46" s="589">
        <v>0</v>
      </c>
      <c r="R46" s="711"/>
      <c r="S46" s="589">
        <f aca="true" t="shared" si="9" ref="S46:T49">SUM(L46,N46,P46)</f>
        <v>7</v>
      </c>
      <c r="T46" s="590">
        <f t="shared" si="9"/>
        <v>7433</v>
      </c>
    </row>
    <row r="47" spans="2:20" s="692" customFormat="1" ht="15" customHeight="1">
      <c r="B47" s="713"/>
      <c r="C47" s="56" t="s">
        <v>1764</v>
      </c>
      <c r="D47" s="589">
        <v>16246</v>
      </c>
      <c r="E47" s="589">
        <v>12713</v>
      </c>
      <c r="F47" s="708">
        <v>78.2</v>
      </c>
      <c r="G47" s="589">
        <v>15150</v>
      </c>
      <c r="H47" s="709">
        <v>93.2</v>
      </c>
      <c r="I47" s="714">
        <v>7589</v>
      </c>
      <c r="J47" s="710">
        <f>SUM(I47/D47*100)</f>
        <v>46.713037055275144</v>
      </c>
      <c r="K47" s="589"/>
      <c r="L47" s="589">
        <v>0</v>
      </c>
      <c r="M47" s="589">
        <v>0</v>
      </c>
      <c r="N47" s="589">
        <v>10</v>
      </c>
      <c r="O47" s="589">
        <v>7589</v>
      </c>
      <c r="P47" s="589">
        <v>0</v>
      </c>
      <c r="Q47" s="589">
        <v>0</v>
      </c>
      <c r="R47" s="711"/>
      <c r="S47" s="589">
        <f t="shared" si="9"/>
        <v>10</v>
      </c>
      <c r="T47" s="590">
        <f t="shared" si="9"/>
        <v>7589</v>
      </c>
    </row>
    <row r="48" spans="2:20" s="692" customFormat="1" ht="15" customHeight="1">
      <c r="B48" s="713"/>
      <c r="C48" s="56" t="s">
        <v>306</v>
      </c>
      <c r="D48" s="589">
        <v>11215</v>
      </c>
      <c r="E48" s="717">
        <v>2670</v>
      </c>
      <c r="F48" s="708">
        <f>SUM(E48/D48*100)</f>
        <v>23.807400802496655</v>
      </c>
      <c r="G48" s="589">
        <v>2510</v>
      </c>
      <c r="H48" s="709">
        <v>22.3</v>
      </c>
      <c r="I48" s="714">
        <v>2327</v>
      </c>
      <c r="J48" s="710">
        <f>SUM(I48/D48*100)</f>
        <v>20.74899687917967</v>
      </c>
      <c r="K48" s="724"/>
      <c r="L48" s="589">
        <v>0</v>
      </c>
      <c r="M48" s="589">
        <v>0</v>
      </c>
      <c r="N48" s="589">
        <v>8</v>
      </c>
      <c r="O48" s="589">
        <v>2327</v>
      </c>
      <c r="P48" s="589">
        <v>0</v>
      </c>
      <c r="Q48" s="589">
        <v>0</v>
      </c>
      <c r="R48" s="711"/>
      <c r="S48" s="589">
        <f t="shared" si="9"/>
        <v>8</v>
      </c>
      <c r="T48" s="590">
        <f t="shared" si="9"/>
        <v>2327</v>
      </c>
    </row>
    <row r="49" spans="2:20" s="692" customFormat="1" ht="15" customHeight="1">
      <c r="B49" s="713"/>
      <c r="C49" s="56" t="s">
        <v>1766</v>
      </c>
      <c r="D49" s="589">
        <v>21842</v>
      </c>
      <c r="E49" s="717">
        <v>21842</v>
      </c>
      <c r="F49" s="708">
        <f>SUM(E49/D49*100)</f>
        <v>100</v>
      </c>
      <c r="G49" s="589">
        <v>29600</v>
      </c>
      <c r="H49" s="709">
        <f>SUM(G49/D49*100)</f>
        <v>135.51872539144767</v>
      </c>
      <c r="I49" s="714">
        <v>17889</v>
      </c>
      <c r="J49" s="710">
        <f>SUM(I49/D49*100)</f>
        <v>81.90184049079755</v>
      </c>
      <c r="K49" s="724"/>
      <c r="L49" s="589">
        <v>2</v>
      </c>
      <c r="M49" s="726">
        <v>11426</v>
      </c>
      <c r="N49" s="589">
        <v>6</v>
      </c>
      <c r="O49" s="589">
        <v>6463</v>
      </c>
      <c r="P49" s="589">
        <v>0</v>
      </c>
      <c r="Q49" s="589">
        <v>0</v>
      </c>
      <c r="R49" s="711"/>
      <c r="S49" s="589">
        <f t="shared" si="9"/>
        <v>8</v>
      </c>
      <c r="T49" s="590">
        <f t="shared" si="9"/>
        <v>17889</v>
      </c>
    </row>
    <row r="50" spans="2:20" s="692" customFormat="1" ht="15" customHeight="1">
      <c r="B50" s="713"/>
      <c r="C50" s="56"/>
      <c r="D50" s="589"/>
      <c r="E50" s="589"/>
      <c r="F50" s="708"/>
      <c r="G50" s="589"/>
      <c r="H50" s="721"/>
      <c r="I50" s="589"/>
      <c r="J50" s="710"/>
      <c r="K50" s="717"/>
      <c r="L50" s="589"/>
      <c r="M50" s="589"/>
      <c r="N50" s="589"/>
      <c r="O50" s="589"/>
      <c r="P50" s="589"/>
      <c r="Q50" s="589"/>
      <c r="R50" s="711"/>
      <c r="S50" s="589"/>
      <c r="T50" s="590"/>
    </row>
    <row r="51" spans="2:20" s="692" customFormat="1" ht="15" customHeight="1">
      <c r="B51" s="1590" t="s">
        <v>307</v>
      </c>
      <c r="C51" s="1591"/>
      <c r="D51" s="589">
        <f>SUM(D52:D57)</f>
        <v>146786</v>
      </c>
      <c r="E51" s="589">
        <f>SUM(E52:E57)</f>
        <v>95188</v>
      </c>
      <c r="F51" s="708">
        <f>SUM(E51/D51*100)</f>
        <v>64.84814628098047</v>
      </c>
      <c r="G51" s="589">
        <f>SUM(G52:G57)</f>
        <v>102245</v>
      </c>
      <c r="H51" s="709">
        <v>69.6</v>
      </c>
      <c r="I51" s="589">
        <v>81504</v>
      </c>
      <c r="J51" s="710">
        <f>SUM(I51/D51*100)</f>
        <v>55.52573133677598</v>
      </c>
      <c r="K51" s="589"/>
      <c r="L51" s="589">
        <f aca="true" t="shared" si="10" ref="L51:Q51">SUM(L52:L57)</f>
        <v>4</v>
      </c>
      <c r="M51" s="589">
        <f t="shared" si="10"/>
        <v>59890</v>
      </c>
      <c r="N51" s="589">
        <f t="shared" si="10"/>
        <v>37</v>
      </c>
      <c r="O51" s="589">
        <f t="shared" si="10"/>
        <v>21002</v>
      </c>
      <c r="P51" s="589">
        <f t="shared" si="10"/>
        <v>2</v>
      </c>
      <c r="Q51" s="589">
        <f t="shared" si="10"/>
        <v>612</v>
      </c>
      <c r="R51" s="589"/>
      <c r="S51" s="589">
        <v>43</v>
      </c>
      <c r="T51" s="590">
        <f aca="true" t="shared" si="11" ref="T51:T57">SUM(M51,O51,Q51)</f>
        <v>81504</v>
      </c>
    </row>
    <row r="52" spans="2:20" s="692" customFormat="1" ht="15" customHeight="1">
      <c r="B52" s="713"/>
      <c r="C52" s="56" t="s">
        <v>1120</v>
      </c>
      <c r="D52" s="589">
        <v>82906</v>
      </c>
      <c r="E52" s="589">
        <v>66998</v>
      </c>
      <c r="F52" s="708">
        <f>SUM(E52/D52*100)</f>
        <v>80.81200395628785</v>
      </c>
      <c r="G52" s="589">
        <v>64120</v>
      </c>
      <c r="H52" s="709">
        <f>SUM(G52/D52*100)</f>
        <v>77.34060261018503</v>
      </c>
      <c r="I52" s="714">
        <v>57146</v>
      </c>
      <c r="J52" s="710">
        <f>SUM(I52/D52*100)</f>
        <v>68.92866620027502</v>
      </c>
      <c r="K52" s="717"/>
      <c r="L52" s="717">
        <v>2</v>
      </c>
      <c r="M52" s="589">
        <v>50163</v>
      </c>
      <c r="N52" s="589">
        <v>11</v>
      </c>
      <c r="O52" s="589">
        <v>6695</v>
      </c>
      <c r="P52" s="589">
        <v>1</v>
      </c>
      <c r="Q52" s="589">
        <v>288</v>
      </c>
      <c r="R52" s="711"/>
      <c r="S52" s="589">
        <v>14</v>
      </c>
      <c r="T52" s="590">
        <f t="shared" si="11"/>
        <v>57146</v>
      </c>
    </row>
    <row r="53" spans="2:20" s="692" customFormat="1" ht="15" customHeight="1">
      <c r="B53" s="713"/>
      <c r="C53" s="56" t="s">
        <v>1760</v>
      </c>
      <c r="D53" s="589">
        <v>11024</v>
      </c>
      <c r="E53" s="589">
        <v>946</v>
      </c>
      <c r="F53" s="708">
        <v>8.5</v>
      </c>
      <c r="G53" s="589">
        <v>1430</v>
      </c>
      <c r="H53" s="709">
        <v>12.9</v>
      </c>
      <c r="I53" s="714">
        <v>945</v>
      </c>
      <c r="J53" s="710">
        <v>8.5</v>
      </c>
      <c r="K53" s="717"/>
      <c r="L53" s="717">
        <v>0</v>
      </c>
      <c r="M53" s="589">
        <v>0</v>
      </c>
      <c r="N53" s="589">
        <v>4</v>
      </c>
      <c r="O53" s="589">
        <v>946</v>
      </c>
      <c r="P53" s="589">
        <v>0</v>
      </c>
      <c r="Q53" s="589">
        <v>0</v>
      </c>
      <c r="R53" s="711"/>
      <c r="S53" s="589">
        <f>SUM(L53,N53,P53)</f>
        <v>4</v>
      </c>
      <c r="T53" s="590">
        <f t="shared" si="11"/>
        <v>946</v>
      </c>
    </row>
    <row r="54" spans="2:20" s="692" customFormat="1" ht="15" customHeight="1">
      <c r="B54" s="713"/>
      <c r="C54" s="56" t="s">
        <v>902</v>
      </c>
      <c r="D54" s="589">
        <v>13152</v>
      </c>
      <c r="E54" s="589">
        <v>11090</v>
      </c>
      <c r="F54" s="708">
        <f>SUM(E54/D54*100)</f>
        <v>84.32177615571777</v>
      </c>
      <c r="G54" s="589">
        <v>16210</v>
      </c>
      <c r="H54" s="709">
        <v>123.2</v>
      </c>
      <c r="I54" s="714">
        <v>9019</v>
      </c>
      <c r="J54" s="710">
        <v>68.5</v>
      </c>
      <c r="K54" s="717"/>
      <c r="L54" s="717">
        <v>1</v>
      </c>
      <c r="M54" s="589">
        <v>6601</v>
      </c>
      <c r="N54" s="589">
        <v>3</v>
      </c>
      <c r="O54" s="589">
        <v>2418</v>
      </c>
      <c r="P54" s="589">
        <v>0</v>
      </c>
      <c r="Q54" s="589">
        <v>0</v>
      </c>
      <c r="R54" s="711"/>
      <c r="S54" s="589">
        <f>SUM(L54,N54,P54)</f>
        <v>4</v>
      </c>
      <c r="T54" s="590">
        <f t="shared" si="11"/>
        <v>9019</v>
      </c>
    </row>
    <row r="55" spans="2:20" s="692" customFormat="1" ht="15" customHeight="1">
      <c r="B55" s="713"/>
      <c r="C55" s="56" t="s">
        <v>1767</v>
      </c>
      <c r="D55" s="589">
        <v>19012</v>
      </c>
      <c r="E55" s="589">
        <v>6800</v>
      </c>
      <c r="F55" s="708">
        <v>35.7</v>
      </c>
      <c r="G55" s="589">
        <v>10765</v>
      </c>
      <c r="H55" s="709">
        <f>SUM(G55/D55*100)</f>
        <v>56.62213338943825</v>
      </c>
      <c r="I55" s="714">
        <v>6071</v>
      </c>
      <c r="J55" s="710">
        <f>SUM(I55/D55*100)</f>
        <v>31.932463707132335</v>
      </c>
      <c r="K55" s="717"/>
      <c r="L55" s="717">
        <v>1</v>
      </c>
      <c r="M55" s="589">
        <v>3126</v>
      </c>
      <c r="N55" s="589">
        <v>9</v>
      </c>
      <c r="O55" s="589">
        <v>2621</v>
      </c>
      <c r="P55" s="589">
        <v>1</v>
      </c>
      <c r="Q55" s="589">
        <v>324</v>
      </c>
      <c r="R55" s="711"/>
      <c r="S55" s="589">
        <f>SUM(L55,N55,P55)</f>
        <v>11</v>
      </c>
      <c r="T55" s="590">
        <f t="shared" si="11"/>
        <v>6071</v>
      </c>
    </row>
    <row r="56" spans="2:20" s="692" customFormat="1" ht="15" customHeight="1">
      <c r="B56" s="713"/>
      <c r="C56" s="56" t="s">
        <v>1761</v>
      </c>
      <c r="D56" s="589">
        <v>10350</v>
      </c>
      <c r="E56" s="589">
        <v>6197</v>
      </c>
      <c r="F56" s="708">
        <v>59.8</v>
      </c>
      <c r="G56" s="589">
        <v>5950</v>
      </c>
      <c r="H56" s="709">
        <v>57.4</v>
      </c>
      <c r="I56" s="714">
        <v>5303</v>
      </c>
      <c r="J56" s="710">
        <f>SUM(I56/D56*100)</f>
        <v>51.23671497584541</v>
      </c>
      <c r="K56" s="717"/>
      <c r="L56" s="717">
        <v>0</v>
      </c>
      <c r="M56" s="717">
        <v>0</v>
      </c>
      <c r="N56" s="589">
        <v>3</v>
      </c>
      <c r="O56" s="589">
        <v>5303</v>
      </c>
      <c r="P56" s="589">
        <v>0</v>
      </c>
      <c r="Q56" s="589">
        <v>0</v>
      </c>
      <c r="R56" s="711"/>
      <c r="S56" s="589">
        <f>SUM(L56,N56,P56)</f>
        <v>3</v>
      </c>
      <c r="T56" s="590">
        <f t="shared" si="11"/>
        <v>5303</v>
      </c>
    </row>
    <row r="57" spans="2:20" s="692" customFormat="1" ht="15" customHeight="1">
      <c r="B57" s="713"/>
      <c r="C57" s="56" t="s">
        <v>897</v>
      </c>
      <c r="D57" s="589">
        <v>10342</v>
      </c>
      <c r="E57" s="589">
        <v>3157</v>
      </c>
      <c r="F57" s="708">
        <f>SUM(E57/D57*100)</f>
        <v>30.52601044285438</v>
      </c>
      <c r="G57" s="589">
        <v>3770</v>
      </c>
      <c r="H57" s="709">
        <v>36.4</v>
      </c>
      <c r="I57" s="589">
        <v>3019</v>
      </c>
      <c r="J57" s="710">
        <f>SUM(I57/D57*100)</f>
        <v>29.19164571649584</v>
      </c>
      <c r="K57" s="727"/>
      <c r="L57" s="727">
        <v>0</v>
      </c>
      <c r="M57" s="727">
        <v>0</v>
      </c>
      <c r="N57" s="589">
        <v>7</v>
      </c>
      <c r="O57" s="589">
        <v>3019</v>
      </c>
      <c r="P57" s="589">
        <v>0</v>
      </c>
      <c r="Q57" s="589">
        <v>0</v>
      </c>
      <c r="R57" s="711"/>
      <c r="S57" s="589">
        <f>SUM(L57,N57,P57)</f>
        <v>7</v>
      </c>
      <c r="T57" s="590">
        <f t="shared" si="11"/>
        <v>3019</v>
      </c>
    </row>
    <row r="58" spans="2:20" s="692" customFormat="1" ht="15" customHeight="1">
      <c r="B58" s="713"/>
      <c r="C58" s="56"/>
      <c r="D58" s="589"/>
      <c r="E58" s="589"/>
      <c r="F58" s="708"/>
      <c r="G58" s="589"/>
      <c r="H58" s="728"/>
      <c r="I58" s="714"/>
      <c r="J58" s="710"/>
      <c r="K58" s="717"/>
      <c r="L58" s="589"/>
      <c r="M58" s="589"/>
      <c r="N58" s="589"/>
      <c r="O58" s="589"/>
      <c r="P58" s="589"/>
      <c r="Q58" s="589"/>
      <c r="R58" s="715"/>
      <c r="S58" s="589"/>
      <c r="T58" s="590"/>
    </row>
    <row r="59" spans="2:20" s="692" customFormat="1" ht="15" customHeight="1">
      <c r="B59" s="1590" t="s">
        <v>308</v>
      </c>
      <c r="C59" s="1591"/>
      <c r="D59" s="589">
        <f>SUM(D60:D63)</f>
        <v>72868</v>
      </c>
      <c r="E59" s="589">
        <f>SUM(E60:E63)</f>
        <v>43472</v>
      </c>
      <c r="F59" s="708">
        <v>59.6</v>
      </c>
      <c r="G59" s="589">
        <f>SUM(G60:G63)</f>
        <v>57300</v>
      </c>
      <c r="H59" s="709">
        <f>SUM(G59/D59*100)</f>
        <v>78.63534061590822</v>
      </c>
      <c r="I59" s="589">
        <f>SUM(I60:I63)</f>
        <v>34526</v>
      </c>
      <c r="J59" s="710">
        <v>47.3</v>
      </c>
      <c r="K59" s="589"/>
      <c r="L59" s="589">
        <f aca="true" t="shared" si="12" ref="L59:Q59">SUM(L60:L63)</f>
        <v>3</v>
      </c>
      <c r="M59" s="589">
        <f t="shared" si="12"/>
        <v>25723</v>
      </c>
      <c r="N59" s="589">
        <f t="shared" si="12"/>
        <v>10</v>
      </c>
      <c r="O59" s="589">
        <f t="shared" si="12"/>
        <v>8603</v>
      </c>
      <c r="P59" s="589">
        <f t="shared" si="12"/>
        <v>1</v>
      </c>
      <c r="Q59" s="589">
        <f t="shared" si="12"/>
        <v>200</v>
      </c>
      <c r="R59" s="589"/>
      <c r="S59" s="589">
        <f>SUM(S60:S63)</f>
        <v>14</v>
      </c>
      <c r="T59" s="590">
        <f>SUM(T60:T63)</f>
        <v>34526</v>
      </c>
    </row>
    <row r="60" spans="2:20" s="692" customFormat="1" ht="15" customHeight="1">
      <c r="B60" s="713"/>
      <c r="C60" s="56" t="s">
        <v>924</v>
      </c>
      <c r="D60" s="589">
        <v>31627</v>
      </c>
      <c r="E60" s="589">
        <v>20178</v>
      </c>
      <c r="F60" s="708">
        <v>63.7</v>
      </c>
      <c r="G60" s="589">
        <v>29980</v>
      </c>
      <c r="H60" s="709">
        <v>94.7</v>
      </c>
      <c r="I60" s="589">
        <v>14196</v>
      </c>
      <c r="J60" s="710">
        <v>44.8</v>
      </c>
      <c r="K60" s="589"/>
      <c r="L60" s="589">
        <v>1</v>
      </c>
      <c r="M60" s="589">
        <v>12540</v>
      </c>
      <c r="N60" s="589">
        <v>4</v>
      </c>
      <c r="O60" s="589">
        <v>1456</v>
      </c>
      <c r="P60" s="589">
        <v>1</v>
      </c>
      <c r="Q60" s="589">
        <v>200</v>
      </c>
      <c r="R60" s="711"/>
      <c r="S60" s="589">
        <f aca="true" t="shared" si="13" ref="S60:T63">SUM(L60,N60,P60)</f>
        <v>6</v>
      </c>
      <c r="T60" s="590">
        <f t="shared" si="13"/>
        <v>14196</v>
      </c>
    </row>
    <row r="61" spans="2:20" s="692" customFormat="1" ht="15" customHeight="1">
      <c r="B61" s="713"/>
      <c r="C61" s="56" t="s">
        <v>925</v>
      </c>
      <c r="D61" s="589">
        <v>12801</v>
      </c>
      <c r="E61" s="589">
        <v>10902</v>
      </c>
      <c r="F61" s="708">
        <v>85.1</v>
      </c>
      <c r="G61" s="589">
        <v>13900</v>
      </c>
      <c r="H61" s="709">
        <v>108.5</v>
      </c>
      <c r="I61" s="589">
        <v>9563</v>
      </c>
      <c r="J61" s="710">
        <f>SUM(I61/D61*100)</f>
        <v>74.70510116397156</v>
      </c>
      <c r="K61" s="589"/>
      <c r="L61" s="589">
        <v>1</v>
      </c>
      <c r="M61" s="589">
        <v>7912</v>
      </c>
      <c r="N61" s="589">
        <v>1</v>
      </c>
      <c r="O61" s="589">
        <v>1651</v>
      </c>
      <c r="P61" s="589">
        <v>0</v>
      </c>
      <c r="Q61" s="589">
        <v>0</v>
      </c>
      <c r="R61" s="711"/>
      <c r="S61" s="589">
        <f t="shared" si="13"/>
        <v>2</v>
      </c>
      <c r="T61" s="590">
        <f t="shared" si="13"/>
        <v>9563</v>
      </c>
    </row>
    <row r="62" spans="2:20" s="692" customFormat="1" ht="15" customHeight="1">
      <c r="B62" s="713"/>
      <c r="C62" s="56" t="s">
        <v>926</v>
      </c>
      <c r="D62" s="589">
        <v>19457</v>
      </c>
      <c r="E62" s="717">
        <v>4686</v>
      </c>
      <c r="F62" s="708">
        <v>24</v>
      </c>
      <c r="G62" s="589">
        <v>4420</v>
      </c>
      <c r="H62" s="709">
        <f>SUM(G62/D62*100)</f>
        <v>22.716760034948862</v>
      </c>
      <c r="I62" s="714">
        <v>4455</v>
      </c>
      <c r="J62" s="710">
        <v>22.8</v>
      </c>
      <c r="K62" s="717"/>
      <c r="L62" s="717">
        <v>0</v>
      </c>
      <c r="M62" s="685">
        <v>0</v>
      </c>
      <c r="N62" s="589">
        <v>4</v>
      </c>
      <c r="O62" s="589">
        <v>4455</v>
      </c>
      <c r="P62" s="589">
        <v>0</v>
      </c>
      <c r="Q62" s="589">
        <v>0</v>
      </c>
      <c r="R62" s="711"/>
      <c r="S62" s="589">
        <f t="shared" si="13"/>
        <v>4</v>
      </c>
      <c r="T62" s="590">
        <f t="shared" si="13"/>
        <v>4455</v>
      </c>
    </row>
    <row r="63" spans="2:20" s="692" customFormat="1" ht="15" customHeight="1">
      <c r="B63" s="713"/>
      <c r="C63" s="56" t="s">
        <v>1806</v>
      </c>
      <c r="D63" s="589">
        <v>8983</v>
      </c>
      <c r="E63" s="589">
        <v>7706</v>
      </c>
      <c r="F63" s="708">
        <v>85.7</v>
      </c>
      <c r="G63" s="589">
        <v>9000</v>
      </c>
      <c r="H63" s="709">
        <v>100.1</v>
      </c>
      <c r="I63" s="714">
        <v>6312</v>
      </c>
      <c r="J63" s="710">
        <v>70.2</v>
      </c>
      <c r="K63" s="717"/>
      <c r="L63" s="717">
        <v>1</v>
      </c>
      <c r="M63" s="589">
        <v>5271</v>
      </c>
      <c r="N63" s="685">
        <v>1</v>
      </c>
      <c r="O63" s="685">
        <v>1041</v>
      </c>
      <c r="P63" s="685">
        <v>0</v>
      </c>
      <c r="Q63" s="589">
        <v>0</v>
      </c>
      <c r="R63" s="711"/>
      <c r="S63" s="589">
        <f t="shared" si="13"/>
        <v>2</v>
      </c>
      <c r="T63" s="590">
        <f t="shared" si="13"/>
        <v>6312</v>
      </c>
    </row>
    <row r="64" spans="2:20" s="692" customFormat="1" ht="15" customHeight="1">
      <c r="B64" s="713"/>
      <c r="C64" s="56"/>
      <c r="D64" s="589"/>
      <c r="E64" s="589"/>
      <c r="F64" s="708"/>
      <c r="G64" s="589"/>
      <c r="H64" s="723"/>
      <c r="I64" s="714"/>
      <c r="J64" s="710"/>
      <c r="K64" s="685"/>
      <c r="L64" s="685"/>
      <c r="M64" s="685"/>
      <c r="N64" s="685"/>
      <c r="O64" s="685"/>
      <c r="P64" s="685"/>
      <c r="Q64" s="589"/>
      <c r="R64" s="729"/>
      <c r="S64" s="685"/>
      <c r="T64" s="590"/>
    </row>
    <row r="65" spans="2:20" s="692" customFormat="1" ht="15" customHeight="1">
      <c r="B65" s="1590" t="s">
        <v>309</v>
      </c>
      <c r="C65" s="1591"/>
      <c r="D65" s="714">
        <f>SUM(D66:D69)</f>
        <v>93736</v>
      </c>
      <c r="E65" s="714">
        <f>SUM(E66:E69)</f>
        <v>34199</v>
      </c>
      <c r="F65" s="708">
        <v>36.4</v>
      </c>
      <c r="G65" s="714">
        <f>SUM(G66:G69)</f>
        <v>32910</v>
      </c>
      <c r="H65" s="709">
        <f>SUM(G65/D65*100)</f>
        <v>35.10924298028505</v>
      </c>
      <c r="I65" s="714">
        <f>SUM(I66:I69)</f>
        <v>10237</v>
      </c>
      <c r="J65" s="710">
        <f>SUM(I65/D65*100)</f>
        <v>10.921097550567552</v>
      </c>
      <c r="K65" s="714"/>
      <c r="L65" s="714">
        <f aca="true" t="shared" si="14" ref="L65:Q65">SUM(L66:L69)</f>
        <v>2</v>
      </c>
      <c r="M65" s="714">
        <f t="shared" si="14"/>
        <v>1500</v>
      </c>
      <c r="N65" s="714">
        <f t="shared" si="14"/>
        <v>9</v>
      </c>
      <c r="O65" s="714">
        <f t="shared" si="14"/>
        <v>8737</v>
      </c>
      <c r="P65" s="714">
        <f t="shared" si="14"/>
        <v>0</v>
      </c>
      <c r="Q65" s="714">
        <f t="shared" si="14"/>
        <v>0</v>
      </c>
      <c r="R65" s="711"/>
      <c r="S65" s="714">
        <f>SUM(S66:S69)</f>
        <v>11</v>
      </c>
      <c r="T65" s="725">
        <f>SUM(T66:T69)</f>
        <v>10237</v>
      </c>
    </row>
    <row r="66" spans="2:20" s="692" customFormat="1" ht="15" customHeight="1">
      <c r="B66" s="713"/>
      <c r="C66" s="56" t="s">
        <v>271</v>
      </c>
      <c r="D66" s="714">
        <v>36236</v>
      </c>
      <c r="E66" s="714">
        <v>16775</v>
      </c>
      <c r="F66" s="708">
        <v>46.2</v>
      </c>
      <c r="G66" s="589">
        <v>16100</v>
      </c>
      <c r="H66" s="709">
        <f>SUM(G66/D66*100)</f>
        <v>44.43095264377966</v>
      </c>
      <c r="I66" s="589">
        <v>2475</v>
      </c>
      <c r="J66" s="710">
        <f>SUM(I66/D66*100)</f>
        <v>6.830224086543768</v>
      </c>
      <c r="K66" s="717"/>
      <c r="L66" s="717">
        <v>1</v>
      </c>
      <c r="M66" s="685">
        <v>1500</v>
      </c>
      <c r="N66" s="685">
        <v>1</v>
      </c>
      <c r="O66" s="685">
        <v>975</v>
      </c>
      <c r="P66" s="589">
        <v>0</v>
      </c>
      <c r="Q66" s="589">
        <v>0</v>
      </c>
      <c r="R66" s="711"/>
      <c r="S66" s="589">
        <f aca="true" t="shared" si="15" ref="S66:T69">SUM(L66,N66,P66)</f>
        <v>2</v>
      </c>
      <c r="T66" s="590">
        <f t="shared" si="15"/>
        <v>2475</v>
      </c>
    </row>
    <row r="67" spans="2:20" s="692" customFormat="1" ht="15" customHeight="1">
      <c r="B67" s="713"/>
      <c r="C67" s="56" t="s">
        <v>1808</v>
      </c>
      <c r="D67" s="589">
        <v>24383</v>
      </c>
      <c r="E67" s="589">
        <v>13358</v>
      </c>
      <c r="F67" s="708">
        <v>54.7</v>
      </c>
      <c r="G67" s="589">
        <v>12710</v>
      </c>
      <c r="H67" s="709">
        <f>SUM(G67/D67*100)</f>
        <v>52.126481565024804</v>
      </c>
      <c r="I67" s="714">
        <v>4304</v>
      </c>
      <c r="J67" s="710">
        <v>17.6</v>
      </c>
      <c r="K67" s="685"/>
      <c r="L67" s="685">
        <v>1</v>
      </c>
      <c r="M67" s="730">
        <v>0</v>
      </c>
      <c r="N67" s="685">
        <v>5</v>
      </c>
      <c r="O67" s="685">
        <v>4304</v>
      </c>
      <c r="P67" s="685">
        <v>0</v>
      </c>
      <c r="Q67" s="589">
        <v>0</v>
      </c>
      <c r="R67" s="711"/>
      <c r="S67" s="589">
        <f t="shared" si="15"/>
        <v>6</v>
      </c>
      <c r="T67" s="590">
        <f t="shared" si="15"/>
        <v>4304</v>
      </c>
    </row>
    <row r="68" spans="2:20" s="692" customFormat="1" ht="15" customHeight="1">
      <c r="B68" s="713"/>
      <c r="C68" s="56" t="s">
        <v>1809</v>
      </c>
      <c r="D68" s="589">
        <v>15319</v>
      </c>
      <c r="E68" s="589">
        <v>4066</v>
      </c>
      <c r="F68" s="708">
        <f>SUM(E68/D68*100)</f>
        <v>26.542202493635354</v>
      </c>
      <c r="G68" s="589">
        <v>4100</v>
      </c>
      <c r="H68" s="709">
        <v>26.7</v>
      </c>
      <c r="I68" s="714">
        <v>3458</v>
      </c>
      <c r="J68" s="710">
        <v>22.5</v>
      </c>
      <c r="K68" s="685"/>
      <c r="L68" s="685">
        <v>0</v>
      </c>
      <c r="M68" s="685">
        <v>0</v>
      </c>
      <c r="N68" s="685">
        <v>3</v>
      </c>
      <c r="O68" s="685">
        <v>3458</v>
      </c>
      <c r="P68" s="589">
        <v>0</v>
      </c>
      <c r="Q68" s="589">
        <v>0</v>
      </c>
      <c r="R68" s="711"/>
      <c r="S68" s="589">
        <f t="shared" si="15"/>
        <v>3</v>
      </c>
      <c r="T68" s="590">
        <f t="shared" si="15"/>
        <v>3458</v>
      </c>
    </row>
    <row r="69" spans="2:20" s="692" customFormat="1" ht="15" customHeight="1">
      <c r="B69" s="713"/>
      <c r="C69" s="56" t="s">
        <v>1810</v>
      </c>
      <c r="D69" s="589">
        <v>17798</v>
      </c>
      <c r="E69" s="589">
        <v>0</v>
      </c>
      <c r="F69" s="589">
        <v>0</v>
      </c>
      <c r="G69" s="589">
        <v>0</v>
      </c>
      <c r="H69" s="589">
        <v>0</v>
      </c>
      <c r="I69" s="714">
        <v>0</v>
      </c>
      <c r="J69" s="714">
        <v>0</v>
      </c>
      <c r="K69" s="685"/>
      <c r="L69" s="685">
        <v>0</v>
      </c>
      <c r="M69" s="685">
        <v>0</v>
      </c>
      <c r="N69" s="685">
        <v>0</v>
      </c>
      <c r="O69" s="685">
        <v>0</v>
      </c>
      <c r="P69" s="589">
        <v>0</v>
      </c>
      <c r="Q69" s="589">
        <v>0</v>
      </c>
      <c r="R69" s="711"/>
      <c r="S69" s="589">
        <f t="shared" si="15"/>
        <v>0</v>
      </c>
      <c r="T69" s="590">
        <f t="shared" si="15"/>
        <v>0</v>
      </c>
    </row>
    <row r="70" spans="2:20" s="692" customFormat="1" ht="15" customHeight="1">
      <c r="B70" s="713"/>
      <c r="C70" s="56"/>
      <c r="D70" s="589"/>
      <c r="E70" s="589"/>
      <c r="F70" s="708"/>
      <c r="G70" s="589"/>
      <c r="H70" s="723"/>
      <c r="I70" s="714"/>
      <c r="J70" s="710"/>
      <c r="K70" s="685"/>
      <c r="L70" s="589"/>
      <c r="M70" s="589"/>
      <c r="N70" s="685"/>
      <c r="O70" s="685"/>
      <c r="P70" s="685"/>
      <c r="Q70" s="589"/>
      <c r="R70" s="731"/>
      <c r="S70" s="589"/>
      <c r="T70" s="590"/>
    </row>
    <row r="71" spans="2:20" s="692" customFormat="1" ht="15" customHeight="1">
      <c r="B71" s="1590" t="s">
        <v>310</v>
      </c>
      <c r="C71" s="1591"/>
      <c r="D71" s="589">
        <f>SUM(D72:D73)</f>
        <v>125561</v>
      </c>
      <c r="E71" s="589">
        <f>SUM(E72:E73)</f>
        <v>83876</v>
      </c>
      <c r="F71" s="708">
        <f>SUM(E71/D71*100)</f>
        <v>66.80099712490343</v>
      </c>
      <c r="G71" s="589">
        <f>SUM(G72:G73)</f>
        <v>71760</v>
      </c>
      <c r="H71" s="709">
        <v>57.1</v>
      </c>
      <c r="I71" s="589">
        <f>SUM(I72:I73)</f>
        <v>32907</v>
      </c>
      <c r="J71" s="710">
        <f>SUM(I71/D71*100)</f>
        <v>26.207978592078753</v>
      </c>
      <c r="K71" s="589"/>
      <c r="L71" s="589">
        <f aca="true" t="shared" si="16" ref="L71:Q71">SUM(L72:L73)</f>
        <v>2</v>
      </c>
      <c r="M71" s="589">
        <f t="shared" si="16"/>
        <v>28000</v>
      </c>
      <c r="N71" s="589">
        <f t="shared" si="16"/>
        <v>8</v>
      </c>
      <c r="O71" s="589">
        <f t="shared" si="16"/>
        <v>3295</v>
      </c>
      <c r="P71" s="589">
        <f t="shared" si="16"/>
        <v>3</v>
      </c>
      <c r="Q71" s="589">
        <f t="shared" si="16"/>
        <v>1612</v>
      </c>
      <c r="R71" s="589"/>
      <c r="S71" s="589">
        <f>SUM(L71,N71,P71)</f>
        <v>13</v>
      </c>
      <c r="T71" s="590">
        <f>SUM(T72:T73)</f>
        <v>32907</v>
      </c>
    </row>
    <row r="72" spans="2:20" s="692" customFormat="1" ht="15" customHeight="1">
      <c r="B72" s="713"/>
      <c r="C72" s="56" t="s">
        <v>1141</v>
      </c>
      <c r="D72" s="589">
        <v>97068</v>
      </c>
      <c r="E72" s="589">
        <v>76593</v>
      </c>
      <c r="F72" s="708">
        <f>SUM(E72/D72*100)</f>
        <v>78.90653974533318</v>
      </c>
      <c r="G72" s="589">
        <v>65180</v>
      </c>
      <c r="H72" s="709">
        <f>SUM(G72/D72*100)</f>
        <v>67.14880290105904</v>
      </c>
      <c r="I72" s="714">
        <v>32732</v>
      </c>
      <c r="J72" s="710">
        <f>SUM(I72/D72*100)</f>
        <v>33.720690649853715</v>
      </c>
      <c r="K72" s="685"/>
      <c r="L72" s="685">
        <v>1</v>
      </c>
      <c r="M72" s="589">
        <v>28000</v>
      </c>
      <c r="N72" s="685">
        <v>7</v>
      </c>
      <c r="O72" s="685">
        <v>3120</v>
      </c>
      <c r="P72" s="685">
        <v>3</v>
      </c>
      <c r="Q72" s="589">
        <v>1612</v>
      </c>
      <c r="R72" s="711"/>
      <c r="S72" s="589">
        <f>SUM(L72,N72,P72)</f>
        <v>11</v>
      </c>
      <c r="T72" s="590">
        <f>SUM(M72,O72,Q72)</f>
        <v>32732</v>
      </c>
    </row>
    <row r="73" spans="2:20" s="692" customFormat="1" ht="15" customHeight="1">
      <c r="B73" s="713"/>
      <c r="C73" s="56" t="s">
        <v>272</v>
      </c>
      <c r="D73" s="589">
        <v>28493</v>
      </c>
      <c r="E73" s="589">
        <v>7283</v>
      </c>
      <c r="F73" s="708">
        <v>25.5</v>
      </c>
      <c r="G73" s="589">
        <v>6580</v>
      </c>
      <c r="H73" s="709">
        <v>23</v>
      </c>
      <c r="I73" s="714">
        <v>175</v>
      </c>
      <c r="J73" s="710">
        <f>SUM(I73/D73*100)</f>
        <v>0.6141859404064156</v>
      </c>
      <c r="K73" s="685"/>
      <c r="L73" s="685">
        <v>1</v>
      </c>
      <c r="M73" s="730">
        <v>0</v>
      </c>
      <c r="N73" s="685">
        <v>1</v>
      </c>
      <c r="O73" s="685">
        <v>175</v>
      </c>
      <c r="P73" s="685">
        <v>0</v>
      </c>
      <c r="Q73" s="589">
        <v>0</v>
      </c>
      <c r="R73" s="711"/>
      <c r="S73" s="589">
        <f>SUM(L73,N73,P73)</f>
        <v>2</v>
      </c>
      <c r="T73" s="590">
        <f>SUM(M73,O73,Q73)</f>
        <v>175</v>
      </c>
    </row>
    <row r="74" spans="2:20" s="692" customFormat="1" ht="15" customHeight="1">
      <c r="B74" s="713"/>
      <c r="C74" s="56"/>
      <c r="D74" s="589"/>
      <c r="E74" s="589"/>
      <c r="F74" s="708"/>
      <c r="G74" s="589"/>
      <c r="H74" s="709"/>
      <c r="I74" s="714"/>
      <c r="J74" s="710"/>
      <c r="K74" s="685"/>
      <c r="L74" s="685"/>
      <c r="M74" s="589"/>
      <c r="N74" s="685"/>
      <c r="O74" s="685"/>
      <c r="P74" s="685"/>
      <c r="Q74" s="589"/>
      <c r="R74" s="711"/>
      <c r="S74" s="589"/>
      <c r="T74" s="590"/>
    </row>
    <row r="75" spans="2:20" s="732" customFormat="1" ht="15" customHeight="1">
      <c r="B75" s="1608" t="s">
        <v>243</v>
      </c>
      <c r="C75" s="1609"/>
      <c r="D75" s="733">
        <f>SUM(D7,D15,D22,D28,D38,D45,D51,D59,D65,D71)</f>
        <v>1316114</v>
      </c>
      <c r="E75" s="733">
        <f>SUM(E7,E15,E22,E28,E38,E45,E51,E59,E65,E71)</f>
        <v>775739</v>
      </c>
      <c r="F75" s="734">
        <f>SUM(E75/D75*100)</f>
        <v>58.9416266372062</v>
      </c>
      <c r="G75" s="733">
        <f>SUM(G7,G15,G22,G28,G38,G45,G51,G59,G65,G71)</f>
        <v>817747</v>
      </c>
      <c r="H75" s="735">
        <f>SUM(G75/D75*100)</f>
        <v>62.13344740653165</v>
      </c>
      <c r="I75" s="733">
        <f>SUM(I7,I15,I22,I28,I38,I45,I51,I59,I65,I71)</f>
        <v>540812</v>
      </c>
      <c r="J75" s="736">
        <v>41.09</v>
      </c>
      <c r="K75" s="733" t="s">
        <v>311</v>
      </c>
      <c r="L75" s="733">
        <f aca="true" t="shared" si="17" ref="L75:Q75">SUM(L7,L15,L22,L28,L38,L45,L51,L59,L65,L71)</f>
        <v>28</v>
      </c>
      <c r="M75" s="733">
        <f t="shared" si="17"/>
        <v>396123</v>
      </c>
      <c r="N75" s="733">
        <f t="shared" si="17"/>
        <v>204</v>
      </c>
      <c r="O75" s="733">
        <f t="shared" si="17"/>
        <v>136147</v>
      </c>
      <c r="P75" s="733">
        <f t="shared" si="17"/>
        <v>18</v>
      </c>
      <c r="Q75" s="733">
        <f t="shared" si="17"/>
        <v>8542</v>
      </c>
      <c r="R75" s="733" t="s">
        <v>311</v>
      </c>
      <c r="S75" s="733">
        <v>250</v>
      </c>
      <c r="T75" s="737">
        <f>SUM(T7,T15,T22,T28,T38,T45,T51,T59,T65,T71)</f>
        <v>540812</v>
      </c>
    </row>
    <row r="76" spans="2:20" s="692" customFormat="1" ht="15" customHeight="1">
      <c r="B76" s="738"/>
      <c r="C76" s="72"/>
      <c r="D76" s="739"/>
      <c r="E76" s="739"/>
      <c r="F76" s="740"/>
      <c r="G76" s="739"/>
      <c r="H76" s="741"/>
      <c r="I76" s="742"/>
      <c r="J76" s="743"/>
      <c r="K76" s="689"/>
      <c r="L76" s="689"/>
      <c r="M76" s="689"/>
      <c r="N76" s="689"/>
      <c r="O76" s="689"/>
      <c r="P76" s="739"/>
      <c r="Q76" s="739"/>
      <c r="R76" s="744"/>
      <c r="S76" s="739"/>
      <c r="T76" s="745"/>
    </row>
    <row r="77" spans="3:20" s="692" customFormat="1" ht="12">
      <c r="C77" s="692" t="s">
        <v>312</v>
      </c>
      <c r="D77" s="153"/>
      <c r="E77" s="153"/>
      <c r="J77" s="746"/>
      <c r="T77" s="746"/>
    </row>
    <row r="78" spans="3:20" ht="13.5">
      <c r="C78" s="692"/>
      <c r="D78" s="692"/>
      <c r="E78" s="692"/>
      <c r="F78" s="692"/>
      <c r="G78" s="692"/>
      <c r="H78" s="692"/>
      <c r="I78" s="692"/>
      <c r="J78" s="746"/>
      <c r="T78" s="747"/>
    </row>
    <row r="79" spans="3:20" ht="13.5">
      <c r="C79" s="692"/>
      <c r="D79" s="692"/>
      <c r="E79" s="692"/>
      <c r="F79" s="692"/>
      <c r="G79" s="692"/>
      <c r="H79" s="692"/>
      <c r="I79" s="692"/>
      <c r="J79" s="746"/>
      <c r="T79" s="747"/>
    </row>
    <row r="80" spans="3:20" ht="13.5">
      <c r="C80" s="692"/>
      <c r="D80" s="692"/>
      <c r="E80" s="692"/>
      <c r="F80" s="692"/>
      <c r="G80" s="692"/>
      <c r="H80" s="692"/>
      <c r="I80" s="692"/>
      <c r="J80" s="746"/>
      <c r="T80" s="747"/>
    </row>
    <row r="81" spans="10:20" ht="13.5">
      <c r="J81" s="747"/>
      <c r="T81" s="747"/>
    </row>
    <row r="82" spans="10:20" ht="13.5">
      <c r="J82" s="747"/>
      <c r="T82" s="747"/>
    </row>
    <row r="83" spans="6:20" ht="13.5">
      <c r="F83" s="153"/>
      <c r="G83" s="153"/>
      <c r="H83" s="153"/>
      <c r="I83" s="153"/>
      <c r="J83" s="44"/>
      <c r="T83" s="747"/>
    </row>
    <row r="84" spans="10:20" ht="13.5">
      <c r="J84" s="747"/>
      <c r="T84" s="747"/>
    </row>
    <row r="85" spans="10:20" ht="13.5">
      <c r="J85" s="747"/>
      <c r="T85" s="747"/>
    </row>
    <row r="86" spans="10:20" ht="13.5">
      <c r="J86" s="747"/>
      <c r="T86" s="747"/>
    </row>
    <row r="87" spans="10:20" ht="13.5">
      <c r="J87" s="747"/>
      <c r="T87" s="747"/>
    </row>
    <row r="88" spans="10:20" ht="13.5">
      <c r="J88" s="747"/>
      <c r="T88" s="747"/>
    </row>
    <row r="89" spans="10:20" ht="13.5">
      <c r="J89" s="747"/>
      <c r="T89" s="747"/>
    </row>
    <row r="90" spans="10:20" ht="13.5">
      <c r="J90" s="747"/>
      <c r="T90" s="747"/>
    </row>
    <row r="91" spans="10:20" ht="13.5">
      <c r="J91" s="747"/>
      <c r="T91" s="747"/>
    </row>
    <row r="92" spans="10:20" ht="13.5">
      <c r="J92" s="747"/>
      <c r="T92" s="747"/>
    </row>
    <row r="93" spans="10:20" ht="13.5">
      <c r="J93" s="747"/>
      <c r="T93" s="747"/>
    </row>
    <row r="94" spans="10:20" ht="13.5">
      <c r="J94" s="747"/>
      <c r="T94" s="747"/>
    </row>
    <row r="95" spans="10:20" ht="13.5">
      <c r="J95" s="747"/>
      <c r="T95" s="747"/>
    </row>
    <row r="96" spans="10:20" ht="13.5">
      <c r="J96" s="747"/>
      <c r="T96" s="747"/>
    </row>
    <row r="97" spans="10:20" ht="13.5">
      <c r="J97" s="747"/>
      <c r="T97" s="747"/>
    </row>
    <row r="98" spans="10:20" ht="13.5">
      <c r="J98" s="747"/>
      <c r="T98" s="747"/>
    </row>
    <row r="99" spans="10:20" ht="13.5">
      <c r="J99" s="747"/>
      <c r="T99" s="747"/>
    </row>
    <row r="100" spans="10:20" ht="13.5">
      <c r="J100" s="747"/>
      <c r="T100" s="747"/>
    </row>
    <row r="101" spans="10:20" ht="13.5">
      <c r="J101" s="747"/>
      <c r="T101" s="747"/>
    </row>
    <row r="102" spans="10:20" ht="13.5">
      <c r="J102" s="747"/>
      <c r="T102" s="747"/>
    </row>
    <row r="103" spans="10:20" ht="13.5">
      <c r="J103" s="747"/>
      <c r="T103" s="747"/>
    </row>
    <row r="104" spans="10:20" ht="13.5">
      <c r="J104" s="747"/>
      <c r="T104" s="747"/>
    </row>
    <row r="105" spans="10:20" ht="13.5">
      <c r="J105" s="747"/>
      <c r="T105" s="747"/>
    </row>
    <row r="106" spans="10:20" ht="13.5">
      <c r="J106" s="747"/>
      <c r="T106" s="747"/>
    </row>
    <row r="107" spans="10:20" ht="13.5">
      <c r="J107" s="747"/>
      <c r="T107" s="747"/>
    </row>
    <row r="108" spans="10:20" ht="13.5">
      <c r="J108" s="747"/>
      <c r="T108" s="747"/>
    </row>
    <row r="109" spans="10:20" ht="13.5">
      <c r="J109" s="747"/>
      <c r="T109" s="747"/>
    </row>
    <row r="110" spans="10:20" ht="13.5">
      <c r="J110" s="747"/>
      <c r="T110" s="747"/>
    </row>
    <row r="111" spans="10:20" ht="13.5">
      <c r="J111" s="747"/>
      <c r="T111" s="747"/>
    </row>
    <row r="112" spans="10:20" ht="13.5">
      <c r="J112" s="747"/>
      <c r="T112" s="747"/>
    </row>
    <row r="113" spans="10:20" ht="13.5">
      <c r="J113" s="747"/>
      <c r="T113" s="747"/>
    </row>
    <row r="114" spans="10:20" ht="13.5">
      <c r="J114" s="747"/>
      <c r="T114" s="747"/>
    </row>
    <row r="115" spans="10:20" ht="13.5">
      <c r="J115" s="747"/>
      <c r="T115" s="747"/>
    </row>
    <row r="116" spans="10:20" ht="13.5">
      <c r="J116" s="747"/>
      <c r="T116" s="747"/>
    </row>
    <row r="117" spans="10:20" ht="13.5">
      <c r="J117" s="747"/>
      <c r="T117" s="747"/>
    </row>
    <row r="118" spans="10:20" ht="13.5">
      <c r="J118" s="747"/>
      <c r="T118" s="747"/>
    </row>
    <row r="119" spans="10:20" ht="13.5">
      <c r="J119" s="747"/>
      <c r="T119" s="747"/>
    </row>
    <row r="120" spans="10:20" ht="13.5">
      <c r="J120" s="747"/>
      <c r="T120" s="747"/>
    </row>
    <row r="121" spans="10:20" ht="13.5">
      <c r="J121" s="747"/>
      <c r="T121" s="747"/>
    </row>
    <row r="122" spans="10:20" ht="13.5">
      <c r="J122" s="747"/>
      <c r="T122" s="747"/>
    </row>
    <row r="123" spans="10:20" ht="13.5">
      <c r="J123" s="747"/>
      <c r="T123" s="747"/>
    </row>
    <row r="124" spans="10:20" ht="13.5">
      <c r="J124" s="747"/>
      <c r="T124" s="747"/>
    </row>
    <row r="125" spans="10:20" ht="13.5">
      <c r="J125" s="747"/>
      <c r="T125" s="747"/>
    </row>
    <row r="126" spans="10:20" ht="13.5">
      <c r="J126" s="747"/>
      <c r="T126" s="747"/>
    </row>
    <row r="127" spans="10:20" ht="13.5">
      <c r="J127" s="747"/>
      <c r="T127" s="747"/>
    </row>
    <row r="128" spans="10:20" ht="13.5">
      <c r="J128" s="747"/>
      <c r="T128" s="747"/>
    </row>
    <row r="129" spans="10:20" ht="13.5">
      <c r="J129" s="747"/>
      <c r="T129" s="747"/>
    </row>
    <row r="130" spans="10:20" ht="13.5">
      <c r="J130" s="747"/>
      <c r="T130" s="747"/>
    </row>
    <row r="131" spans="10:20" ht="13.5">
      <c r="J131" s="747"/>
      <c r="T131" s="747"/>
    </row>
    <row r="132" spans="10:20" ht="13.5">
      <c r="J132" s="747"/>
      <c r="T132" s="747"/>
    </row>
    <row r="133" spans="10:20" ht="13.5">
      <c r="J133" s="747"/>
      <c r="T133" s="747"/>
    </row>
    <row r="134" spans="10:20" ht="13.5">
      <c r="J134" s="747"/>
      <c r="T134" s="747"/>
    </row>
    <row r="135" spans="10:20" ht="13.5">
      <c r="J135" s="747"/>
      <c r="T135" s="747"/>
    </row>
    <row r="136" spans="10:20" ht="13.5">
      <c r="J136" s="747"/>
      <c r="T136" s="747"/>
    </row>
    <row r="137" spans="10:20" ht="13.5">
      <c r="J137" s="747"/>
      <c r="T137" s="747"/>
    </row>
    <row r="138" spans="10:20" ht="13.5">
      <c r="J138" s="747"/>
      <c r="T138" s="747"/>
    </row>
    <row r="139" spans="10:20" ht="13.5">
      <c r="J139" s="747"/>
      <c r="T139" s="747"/>
    </row>
    <row r="140" spans="10:20" ht="13.5">
      <c r="J140" s="747"/>
      <c r="T140" s="747"/>
    </row>
    <row r="141" spans="10:20" ht="13.5">
      <c r="J141" s="747"/>
      <c r="T141" s="747"/>
    </row>
    <row r="142" spans="10:20" ht="13.5">
      <c r="J142" s="747"/>
      <c r="T142" s="747"/>
    </row>
    <row r="143" spans="10:20" ht="13.5">
      <c r="J143" s="747"/>
      <c r="T143" s="747"/>
    </row>
    <row r="144" spans="10:20" ht="13.5">
      <c r="J144" s="747"/>
      <c r="T144" s="747"/>
    </row>
    <row r="145" spans="10:20" ht="13.5">
      <c r="J145" s="747"/>
      <c r="T145" s="747"/>
    </row>
    <row r="146" ht="13.5">
      <c r="J146" s="747"/>
    </row>
    <row r="147" ht="13.5">
      <c r="J147" s="747"/>
    </row>
    <row r="148" ht="13.5">
      <c r="J148" s="747"/>
    </row>
    <row r="149" ht="13.5">
      <c r="J149" s="747"/>
    </row>
    <row r="150" ht="13.5">
      <c r="J150" s="747"/>
    </row>
    <row r="151" ht="13.5">
      <c r="J151" s="747"/>
    </row>
    <row r="152" ht="13.5">
      <c r="J152" s="747"/>
    </row>
    <row r="153" ht="13.5">
      <c r="J153" s="747"/>
    </row>
    <row r="154" ht="13.5">
      <c r="J154" s="747"/>
    </row>
    <row r="155" ht="13.5">
      <c r="J155" s="747"/>
    </row>
    <row r="156" ht="13.5">
      <c r="J156" s="747"/>
    </row>
    <row r="157" ht="13.5">
      <c r="J157" s="747"/>
    </row>
    <row r="158" ht="13.5">
      <c r="J158" s="747"/>
    </row>
    <row r="159" ht="13.5">
      <c r="J159" s="747"/>
    </row>
    <row r="160" ht="13.5">
      <c r="J160" s="747"/>
    </row>
    <row r="161" ht="13.5">
      <c r="J161" s="747"/>
    </row>
    <row r="162" ht="13.5">
      <c r="J162" s="747"/>
    </row>
    <row r="163" ht="13.5">
      <c r="J163" s="747"/>
    </row>
    <row r="164" ht="13.5">
      <c r="J164" s="747"/>
    </row>
    <row r="165" ht="13.5">
      <c r="J165" s="747"/>
    </row>
    <row r="166" ht="13.5">
      <c r="J166" s="747"/>
    </row>
    <row r="167" ht="13.5">
      <c r="J167" s="747"/>
    </row>
    <row r="168" ht="13.5">
      <c r="J168" s="747"/>
    </row>
    <row r="169" ht="13.5">
      <c r="J169" s="747"/>
    </row>
    <row r="170" ht="13.5">
      <c r="J170" s="747"/>
    </row>
    <row r="171" ht="13.5">
      <c r="J171" s="747"/>
    </row>
    <row r="172" ht="13.5">
      <c r="J172" s="747"/>
    </row>
    <row r="173" ht="13.5">
      <c r="J173" s="747"/>
    </row>
    <row r="174" ht="13.5">
      <c r="J174" s="747"/>
    </row>
    <row r="175" ht="13.5">
      <c r="J175" s="747"/>
    </row>
    <row r="176" ht="13.5">
      <c r="J176" s="747"/>
    </row>
    <row r="177" ht="13.5">
      <c r="J177" s="747"/>
    </row>
    <row r="178" ht="13.5">
      <c r="J178" s="747"/>
    </row>
    <row r="179" ht="13.5">
      <c r="J179" s="747"/>
    </row>
    <row r="180" ht="13.5">
      <c r="J180" s="747"/>
    </row>
    <row r="181" ht="13.5">
      <c r="J181" s="747"/>
    </row>
    <row r="182" ht="13.5">
      <c r="J182" s="747"/>
    </row>
    <row r="183" ht="13.5">
      <c r="J183" s="747"/>
    </row>
    <row r="184" ht="13.5">
      <c r="J184" s="747"/>
    </row>
    <row r="185" ht="13.5">
      <c r="J185" s="747"/>
    </row>
    <row r="186" ht="13.5">
      <c r="J186" s="747"/>
    </row>
    <row r="187" ht="13.5">
      <c r="J187" s="747"/>
    </row>
    <row r="188" ht="13.5">
      <c r="J188" s="747"/>
    </row>
    <row r="189" ht="13.5">
      <c r="J189" s="747"/>
    </row>
    <row r="190" ht="13.5">
      <c r="J190" s="747"/>
    </row>
    <row r="191" ht="13.5">
      <c r="J191" s="747"/>
    </row>
    <row r="192" ht="13.5">
      <c r="J192" s="747"/>
    </row>
    <row r="193" ht="13.5">
      <c r="J193" s="747"/>
    </row>
    <row r="194" ht="13.5">
      <c r="J194" s="747"/>
    </row>
    <row r="195" ht="13.5">
      <c r="J195" s="747"/>
    </row>
    <row r="196" ht="13.5">
      <c r="J196" s="747"/>
    </row>
    <row r="197" ht="13.5">
      <c r="J197" s="747"/>
    </row>
    <row r="198" ht="13.5">
      <c r="J198" s="747"/>
    </row>
    <row r="199" ht="13.5">
      <c r="J199" s="747"/>
    </row>
    <row r="200" ht="13.5">
      <c r="J200" s="747"/>
    </row>
    <row r="201" ht="13.5">
      <c r="J201" s="747"/>
    </row>
    <row r="202" ht="13.5">
      <c r="J202" s="747"/>
    </row>
    <row r="203" ht="13.5">
      <c r="J203" s="747"/>
    </row>
    <row r="204" ht="13.5">
      <c r="J204" s="747"/>
    </row>
    <row r="205" ht="13.5">
      <c r="J205" s="747"/>
    </row>
    <row r="206" ht="13.5">
      <c r="J206" s="747"/>
    </row>
    <row r="207" ht="13.5">
      <c r="J207" s="747"/>
    </row>
    <row r="208" ht="13.5">
      <c r="J208" s="747"/>
    </row>
    <row r="209" ht="13.5">
      <c r="J209" s="747"/>
    </row>
    <row r="210" ht="13.5">
      <c r="J210" s="747"/>
    </row>
    <row r="211" ht="13.5">
      <c r="J211" s="747"/>
    </row>
    <row r="212" ht="13.5">
      <c r="J212" s="747"/>
    </row>
    <row r="213" ht="13.5">
      <c r="J213" s="747"/>
    </row>
    <row r="214" ht="13.5">
      <c r="J214" s="747"/>
    </row>
    <row r="215" ht="13.5">
      <c r="J215" s="747"/>
    </row>
    <row r="216" ht="13.5">
      <c r="J216" s="747"/>
    </row>
    <row r="217" ht="13.5">
      <c r="J217" s="747"/>
    </row>
    <row r="218" ht="13.5">
      <c r="J218" s="747"/>
    </row>
    <row r="219" ht="13.5">
      <c r="J219" s="747"/>
    </row>
    <row r="220" ht="13.5">
      <c r="J220" s="747"/>
    </row>
    <row r="221" ht="13.5">
      <c r="J221" s="747"/>
    </row>
    <row r="222" ht="13.5">
      <c r="J222" s="747"/>
    </row>
    <row r="223" ht="13.5">
      <c r="J223" s="747"/>
    </row>
    <row r="224" ht="13.5">
      <c r="J224" s="747"/>
    </row>
    <row r="225" ht="13.5">
      <c r="J225" s="747"/>
    </row>
    <row r="226" ht="13.5">
      <c r="J226" s="747"/>
    </row>
    <row r="227" ht="13.5">
      <c r="J227" s="747"/>
    </row>
    <row r="228" ht="13.5">
      <c r="J228" s="747"/>
    </row>
    <row r="229" ht="13.5">
      <c r="J229" s="747"/>
    </row>
    <row r="230" ht="13.5">
      <c r="J230" s="747"/>
    </row>
    <row r="231" ht="13.5">
      <c r="J231" s="747"/>
    </row>
    <row r="232" ht="13.5">
      <c r="J232" s="747"/>
    </row>
    <row r="233" ht="13.5">
      <c r="J233" s="747"/>
    </row>
    <row r="234" ht="13.5">
      <c r="J234" s="747"/>
    </row>
    <row r="235" ht="13.5">
      <c r="J235" s="747"/>
    </row>
    <row r="236" ht="13.5">
      <c r="J236" s="747"/>
    </row>
    <row r="237" ht="13.5">
      <c r="J237" s="747"/>
    </row>
    <row r="238" ht="13.5">
      <c r="J238" s="747"/>
    </row>
    <row r="239" ht="13.5">
      <c r="J239" s="747"/>
    </row>
    <row r="240" ht="13.5">
      <c r="J240" s="747"/>
    </row>
    <row r="241" ht="13.5">
      <c r="J241" s="747"/>
    </row>
    <row r="242" ht="13.5">
      <c r="J242" s="747"/>
    </row>
    <row r="243" ht="13.5">
      <c r="J243" s="747"/>
    </row>
    <row r="244" ht="13.5">
      <c r="J244" s="747"/>
    </row>
    <row r="245" ht="13.5">
      <c r="J245" s="747"/>
    </row>
    <row r="246" ht="13.5">
      <c r="J246" s="747"/>
    </row>
    <row r="247" ht="13.5">
      <c r="J247" s="747"/>
    </row>
    <row r="248" ht="13.5">
      <c r="J248" s="747"/>
    </row>
    <row r="249" ht="13.5">
      <c r="J249" s="747"/>
    </row>
    <row r="250" ht="13.5">
      <c r="J250" s="747"/>
    </row>
    <row r="251" ht="13.5">
      <c r="J251" s="747"/>
    </row>
    <row r="252" ht="13.5">
      <c r="J252" s="747"/>
    </row>
    <row r="253" ht="13.5">
      <c r="J253" s="747"/>
    </row>
    <row r="254" ht="13.5">
      <c r="J254" s="747"/>
    </row>
    <row r="255" ht="13.5">
      <c r="J255" s="747"/>
    </row>
    <row r="256" ht="13.5">
      <c r="J256" s="747"/>
    </row>
    <row r="257" ht="13.5">
      <c r="J257" s="747"/>
    </row>
    <row r="258" ht="13.5">
      <c r="J258" s="747"/>
    </row>
    <row r="259" ht="13.5">
      <c r="J259" s="747"/>
    </row>
    <row r="260" ht="13.5">
      <c r="J260" s="747"/>
    </row>
    <row r="261" ht="13.5">
      <c r="J261" s="747"/>
    </row>
    <row r="262" ht="13.5">
      <c r="J262" s="747"/>
    </row>
    <row r="263" ht="13.5">
      <c r="J263" s="747"/>
    </row>
    <row r="264" ht="13.5">
      <c r="J264" s="747"/>
    </row>
    <row r="265" ht="13.5">
      <c r="J265" s="747"/>
    </row>
    <row r="266" ht="13.5">
      <c r="J266" s="747"/>
    </row>
    <row r="267" ht="13.5">
      <c r="J267" s="747"/>
    </row>
    <row r="268" ht="13.5">
      <c r="J268" s="747"/>
    </row>
    <row r="269" ht="13.5">
      <c r="J269" s="747"/>
    </row>
    <row r="270" ht="13.5">
      <c r="J270" s="747"/>
    </row>
    <row r="271" ht="13.5">
      <c r="J271" s="747"/>
    </row>
    <row r="272" ht="13.5">
      <c r="J272" s="747"/>
    </row>
    <row r="273" ht="13.5">
      <c r="J273" s="747"/>
    </row>
    <row r="274" ht="13.5">
      <c r="J274" s="747"/>
    </row>
    <row r="275" ht="13.5">
      <c r="J275" s="747"/>
    </row>
    <row r="276" ht="13.5">
      <c r="J276" s="747"/>
    </row>
    <row r="277" ht="13.5">
      <c r="J277" s="747"/>
    </row>
    <row r="278" ht="13.5">
      <c r="J278" s="747"/>
    </row>
    <row r="279" ht="13.5">
      <c r="J279" s="747"/>
    </row>
    <row r="280" ht="13.5">
      <c r="J280" s="747"/>
    </row>
    <row r="281" ht="13.5">
      <c r="J281" s="747"/>
    </row>
    <row r="282" ht="13.5">
      <c r="J282" s="747"/>
    </row>
    <row r="283" ht="13.5">
      <c r="J283" s="747"/>
    </row>
    <row r="284" ht="13.5">
      <c r="J284" s="747"/>
    </row>
    <row r="285" ht="13.5">
      <c r="J285" s="747"/>
    </row>
    <row r="286" ht="13.5">
      <c r="J286" s="747"/>
    </row>
    <row r="287" ht="13.5">
      <c r="J287" s="747"/>
    </row>
    <row r="288" ht="13.5">
      <c r="J288" s="747"/>
    </row>
    <row r="289" ht="13.5">
      <c r="J289" s="747"/>
    </row>
    <row r="290" ht="13.5">
      <c r="J290" s="747"/>
    </row>
    <row r="291" ht="13.5">
      <c r="J291" s="747"/>
    </row>
    <row r="292" ht="13.5">
      <c r="J292" s="747"/>
    </row>
    <row r="293" ht="13.5">
      <c r="J293" s="747"/>
    </row>
    <row r="294" ht="13.5">
      <c r="J294" s="747"/>
    </row>
    <row r="295" ht="13.5">
      <c r="J295" s="747"/>
    </row>
    <row r="296" ht="13.5">
      <c r="J296" s="747"/>
    </row>
    <row r="297" ht="13.5">
      <c r="J297" s="747"/>
    </row>
    <row r="298" ht="13.5">
      <c r="J298" s="747"/>
    </row>
    <row r="299" ht="13.5">
      <c r="J299" s="747"/>
    </row>
    <row r="300" ht="13.5">
      <c r="J300" s="747"/>
    </row>
    <row r="301" ht="13.5">
      <c r="J301" s="747"/>
    </row>
    <row r="302" ht="13.5">
      <c r="J302" s="747"/>
    </row>
    <row r="303" ht="13.5">
      <c r="J303" s="747"/>
    </row>
    <row r="304" ht="13.5">
      <c r="J304" s="747"/>
    </row>
    <row r="305" ht="13.5">
      <c r="J305" s="747"/>
    </row>
    <row r="306" ht="13.5">
      <c r="J306" s="747"/>
    </row>
    <row r="307" ht="13.5">
      <c r="J307" s="747"/>
    </row>
    <row r="308" ht="13.5">
      <c r="J308" s="747"/>
    </row>
    <row r="309" ht="13.5">
      <c r="J309" s="747"/>
    </row>
    <row r="310" ht="13.5">
      <c r="J310" s="747"/>
    </row>
    <row r="311" ht="13.5">
      <c r="J311" s="747"/>
    </row>
    <row r="312" ht="13.5">
      <c r="J312" s="747"/>
    </row>
    <row r="313" ht="13.5">
      <c r="J313" s="747"/>
    </row>
    <row r="314" ht="13.5">
      <c r="J314" s="747"/>
    </row>
    <row r="315" ht="13.5">
      <c r="J315" s="747"/>
    </row>
    <row r="316" ht="13.5">
      <c r="J316" s="747"/>
    </row>
    <row r="317" ht="13.5">
      <c r="J317" s="747"/>
    </row>
    <row r="318" ht="13.5">
      <c r="J318" s="747"/>
    </row>
    <row r="319" ht="13.5">
      <c r="J319" s="747"/>
    </row>
    <row r="320" ht="13.5">
      <c r="J320" s="747"/>
    </row>
    <row r="321" ht="13.5">
      <c r="J321" s="747"/>
    </row>
    <row r="322" ht="13.5">
      <c r="J322" s="747"/>
    </row>
    <row r="323" ht="13.5">
      <c r="J323" s="747"/>
    </row>
    <row r="324" ht="13.5">
      <c r="J324" s="747"/>
    </row>
    <row r="325" ht="13.5">
      <c r="J325" s="747"/>
    </row>
    <row r="326" ht="13.5">
      <c r="J326" s="747"/>
    </row>
    <row r="327" ht="13.5">
      <c r="J327" s="747"/>
    </row>
    <row r="328" ht="13.5">
      <c r="J328" s="747"/>
    </row>
    <row r="329" ht="13.5">
      <c r="J329" s="747"/>
    </row>
    <row r="330" ht="13.5">
      <c r="J330" s="747"/>
    </row>
    <row r="331" ht="13.5">
      <c r="J331" s="747"/>
    </row>
    <row r="332" ht="13.5">
      <c r="J332" s="747"/>
    </row>
    <row r="333" ht="13.5">
      <c r="J333" s="747"/>
    </row>
    <row r="334" ht="13.5">
      <c r="J334" s="747"/>
    </row>
    <row r="335" ht="13.5">
      <c r="J335" s="747"/>
    </row>
    <row r="336" ht="13.5">
      <c r="J336" s="747"/>
    </row>
    <row r="337" ht="13.5">
      <c r="J337" s="747"/>
    </row>
    <row r="338" ht="13.5">
      <c r="J338" s="747"/>
    </row>
    <row r="339" ht="13.5">
      <c r="J339" s="747"/>
    </row>
    <row r="340" ht="13.5">
      <c r="J340" s="747"/>
    </row>
    <row r="341" ht="13.5">
      <c r="J341" s="747"/>
    </row>
    <row r="342" ht="13.5">
      <c r="J342" s="747"/>
    </row>
    <row r="343" ht="13.5">
      <c r="J343" s="747"/>
    </row>
    <row r="344" ht="13.5">
      <c r="J344" s="747"/>
    </row>
    <row r="345" ht="13.5">
      <c r="J345" s="747"/>
    </row>
    <row r="346" ht="13.5">
      <c r="J346" s="747"/>
    </row>
    <row r="347" ht="13.5">
      <c r="J347" s="747"/>
    </row>
    <row r="348" ht="13.5">
      <c r="J348" s="747"/>
    </row>
    <row r="349" ht="13.5">
      <c r="J349" s="747"/>
    </row>
    <row r="350" ht="13.5">
      <c r="J350" s="747"/>
    </row>
    <row r="351" ht="13.5">
      <c r="J351" s="747"/>
    </row>
    <row r="352" ht="13.5">
      <c r="J352" s="747"/>
    </row>
    <row r="353" ht="13.5">
      <c r="J353" s="747"/>
    </row>
    <row r="354" ht="13.5">
      <c r="J354" s="747"/>
    </row>
    <row r="355" ht="13.5">
      <c r="J355" s="747"/>
    </row>
    <row r="356" ht="13.5">
      <c r="J356" s="747"/>
    </row>
    <row r="357" ht="13.5">
      <c r="J357" s="747"/>
    </row>
    <row r="358" ht="13.5">
      <c r="J358" s="747"/>
    </row>
    <row r="359" ht="13.5">
      <c r="J359" s="747"/>
    </row>
    <row r="360" ht="13.5">
      <c r="J360" s="747"/>
    </row>
    <row r="361" ht="13.5">
      <c r="J361" s="747"/>
    </row>
    <row r="362" ht="13.5">
      <c r="J362" s="747"/>
    </row>
    <row r="363" ht="13.5">
      <c r="J363" s="747"/>
    </row>
    <row r="364" ht="13.5">
      <c r="J364" s="747"/>
    </row>
    <row r="365" ht="13.5">
      <c r="J365" s="747"/>
    </row>
    <row r="366" ht="13.5">
      <c r="J366" s="747"/>
    </row>
    <row r="367" ht="13.5">
      <c r="J367" s="747"/>
    </row>
    <row r="368" ht="13.5">
      <c r="J368" s="747"/>
    </row>
    <row r="369" ht="13.5">
      <c r="J369" s="747"/>
    </row>
    <row r="370" ht="13.5">
      <c r="J370" s="747"/>
    </row>
    <row r="371" ht="13.5">
      <c r="J371" s="747"/>
    </row>
    <row r="372" ht="13.5">
      <c r="J372" s="747"/>
    </row>
    <row r="373" ht="13.5">
      <c r="J373" s="747"/>
    </row>
    <row r="374" ht="13.5">
      <c r="J374" s="747"/>
    </row>
    <row r="375" ht="13.5">
      <c r="J375" s="747"/>
    </row>
    <row r="376" ht="13.5">
      <c r="J376" s="747"/>
    </row>
    <row r="377" ht="13.5">
      <c r="J377" s="747"/>
    </row>
    <row r="378" ht="13.5">
      <c r="J378" s="747"/>
    </row>
    <row r="379" ht="13.5">
      <c r="J379" s="747"/>
    </row>
    <row r="380" ht="13.5">
      <c r="J380" s="747"/>
    </row>
    <row r="381" ht="13.5">
      <c r="J381" s="747"/>
    </row>
    <row r="382" ht="13.5">
      <c r="J382" s="747"/>
    </row>
    <row r="383" ht="13.5">
      <c r="J383" s="747"/>
    </row>
    <row r="384" ht="13.5">
      <c r="J384" s="747"/>
    </row>
    <row r="385" ht="13.5">
      <c r="J385" s="747"/>
    </row>
    <row r="386" ht="13.5">
      <c r="J386" s="747"/>
    </row>
    <row r="387" ht="13.5">
      <c r="J387" s="747"/>
    </row>
    <row r="388" ht="13.5">
      <c r="J388" s="747"/>
    </row>
    <row r="389" ht="13.5">
      <c r="J389" s="747"/>
    </row>
    <row r="390" ht="13.5">
      <c r="J390" s="747"/>
    </row>
    <row r="391" ht="13.5">
      <c r="J391" s="747"/>
    </row>
    <row r="392" ht="13.5">
      <c r="J392" s="747"/>
    </row>
    <row r="393" ht="13.5">
      <c r="J393" s="747"/>
    </row>
    <row r="394" ht="13.5">
      <c r="J394" s="747"/>
    </row>
    <row r="395" ht="13.5">
      <c r="J395" s="747"/>
    </row>
    <row r="396" ht="13.5">
      <c r="J396" s="747"/>
    </row>
    <row r="397" ht="13.5">
      <c r="J397" s="747"/>
    </row>
    <row r="398" ht="13.5">
      <c r="J398" s="747"/>
    </row>
    <row r="399" ht="13.5">
      <c r="J399" s="747"/>
    </row>
    <row r="400" ht="13.5">
      <c r="J400" s="747"/>
    </row>
    <row r="401" ht="13.5">
      <c r="J401" s="747"/>
    </row>
    <row r="402" ht="13.5">
      <c r="J402" s="747"/>
    </row>
    <row r="403" ht="13.5">
      <c r="J403" s="747"/>
    </row>
    <row r="404" ht="13.5">
      <c r="J404" s="747"/>
    </row>
    <row r="405" ht="13.5">
      <c r="J405" s="747"/>
    </row>
    <row r="406" ht="13.5">
      <c r="J406" s="747"/>
    </row>
    <row r="407" ht="13.5">
      <c r="J407" s="747"/>
    </row>
    <row r="408" ht="13.5">
      <c r="J408" s="747"/>
    </row>
    <row r="409" ht="13.5">
      <c r="J409" s="747"/>
    </row>
    <row r="410" ht="13.5">
      <c r="J410" s="747"/>
    </row>
    <row r="411" ht="13.5">
      <c r="J411" s="747"/>
    </row>
    <row r="412" ht="13.5">
      <c r="J412" s="747"/>
    </row>
    <row r="413" ht="13.5">
      <c r="J413" s="747"/>
    </row>
    <row r="414" ht="13.5">
      <c r="J414" s="747"/>
    </row>
    <row r="415" ht="13.5">
      <c r="J415" s="747"/>
    </row>
    <row r="416" ht="13.5">
      <c r="J416" s="747"/>
    </row>
    <row r="417" ht="13.5">
      <c r="J417" s="747"/>
    </row>
    <row r="418" ht="13.5">
      <c r="J418" s="747"/>
    </row>
    <row r="419" ht="13.5">
      <c r="J419" s="747"/>
    </row>
    <row r="420" ht="13.5">
      <c r="J420" s="747"/>
    </row>
    <row r="421" ht="13.5">
      <c r="J421" s="747"/>
    </row>
    <row r="422" ht="13.5">
      <c r="J422" s="747"/>
    </row>
    <row r="423" ht="13.5">
      <c r="J423" s="747"/>
    </row>
    <row r="424" ht="13.5">
      <c r="J424" s="747"/>
    </row>
    <row r="425" ht="13.5">
      <c r="J425" s="747"/>
    </row>
    <row r="426" ht="13.5">
      <c r="J426" s="747"/>
    </row>
    <row r="427" ht="13.5">
      <c r="J427" s="747"/>
    </row>
    <row r="428" ht="13.5">
      <c r="J428" s="747"/>
    </row>
    <row r="429" ht="13.5">
      <c r="J429" s="747"/>
    </row>
    <row r="430" ht="13.5">
      <c r="J430" s="747"/>
    </row>
    <row r="431" ht="13.5">
      <c r="J431" s="747"/>
    </row>
    <row r="432" ht="13.5">
      <c r="J432" s="747"/>
    </row>
    <row r="433" ht="13.5">
      <c r="J433" s="747"/>
    </row>
    <row r="434" ht="13.5">
      <c r="J434" s="747"/>
    </row>
    <row r="435" ht="13.5">
      <c r="J435" s="747"/>
    </row>
    <row r="436" ht="13.5">
      <c r="J436" s="747"/>
    </row>
    <row r="437" ht="13.5">
      <c r="J437" s="747"/>
    </row>
    <row r="438" ht="13.5">
      <c r="J438" s="747"/>
    </row>
    <row r="439" ht="13.5">
      <c r="J439" s="747"/>
    </row>
    <row r="440" ht="13.5">
      <c r="J440" s="747"/>
    </row>
    <row r="441" ht="13.5">
      <c r="J441" s="747"/>
    </row>
    <row r="442" ht="13.5">
      <c r="J442" s="747"/>
    </row>
    <row r="443" ht="13.5">
      <c r="J443" s="747"/>
    </row>
    <row r="444" ht="13.5">
      <c r="J444" s="747"/>
    </row>
    <row r="445" ht="13.5">
      <c r="J445" s="747"/>
    </row>
    <row r="446" ht="13.5">
      <c r="J446" s="747"/>
    </row>
    <row r="447" ht="13.5">
      <c r="J447" s="747"/>
    </row>
    <row r="448" ht="13.5">
      <c r="J448" s="747"/>
    </row>
    <row r="449" ht="13.5">
      <c r="J449" s="747"/>
    </row>
    <row r="450" ht="13.5">
      <c r="J450" s="747"/>
    </row>
    <row r="451" ht="13.5">
      <c r="J451" s="747"/>
    </row>
    <row r="452" ht="13.5">
      <c r="J452" s="747"/>
    </row>
    <row r="453" ht="13.5">
      <c r="J453" s="747"/>
    </row>
    <row r="454" ht="13.5">
      <c r="J454" s="747"/>
    </row>
    <row r="455" ht="13.5">
      <c r="J455" s="747"/>
    </row>
    <row r="456" ht="13.5">
      <c r="J456" s="747"/>
    </row>
    <row r="457" ht="13.5">
      <c r="J457" s="747"/>
    </row>
    <row r="458" ht="13.5">
      <c r="J458" s="747"/>
    </row>
    <row r="459" ht="13.5">
      <c r="J459" s="747"/>
    </row>
    <row r="460" ht="13.5">
      <c r="J460" s="747"/>
    </row>
    <row r="461" ht="13.5">
      <c r="J461" s="747"/>
    </row>
    <row r="462" ht="13.5">
      <c r="J462" s="747"/>
    </row>
    <row r="463" ht="13.5">
      <c r="J463" s="747"/>
    </row>
    <row r="464" ht="13.5">
      <c r="J464" s="747"/>
    </row>
    <row r="465" ht="13.5">
      <c r="J465" s="747"/>
    </row>
    <row r="466" ht="13.5">
      <c r="J466" s="747"/>
    </row>
    <row r="467" ht="13.5">
      <c r="J467" s="747"/>
    </row>
    <row r="468" ht="13.5">
      <c r="J468" s="747"/>
    </row>
    <row r="469" ht="13.5">
      <c r="J469" s="747"/>
    </row>
    <row r="470" ht="13.5">
      <c r="J470" s="747"/>
    </row>
    <row r="471" ht="13.5">
      <c r="J471" s="747"/>
    </row>
    <row r="472" ht="13.5">
      <c r="J472" s="747"/>
    </row>
    <row r="473" ht="13.5">
      <c r="J473" s="747"/>
    </row>
    <row r="474" ht="13.5">
      <c r="J474" s="747"/>
    </row>
    <row r="475" ht="13.5">
      <c r="J475" s="747"/>
    </row>
    <row r="476" ht="13.5">
      <c r="J476" s="747"/>
    </row>
    <row r="477" ht="13.5">
      <c r="J477" s="747"/>
    </row>
    <row r="478" ht="13.5">
      <c r="J478" s="747"/>
    </row>
    <row r="479" ht="13.5">
      <c r="J479" s="747"/>
    </row>
    <row r="480" ht="13.5">
      <c r="J480" s="747"/>
    </row>
    <row r="481" ht="13.5">
      <c r="J481" s="747"/>
    </row>
    <row r="482" ht="13.5">
      <c r="J482" s="747"/>
    </row>
    <row r="483" ht="13.5">
      <c r="J483" s="747"/>
    </row>
    <row r="484" ht="13.5">
      <c r="J484" s="747"/>
    </row>
    <row r="485" ht="13.5">
      <c r="J485" s="747"/>
    </row>
    <row r="486" ht="13.5">
      <c r="J486" s="747"/>
    </row>
    <row r="487" ht="13.5">
      <c r="J487" s="747"/>
    </row>
    <row r="488" ht="13.5">
      <c r="J488" s="747"/>
    </row>
    <row r="489" ht="13.5">
      <c r="J489" s="747"/>
    </row>
    <row r="490" ht="13.5">
      <c r="J490" s="747"/>
    </row>
    <row r="491" ht="13.5">
      <c r="J491" s="747"/>
    </row>
    <row r="492" ht="13.5">
      <c r="J492" s="747"/>
    </row>
    <row r="493" ht="13.5">
      <c r="J493" s="747"/>
    </row>
    <row r="494" ht="13.5">
      <c r="J494" s="747"/>
    </row>
    <row r="495" ht="13.5">
      <c r="J495" s="747"/>
    </row>
    <row r="496" ht="13.5">
      <c r="J496" s="747"/>
    </row>
    <row r="497" ht="13.5">
      <c r="J497" s="747"/>
    </row>
    <row r="498" ht="13.5">
      <c r="J498" s="747"/>
    </row>
    <row r="499" ht="13.5">
      <c r="J499" s="747"/>
    </row>
    <row r="500" ht="13.5">
      <c r="J500" s="747"/>
    </row>
    <row r="501" ht="13.5">
      <c r="J501" s="747"/>
    </row>
    <row r="502" ht="13.5">
      <c r="J502" s="747"/>
    </row>
    <row r="503" ht="13.5">
      <c r="J503" s="747"/>
    </row>
    <row r="504" ht="13.5">
      <c r="J504" s="747"/>
    </row>
    <row r="505" ht="13.5">
      <c r="J505" s="747"/>
    </row>
    <row r="506" ht="13.5">
      <c r="J506" s="747"/>
    </row>
    <row r="507" ht="13.5">
      <c r="J507" s="747"/>
    </row>
    <row r="508" ht="13.5">
      <c r="J508" s="747"/>
    </row>
    <row r="509" ht="13.5">
      <c r="J509" s="747"/>
    </row>
    <row r="510" ht="13.5">
      <c r="J510" s="747"/>
    </row>
    <row r="511" ht="13.5">
      <c r="J511" s="747"/>
    </row>
    <row r="512" ht="13.5">
      <c r="J512" s="747"/>
    </row>
    <row r="513" ht="13.5">
      <c r="J513" s="747"/>
    </row>
    <row r="514" ht="13.5">
      <c r="J514" s="747"/>
    </row>
    <row r="515" ht="13.5">
      <c r="J515" s="747"/>
    </row>
    <row r="516" ht="13.5">
      <c r="J516" s="747"/>
    </row>
    <row r="517" ht="13.5">
      <c r="J517" s="747"/>
    </row>
    <row r="518" ht="13.5">
      <c r="J518" s="747"/>
    </row>
    <row r="519" ht="13.5">
      <c r="J519" s="747"/>
    </row>
    <row r="520" ht="13.5">
      <c r="J520" s="747"/>
    </row>
    <row r="521" ht="13.5">
      <c r="J521" s="747"/>
    </row>
    <row r="522" ht="13.5">
      <c r="J522" s="747"/>
    </row>
    <row r="523" ht="13.5">
      <c r="J523" s="747"/>
    </row>
    <row r="524" ht="13.5">
      <c r="J524" s="747"/>
    </row>
    <row r="525" ht="13.5">
      <c r="J525" s="747"/>
    </row>
    <row r="526" ht="13.5">
      <c r="J526" s="747"/>
    </row>
    <row r="527" ht="13.5">
      <c r="J527" s="747"/>
    </row>
    <row r="528" ht="13.5">
      <c r="J528" s="747"/>
    </row>
    <row r="529" ht="13.5">
      <c r="J529" s="747"/>
    </row>
    <row r="530" ht="13.5">
      <c r="J530" s="747"/>
    </row>
    <row r="531" ht="13.5">
      <c r="J531" s="747"/>
    </row>
    <row r="532" ht="13.5">
      <c r="J532" s="747"/>
    </row>
    <row r="533" ht="13.5">
      <c r="J533" s="747"/>
    </row>
    <row r="534" ht="13.5">
      <c r="J534" s="747"/>
    </row>
    <row r="535" ht="13.5">
      <c r="J535" s="747"/>
    </row>
    <row r="536" ht="13.5">
      <c r="J536" s="747"/>
    </row>
    <row r="537" ht="13.5">
      <c r="J537" s="747"/>
    </row>
    <row r="538" ht="13.5">
      <c r="J538" s="747"/>
    </row>
    <row r="539" ht="13.5">
      <c r="J539" s="747"/>
    </row>
    <row r="540" ht="13.5">
      <c r="J540" s="747"/>
    </row>
    <row r="541" ht="13.5">
      <c r="J541" s="747"/>
    </row>
    <row r="542" ht="13.5">
      <c r="J542" s="747"/>
    </row>
    <row r="543" ht="13.5">
      <c r="J543" s="747"/>
    </row>
    <row r="544" ht="13.5">
      <c r="J544" s="747"/>
    </row>
    <row r="545" ht="13.5">
      <c r="J545" s="747"/>
    </row>
    <row r="546" ht="13.5">
      <c r="J546" s="747"/>
    </row>
    <row r="547" ht="13.5">
      <c r="J547" s="747"/>
    </row>
    <row r="548" ht="13.5">
      <c r="J548" s="747"/>
    </row>
    <row r="549" ht="13.5">
      <c r="J549" s="747"/>
    </row>
    <row r="550" ht="13.5">
      <c r="J550" s="747"/>
    </row>
    <row r="551" ht="13.5">
      <c r="J551" s="747"/>
    </row>
    <row r="552" ht="13.5">
      <c r="J552" s="747"/>
    </row>
    <row r="553" ht="13.5">
      <c r="J553" s="747"/>
    </row>
    <row r="554" ht="13.5">
      <c r="J554" s="747"/>
    </row>
    <row r="555" ht="13.5">
      <c r="J555" s="747"/>
    </row>
    <row r="556" ht="13.5">
      <c r="J556" s="747"/>
    </row>
    <row r="557" ht="13.5">
      <c r="J557" s="747"/>
    </row>
    <row r="558" ht="13.5">
      <c r="J558" s="747"/>
    </row>
    <row r="559" ht="13.5">
      <c r="J559" s="747"/>
    </row>
    <row r="560" ht="13.5">
      <c r="J560" s="747"/>
    </row>
    <row r="561" ht="13.5">
      <c r="J561" s="747"/>
    </row>
    <row r="562" ht="13.5">
      <c r="J562" s="747"/>
    </row>
    <row r="563" ht="13.5">
      <c r="J563" s="747"/>
    </row>
    <row r="564" ht="13.5">
      <c r="J564" s="747"/>
    </row>
    <row r="565" ht="13.5">
      <c r="J565" s="747"/>
    </row>
    <row r="566" ht="13.5">
      <c r="J566" s="747"/>
    </row>
    <row r="567" ht="13.5">
      <c r="J567" s="747"/>
    </row>
    <row r="568" ht="13.5">
      <c r="J568" s="747"/>
    </row>
    <row r="569" ht="13.5">
      <c r="J569" s="747"/>
    </row>
    <row r="570" ht="13.5">
      <c r="J570" s="747"/>
    </row>
    <row r="571" ht="13.5">
      <c r="J571" s="747"/>
    </row>
    <row r="572" ht="13.5">
      <c r="J572" s="747"/>
    </row>
    <row r="573" ht="13.5">
      <c r="J573" s="747"/>
    </row>
    <row r="574" ht="13.5">
      <c r="J574" s="747"/>
    </row>
    <row r="575" ht="13.5">
      <c r="J575" s="747"/>
    </row>
    <row r="576" ht="13.5">
      <c r="J576" s="747"/>
    </row>
    <row r="577" ht="13.5">
      <c r="J577" s="747"/>
    </row>
    <row r="578" ht="13.5">
      <c r="J578" s="747"/>
    </row>
    <row r="579" ht="13.5">
      <c r="J579" s="747"/>
    </row>
    <row r="580" ht="13.5">
      <c r="J580" s="747"/>
    </row>
    <row r="581" ht="13.5">
      <c r="J581" s="747"/>
    </row>
    <row r="582" ht="13.5">
      <c r="J582" s="747"/>
    </row>
    <row r="583" ht="13.5">
      <c r="J583" s="747"/>
    </row>
    <row r="584" ht="13.5">
      <c r="J584" s="747"/>
    </row>
    <row r="585" ht="13.5">
      <c r="J585" s="747"/>
    </row>
    <row r="586" ht="13.5">
      <c r="J586" s="747"/>
    </row>
    <row r="587" ht="13.5">
      <c r="J587" s="747"/>
    </row>
    <row r="588" ht="13.5">
      <c r="J588" s="747"/>
    </row>
    <row r="589" ht="13.5">
      <c r="J589" s="747"/>
    </row>
    <row r="590" ht="13.5">
      <c r="J590" s="747"/>
    </row>
    <row r="591" ht="13.5">
      <c r="J591" s="747"/>
    </row>
    <row r="592" ht="13.5">
      <c r="J592" s="747"/>
    </row>
    <row r="593" ht="13.5">
      <c r="J593" s="747"/>
    </row>
    <row r="594" ht="13.5">
      <c r="J594" s="747"/>
    </row>
    <row r="595" ht="13.5">
      <c r="J595" s="747"/>
    </row>
    <row r="596" ht="13.5">
      <c r="J596" s="747"/>
    </row>
    <row r="597" ht="13.5">
      <c r="J597" s="747"/>
    </row>
    <row r="598" ht="13.5">
      <c r="J598" s="747"/>
    </row>
    <row r="599" ht="13.5">
      <c r="J599" s="747"/>
    </row>
    <row r="600" ht="13.5">
      <c r="J600" s="747"/>
    </row>
    <row r="601" ht="13.5">
      <c r="J601" s="747"/>
    </row>
    <row r="602" ht="13.5">
      <c r="J602" s="747"/>
    </row>
    <row r="603" ht="13.5">
      <c r="J603" s="747"/>
    </row>
    <row r="604" ht="13.5">
      <c r="J604" s="747"/>
    </row>
    <row r="605" ht="13.5">
      <c r="J605" s="747"/>
    </row>
    <row r="606" ht="13.5">
      <c r="J606" s="747"/>
    </row>
    <row r="607" ht="13.5">
      <c r="J607" s="747"/>
    </row>
    <row r="608" ht="13.5">
      <c r="J608" s="747"/>
    </row>
    <row r="609" ht="13.5">
      <c r="J609" s="747"/>
    </row>
    <row r="610" ht="13.5">
      <c r="J610" s="747"/>
    </row>
    <row r="611" ht="13.5">
      <c r="J611" s="747"/>
    </row>
    <row r="612" ht="13.5">
      <c r="J612" s="747"/>
    </row>
    <row r="613" ht="13.5">
      <c r="J613" s="747"/>
    </row>
    <row r="614" ht="13.5">
      <c r="J614" s="747"/>
    </row>
    <row r="615" ht="13.5">
      <c r="J615" s="747"/>
    </row>
    <row r="616" ht="13.5">
      <c r="J616" s="747"/>
    </row>
    <row r="617" ht="13.5">
      <c r="J617" s="747"/>
    </row>
    <row r="618" ht="13.5">
      <c r="J618" s="747"/>
    </row>
    <row r="619" ht="13.5">
      <c r="J619" s="747"/>
    </row>
    <row r="620" ht="13.5">
      <c r="J620" s="747"/>
    </row>
    <row r="621" ht="13.5">
      <c r="J621" s="747"/>
    </row>
    <row r="622" ht="13.5">
      <c r="J622" s="747"/>
    </row>
    <row r="623" ht="13.5">
      <c r="J623" s="747"/>
    </row>
    <row r="624" ht="13.5">
      <c r="J624" s="747"/>
    </row>
    <row r="625" ht="13.5">
      <c r="J625" s="747"/>
    </row>
    <row r="626" ht="13.5">
      <c r="J626" s="747"/>
    </row>
    <row r="627" ht="13.5">
      <c r="J627" s="747"/>
    </row>
    <row r="628" ht="13.5">
      <c r="J628" s="747"/>
    </row>
    <row r="629" ht="13.5">
      <c r="J629" s="747"/>
    </row>
    <row r="630" ht="13.5">
      <c r="J630" s="747"/>
    </row>
    <row r="631" ht="13.5">
      <c r="J631" s="747"/>
    </row>
    <row r="632" ht="13.5">
      <c r="J632" s="747"/>
    </row>
    <row r="633" ht="13.5">
      <c r="J633" s="747"/>
    </row>
    <row r="634" ht="13.5">
      <c r="J634" s="747"/>
    </row>
    <row r="635" ht="13.5">
      <c r="J635" s="747"/>
    </row>
    <row r="636" ht="13.5">
      <c r="J636" s="747"/>
    </row>
    <row r="637" ht="13.5">
      <c r="J637" s="747"/>
    </row>
    <row r="638" ht="13.5">
      <c r="J638" s="747"/>
    </row>
    <row r="639" ht="13.5">
      <c r="J639" s="747"/>
    </row>
    <row r="640" ht="13.5">
      <c r="J640" s="747"/>
    </row>
    <row r="641" ht="13.5">
      <c r="J641" s="747"/>
    </row>
    <row r="642" ht="13.5">
      <c r="J642" s="747"/>
    </row>
    <row r="643" ht="13.5">
      <c r="J643" s="747"/>
    </row>
    <row r="644" ht="13.5">
      <c r="J644" s="747"/>
    </row>
    <row r="645" ht="13.5">
      <c r="J645" s="747"/>
    </row>
    <row r="646" ht="13.5">
      <c r="J646" s="747"/>
    </row>
    <row r="647" ht="13.5">
      <c r="J647" s="747"/>
    </row>
    <row r="648" ht="13.5">
      <c r="J648" s="747"/>
    </row>
    <row r="649" ht="13.5">
      <c r="J649" s="747"/>
    </row>
    <row r="650" ht="13.5">
      <c r="J650" s="747"/>
    </row>
    <row r="651" ht="13.5">
      <c r="J651" s="747"/>
    </row>
    <row r="652" ht="13.5">
      <c r="J652" s="747"/>
    </row>
    <row r="653" ht="13.5">
      <c r="J653" s="747"/>
    </row>
    <row r="654" ht="13.5">
      <c r="J654" s="747"/>
    </row>
    <row r="655" ht="13.5">
      <c r="J655" s="747"/>
    </row>
    <row r="656" ht="13.5">
      <c r="J656" s="747"/>
    </row>
    <row r="657" ht="13.5">
      <c r="J657" s="747"/>
    </row>
    <row r="658" ht="13.5">
      <c r="J658" s="747"/>
    </row>
    <row r="659" ht="13.5">
      <c r="J659" s="747"/>
    </row>
    <row r="660" ht="13.5">
      <c r="J660" s="747"/>
    </row>
    <row r="661" ht="13.5">
      <c r="J661" s="747"/>
    </row>
    <row r="662" ht="13.5">
      <c r="J662" s="747"/>
    </row>
    <row r="663" ht="13.5">
      <c r="J663" s="747"/>
    </row>
    <row r="664" ht="13.5">
      <c r="J664" s="747"/>
    </row>
    <row r="665" ht="13.5">
      <c r="J665" s="747"/>
    </row>
    <row r="666" ht="13.5">
      <c r="J666" s="747"/>
    </row>
    <row r="667" ht="13.5">
      <c r="J667" s="747"/>
    </row>
    <row r="668" ht="13.5">
      <c r="J668" s="747"/>
    </row>
    <row r="669" ht="13.5">
      <c r="J669" s="747"/>
    </row>
    <row r="670" ht="13.5">
      <c r="J670" s="747"/>
    </row>
    <row r="671" ht="13.5">
      <c r="J671" s="747"/>
    </row>
    <row r="672" ht="13.5">
      <c r="J672" s="747"/>
    </row>
    <row r="673" ht="13.5">
      <c r="J673" s="747"/>
    </row>
    <row r="674" ht="13.5">
      <c r="J674" s="747"/>
    </row>
    <row r="675" ht="13.5">
      <c r="J675" s="747"/>
    </row>
    <row r="676" ht="13.5">
      <c r="J676" s="747"/>
    </row>
    <row r="677" ht="13.5">
      <c r="J677" s="747"/>
    </row>
    <row r="678" ht="13.5">
      <c r="J678" s="747"/>
    </row>
    <row r="679" ht="13.5">
      <c r="J679" s="747"/>
    </row>
    <row r="680" ht="13.5">
      <c r="J680" s="747"/>
    </row>
    <row r="681" ht="13.5">
      <c r="J681" s="747"/>
    </row>
    <row r="682" ht="13.5">
      <c r="J682" s="747"/>
    </row>
    <row r="683" ht="13.5">
      <c r="J683" s="747"/>
    </row>
    <row r="684" ht="13.5">
      <c r="J684" s="747"/>
    </row>
    <row r="685" ht="13.5">
      <c r="J685" s="747"/>
    </row>
    <row r="686" ht="13.5">
      <c r="J686" s="747"/>
    </row>
    <row r="687" ht="13.5">
      <c r="J687" s="747"/>
    </row>
    <row r="688" ht="13.5">
      <c r="J688" s="747"/>
    </row>
    <row r="689" ht="13.5">
      <c r="J689" s="747"/>
    </row>
    <row r="690" ht="13.5">
      <c r="J690" s="747"/>
    </row>
    <row r="691" ht="13.5">
      <c r="J691" s="747"/>
    </row>
    <row r="692" ht="13.5">
      <c r="J692" s="747"/>
    </row>
    <row r="693" ht="13.5">
      <c r="J693" s="747"/>
    </row>
    <row r="694" ht="13.5">
      <c r="J694" s="747"/>
    </row>
    <row r="695" ht="13.5">
      <c r="J695" s="747"/>
    </row>
    <row r="696" ht="13.5">
      <c r="J696" s="747"/>
    </row>
    <row r="697" ht="13.5">
      <c r="J697" s="747"/>
    </row>
    <row r="698" ht="13.5">
      <c r="J698" s="747"/>
    </row>
    <row r="699" ht="13.5">
      <c r="J699" s="747"/>
    </row>
    <row r="700" ht="13.5">
      <c r="J700" s="747"/>
    </row>
    <row r="701" ht="13.5">
      <c r="J701" s="747"/>
    </row>
    <row r="702" ht="13.5">
      <c r="J702" s="747"/>
    </row>
    <row r="703" ht="13.5">
      <c r="J703" s="747"/>
    </row>
    <row r="704" ht="13.5">
      <c r="J704" s="747"/>
    </row>
    <row r="705" ht="13.5">
      <c r="J705" s="747"/>
    </row>
    <row r="706" ht="13.5">
      <c r="J706" s="747"/>
    </row>
    <row r="707" ht="13.5">
      <c r="J707" s="747"/>
    </row>
    <row r="708" ht="13.5">
      <c r="J708" s="747"/>
    </row>
    <row r="709" ht="13.5">
      <c r="J709" s="747"/>
    </row>
    <row r="710" ht="13.5">
      <c r="J710" s="747"/>
    </row>
    <row r="711" ht="13.5">
      <c r="J711" s="747"/>
    </row>
    <row r="712" ht="13.5">
      <c r="J712" s="747"/>
    </row>
    <row r="713" ht="13.5">
      <c r="J713" s="747"/>
    </row>
    <row r="714" ht="13.5">
      <c r="J714" s="747"/>
    </row>
    <row r="715" ht="13.5">
      <c r="J715" s="747"/>
    </row>
    <row r="716" ht="13.5">
      <c r="J716" s="747"/>
    </row>
    <row r="717" ht="13.5">
      <c r="J717" s="747"/>
    </row>
    <row r="718" ht="13.5">
      <c r="J718" s="747"/>
    </row>
    <row r="719" ht="13.5">
      <c r="J719" s="747"/>
    </row>
    <row r="720" ht="13.5">
      <c r="J720" s="747"/>
    </row>
    <row r="721" ht="13.5">
      <c r="J721" s="747"/>
    </row>
    <row r="722" ht="13.5">
      <c r="J722" s="747"/>
    </row>
    <row r="723" ht="13.5">
      <c r="J723" s="747"/>
    </row>
    <row r="724" ht="13.5">
      <c r="J724" s="747"/>
    </row>
    <row r="725" ht="13.5">
      <c r="J725" s="747"/>
    </row>
    <row r="726" ht="13.5">
      <c r="J726" s="747"/>
    </row>
    <row r="727" ht="13.5">
      <c r="J727" s="747"/>
    </row>
    <row r="728" ht="13.5">
      <c r="J728" s="747"/>
    </row>
    <row r="729" ht="13.5">
      <c r="J729" s="747"/>
    </row>
    <row r="730" ht="13.5">
      <c r="J730" s="747"/>
    </row>
    <row r="731" ht="13.5">
      <c r="J731" s="747"/>
    </row>
    <row r="732" ht="13.5">
      <c r="J732" s="747"/>
    </row>
    <row r="733" ht="13.5">
      <c r="J733" s="747"/>
    </row>
    <row r="734" ht="13.5">
      <c r="J734" s="747"/>
    </row>
    <row r="735" ht="13.5">
      <c r="J735" s="747"/>
    </row>
    <row r="736" ht="13.5">
      <c r="J736" s="747"/>
    </row>
    <row r="737" ht="13.5">
      <c r="J737" s="747"/>
    </row>
    <row r="738" ht="13.5">
      <c r="J738" s="747"/>
    </row>
    <row r="739" ht="13.5">
      <c r="J739" s="747"/>
    </row>
    <row r="740" ht="13.5">
      <c r="J740" s="747"/>
    </row>
    <row r="741" ht="13.5">
      <c r="J741" s="747"/>
    </row>
    <row r="742" ht="13.5">
      <c r="J742" s="747"/>
    </row>
    <row r="743" ht="13.5">
      <c r="J743" s="747"/>
    </row>
    <row r="744" ht="13.5">
      <c r="J744" s="747"/>
    </row>
    <row r="745" ht="13.5">
      <c r="J745" s="747"/>
    </row>
    <row r="746" ht="13.5">
      <c r="J746" s="747"/>
    </row>
    <row r="747" ht="13.5">
      <c r="J747" s="747"/>
    </row>
    <row r="748" ht="13.5">
      <c r="J748" s="747"/>
    </row>
    <row r="749" ht="13.5">
      <c r="J749" s="747"/>
    </row>
    <row r="750" ht="13.5">
      <c r="J750" s="747"/>
    </row>
    <row r="751" ht="13.5">
      <c r="J751" s="747"/>
    </row>
    <row r="752" ht="13.5">
      <c r="J752" s="747"/>
    </row>
    <row r="753" ht="13.5">
      <c r="J753" s="747"/>
    </row>
    <row r="754" ht="13.5">
      <c r="J754" s="747"/>
    </row>
    <row r="755" ht="13.5">
      <c r="J755" s="747"/>
    </row>
    <row r="756" ht="13.5">
      <c r="J756" s="747"/>
    </row>
    <row r="757" ht="13.5">
      <c r="J757" s="747"/>
    </row>
    <row r="758" ht="13.5">
      <c r="J758" s="747"/>
    </row>
    <row r="759" ht="13.5">
      <c r="J759" s="747"/>
    </row>
    <row r="760" ht="13.5">
      <c r="J760" s="747"/>
    </row>
    <row r="761" ht="13.5">
      <c r="J761" s="747"/>
    </row>
    <row r="762" ht="13.5">
      <c r="J762" s="747"/>
    </row>
    <row r="763" ht="13.5">
      <c r="J763" s="747"/>
    </row>
    <row r="764" ht="13.5">
      <c r="J764" s="747"/>
    </row>
    <row r="765" ht="13.5">
      <c r="J765" s="747"/>
    </row>
    <row r="766" ht="13.5">
      <c r="J766" s="747"/>
    </row>
    <row r="767" ht="13.5">
      <c r="J767" s="747"/>
    </row>
    <row r="768" ht="13.5">
      <c r="J768" s="747"/>
    </row>
    <row r="769" ht="13.5">
      <c r="J769" s="747"/>
    </row>
    <row r="770" ht="13.5">
      <c r="J770" s="747"/>
    </row>
    <row r="771" ht="13.5">
      <c r="J771" s="747"/>
    </row>
    <row r="772" ht="13.5">
      <c r="J772" s="747"/>
    </row>
    <row r="773" ht="13.5">
      <c r="J773" s="747"/>
    </row>
    <row r="774" ht="13.5">
      <c r="J774" s="747"/>
    </row>
    <row r="775" ht="13.5">
      <c r="J775" s="747"/>
    </row>
    <row r="776" ht="13.5">
      <c r="J776" s="747"/>
    </row>
    <row r="777" ht="13.5">
      <c r="J777" s="747"/>
    </row>
    <row r="778" ht="13.5">
      <c r="J778" s="747"/>
    </row>
    <row r="779" ht="13.5">
      <c r="J779" s="747"/>
    </row>
    <row r="780" ht="13.5">
      <c r="J780" s="747"/>
    </row>
    <row r="781" ht="13.5">
      <c r="J781" s="747"/>
    </row>
    <row r="782" ht="13.5">
      <c r="J782" s="747"/>
    </row>
    <row r="783" ht="13.5">
      <c r="J783" s="747"/>
    </row>
    <row r="784" ht="13.5">
      <c r="J784" s="747"/>
    </row>
    <row r="785" ht="13.5">
      <c r="J785" s="747"/>
    </row>
    <row r="786" ht="13.5">
      <c r="J786" s="747"/>
    </row>
    <row r="787" ht="13.5">
      <c r="J787" s="747"/>
    </row>
    <row r="788" ht="13.5">
      <c r="J788" s="747"/>
    </row>
    <row r="789" ht="13.5">
      <c r="J789" s="747"/>
    </row>
    <row r="790" ht="13.5">
      <c r="J790" s="747"/>
    </row>
    <row r="791" ht="13.5">
      <c r="J791" s="747"/>
    </row>
    <row r="792" ht="13.5">
      <c r="J792" s="747"/>
    </row>
    <row r="793" ht="13.5">
      <c r="J793" s="747"/>
    </row>
    <row r="794" ht="13.5">
      <c r="J794" s="747"/>
    </row>
    <row r="795" ht="13.5">
      <c r="J795" s="747"/>
    </row>
    <row r="796" ht="13.5">
      <c r="J796" s="747"/>
    </row>
    <row r="797" ht="13.5">
      <c r="J797" s="747"/>
    </row>
    <row r="798" ht="13.5">
      <c r="J798" s="747"/>
    </row>
    <row r="799" ht="13.5">
      <c r="J799" s="747"/>
    </row>
    <row r="800" ht="13.5">
      <c r="J800" s="747"/>
    </row>
    <row r="801" ht="13.5">
      <c r="J801" s="747"/>
    </row>
    <row r="802" ht="13.5">
      <c r="J802" s="747"/>
    </row>
    <row r="803" ht="13.5">
      <c r="J803" s="747"/>
    </row>
    <row r="804" ht="13.5">
      <c r="J804" s="747"/>
    </row>
    <row r="805" ht="13.5">
      <c r="J805" s="747"/>
    </row>
    <row r="806" ht="13.5">
      <c r="J806" s="747"/>
    </row>
    <row r="807" ht="13.5">
      <c r="J807" s="747"/>
    </row>
    <row r="808" ht="13.5">
      <c r="J808" s="747"/>
    </row>
    <row r="809" ht="13.5">
      <c r="J809" s="747"/>
    </row>
    <row r="810" ht="13.5">
      <c r="J810" s="747"/>
    </row>
    <row r="811" ht="13.5">
      <c r="J811" s="747"/>
    </row>
    <row r="812" ht="13.5">
      <c r="J812" s="747"/>
    </row>
    <row r="813" ht="13.5">
      <c r="J813" s="747"/>
    </row>
    <row r="814" ht="13.5">
      <c r="J814" s="747"/>
    </row>
    <row r="815" ht="13.5">
      <c r="J815" s="747"/>
    </row>
    <row r="816" ht="13.5">
      <c r="J816" s="747"/>
    </row>
    <row r="817" ht="13.5">
      <c r="J817" s="747"/>
    </row>
    <row r="818" ht="13.5">
      <c r="J818" s="747"/>
    </row>
    <row r="819" ht="13.5">
      <c r="J819" s="747"/>
    </row>
    <row r="820" ht="13.5">
      <c r="J820" s="747"/>
    </row>
    <row r="821" ht="13.5">
      <c r="J821" s="747"/>
    </row>
    <row r="822" ht="13.5">
      <c r="J822" s="747"/>
    </row>
    <row r="823" ht="13.5">
      <c r="J823" s="747"/>
    </row>
    <row r="824" ht="13.5">
      <c r="J824" s="747"/>
    </row>
    <row r="825" ht="13.5">
      <c r="J825" s="747"/>
    </row>
    <row r="826" ht="13.5">
      <c r="J826" s="747"/>
    </row>
    <row r="827" ht="13.5">
      <c r="J827" s="747"/>
    </row>
    <row r="828" ht="13.5">
      <c r="J828" s="747"/>
    </row>
    <row r="829" ht="13.5">
      <c r="J829" s="747"/>
    </row>
    <row r="830" ht="13.5">
      <c r="J830" s="747"/>
    </row>
    <row r="831" ht="13.5">
      <c r="J831" s="747"/>
    </row>
    <row r="832" ht="13.5">
      <c r="J832" s="747"/>
    </row>
    <row r="833" ht="13.5">
      <c r="J833" s="747"/>
    </row>
    <row r="834" ht="13.5">
      <c r="J834" s="747"/>
    </row>
    <row r="835" ht="13.5">
      <c r="J835" s="747"/>
    </row>
    <row r="836" ht="13.5">
      <c r="J836" s="747"/>
    </row>
    <row r="837" ht="13.5">
      <c r="J837" s="747"/>
    </row>
    <row r="838" ht="13.5">
      <c r="J838" s="747"/>
    </row>
    <row r="839" ht="13.5">
      <c r="J839" s="747"/>
    </row>
    <row r="840" ht="13.5">
      <c r="J840" s="747"/>
    </row>
    <row r="841" ht="13.5">
      <c r="J841" s="747"/>
    </row>
    <row r="842" ht="13.5">
      <c r="J842" s="747"/>
    </row>
    <row r="843" ht="13.5">
      <c r="J843" s="747"/>
    </row>
    <row r="844" ht="13.5">
      <c r="J844" s="747"/>
    </row>
    <row r="845" ht="13.5">
      <c r="J845" s="747"/>
    </row>
    <row r="846" ht="13.5">
      <c r="J846" s="747"/>
    </row>
    <row r="847" ht="13.5">
      <c r="J847" s="747"/>
    </row>
    <row r="848" ht="13.5">
      <c r="J848" s="747"/>
    </row>
    <row r="849" ht="13.5">
      <c r="J849" s="747"/>
    </row>
    <row r="850" ht="13.5">
      <c r="J850" s="747"/>
    </row>
    <row r="851" ht="13.5">
      <c r="J851" s="747"/>
    </row>
    <row r="852" ht="13.5">
      <c r="J852" s="747"/>
    </row>
    <row r="853" ht="13.5">
      <c r="J853" s="747"/>
    </row>
    <row r="854" ht="13.5">
      <c r="J854" s="747"/>
    </row>
    <row r="855" ht="13.5">
      <c r="J855" s="747"/>
    </row>
    <row r="856" ht="13.5">
      <c r="J856" s="747"/>
    </row>
    <row r="857" ht="13.5">
      <c r="J857" s="747"/>
    </row>
    <row r="858" ht="13.5">
      <c r="J858" s="747"/>
    </row>
    <row r="859" ht="13.5">
      <c r="J859" s="747"/>
    </row>
    <row r="860" ht="13.5">
      <c r="J860" s="747"/>
    </row>
    <row r="861" ht="13.5">
      <c r="J861" s="747"/>
    </row>
    <row r="862" ht="13.5">
      <c r="J862" s="747"/>
    </row>
    <row r="863" ht="13.5">
      <c r="J863" s="747"/>
    </row>
    <row r="864" ht="13.5">
      <c r="J864" s="747"/>
    </row>
    <row r="865" ht="13.5">
      <c r="J865" s="747"/>
    </row>
    <row r="866" ht="13.5">
      <c r="J866" s="747"/>
    </row>
    <row r="867" ht="13.5">
      <c r="J867" s="747"/>
    </row>
    <row r="868" ht="13.5">
      <c r="J868" s="747"/>
    </row>
    <row r="869" ht="13.5">
      <c r="J869" s="747"/>
    </row>
    <row r="870" ht="13.5">
      <c r="J870" s="747"/>
    </row>
    <row r="871" ht="13.5">
      <c r="J871" s="747"/>
    </row>
    <row r="872" ht="13.5">
      <c r="J872" s="747"/>
    </row>
    <row r="873" ht="13.5">
      <c r="J873" s="747"/>
    </row>
    <row r="874" ht="13.5">
      <c r="J874" s="747"/>
    </row>
    <row r="875" ht="13.5">
      <c r="J875" s="747"/>
    </row>
    <row r="876" ht="13.5">
      <c r="J876" s="747"/>
    </row>
    <row r="877" ht="13.5">
      <c r="J877" s="747"/>
    </row>
    <row r="878" ht="13.5">
      <c r="J878" s="747"/>
    </row>
    <row r="879" ht="13.5">
      <c r="J879" s="747"/>
    </row>
    <row r="880" ht="13.5">
      <c r="J880" s="747"/>
    </row>
    <row r="881" ht="13.5">
      <c r="J881" s="747"/>
    </row>
    <row r="882" ht="13.5">
      <c r="J882" s="747"/>
    </row>
    <row r="883" ht="13.5">
      <c r="J883" s="747"/>
    </row>
    <row r="884" ht="13.5">
      <c r="J884" s="747"/>
    </row>
    <row r="885" ht="13.5">
      <c r="J885" s="747"/>
    </row>
    <row r="886" ht="13.5">
      <c r="J886" s="747"/>
    </row>
    <row r="887" ht="13.5">
      <c r="J887" s="747"/>
    </row>
    <row r="888" ht="13.5">
      <c r="J888" s="747"/>
    </row>
    <row r="889" ht="13.5">
      <c r="J889" s="747"/>
    </row>
    <row r="890" ht="13.5">
      <c r="J890" s="747"/>
    </row>
    <row r="891" ht="13.5">
      <c r="J891" s="747"/>
    </row>
    <row r="892" ht="13.5">
      <c r="J892" s="747"/>
    </row>
    <row r="893" ht="13.5">
      <c r="J893" s="747"/>
    </row>
    <row r="894" ht="13.5">
      <c r="J894" s="747"/>
    </row>
    <row r="895" ht="13.5">
      <c r="J895" s="747"/>
    </row>
    <row r="896" ht="13.5">
      <c r="J896" s="747"/>
    </row>
    <row r="897" ht="13.5">
      <c r="J897" s="747"/>
    </row>
    <row r="898" ht="13.5">
      <c r="J898" s="747"/>
    </row>
    <row r="899" ht="13.5">
      <c r="J899" s="747"/>
    </row>
    <row r="900" ht="13.5">
      <c r="J900" s="747"/>
    </row>
    <row r="901" ht="13.5">
      <c r="J901" s="747"/>
    </row>
    <row r="902" ht="13.5">
      <c r="J902" s="747"/>
    </row>
    <row r="903" ht="13.5">
      <c r="J903" s="747"/>
    </row>
    <row r="904" ht="13.5">
      <c r="J904" s="747"/>
    </row>
    <row r="905" ht="13.5">
      <c r="J905" s="747"/>
    </row>
    <row r="906" ht="13.5">
      <c r="J906" s="747"/>
    </row>
    <row r="907" ht="13.5">
      <c r="J907" s="747"/>
    </row>
    <row r="908" ht="13.5">
      <c r="J908" s="747"/>
    </row>
    <row r="909" ht="13.5">
      <c r="J909" s="747"/>
    </row>
    <row r="910" ht="13.5">
      <c r="J910" s="747"/>
    </row>
    <row r="911" ht="13.5">
      <c r="J911" s="747"/>
    </row>
    <row r="912" ht="13.5">
      <c r="J912" s="747"/>
    </row>
    <row r="913" ht="13.5">
      <c r="J913" s="747"/>
    </row>
    <row r="914" ht="13.5">
      <c r="J914" s="747"/>
    </row>
    <row r="915" ht="13.5">
      <c r="J915" s="747"/>
    </row>
    <row r="916" ht="13.5">
      <c r="J916" s="747"/>
    </row>
    <row r="917" ht="13.5">
      <c r="J917" s="747"/>
    </row>
    <row r="918" ht="13.5">
      <c r="J918" s="747"/>
    </row>
    <row r="919" ht="13.5">
      <c r="J919" s="747"/>
    </row>
    <row r="920" ht="13.5">
      <c r="J920" s="747"/>
    </row>
    <row r="921" ht="13.5">
      <c r="J921" s="747"/>
    </row>
    <row r="922" ht="13.5">
      <c r="J922" s="747"/>
    </row>
    <row r="923" ht="13.5">
      <c r="J923" s="747"/>
    </row>
    <row r="924" ht="13.5">
      <c r="J924" s="747"/>
    </row>
    <row r="925" ht="13.5">
      <c r="J925" s="747"/>
    </row>
    <row r="926" ht="13.5">
      <c r="J926" s="747"/>
    </row>
    <row r="927" ht="13.5">
      <c r="J927" s="747"/>
    </row>
    <row r="928" ht="13.5">
      <c r="J928" s="747"/>
    </row>
    <row r="929" ht="13.5">
      <c r="J929" s="747"/>
    </row>
    <row r="930" ht="13.5">
      <c r="J930" s="747"/>
    </row>
    <row r="931" ht="13.5">
      <c r="J931" s="747"/>
    </row>
    <row r="932" ht="13.5">
      <c r="J932" s="747"/>
    </row>
    <row r="933" ht="13.5">
      <c r="J933" s="747"/>
    </row>
    <row r="934" ht="13.5">
      <c r="J934" s="747"/>
    </row>
    <row r="935" ht="13.5">
      <c r="J935" s="747"/>
    </row>
    <row r="936" ht="13.5">
      <c r="J936" s="747"/>
    </row>
    <row r="937" ht="13.5">
      <c r="J937" s="747"/>
    </row>
    <row r="938" ht="13.5">
      <c r="J938" s="747"/>
    </row>
    <row r="939" ht="13.5">
      <c r="J939" s="747"/>
    </row>
    <row r="940" ht="13.5">
      <c r="J940" s="747"/>
    </row>
    <row r="941" ht="13.5">
      <c r="J941" s="747"/>
    </row>
    <row r="942" ht="13.5">
      <c r="J942" s="747"/>
    </row>
    <row r="943" ht="13.5">
      <c r="J943" s="747"/>
    </row>
    <row r="944" ht="13.5">
      <c r="J944" s="747"/>
    </row>
    <row r="945" ht="13.5">
      <c r="J945" s="747"/>
    </row>
    <row r="946" ht="13.5">
      <c r="J946" s="747"/>
    </row>
    <row r="947" ht="13.5">
      <c r="J947" s="747"/>
    </row>
    <row r="948" ht="13.5">
      <c r="J948" s="747"/>
    </row>
    <row r="949" ht="13.5">
      <c r="J949" s="747"/>
    </row>
    <row r="950" ht="13.5">
      <c r="J950" s="747"/>
    </row>
    <row r="951" ht="13.5">
      <c r="J951" s="747"/>
    </row>
    <row r="952" ht="13.5">
      <c r="J952" s="747"/>
    </row>
    <row r="953" ht="13.5">
      <c r="J953" s="747"/>
    </row>
    <row r="954" ht="13.5">
      <c r="J954" s="747"/>
    </row>
    <row r="955" ht="13.5">
      <c r="J955" s="747"/>
    </row>
    <row r="956" ht="13.5">
      <c r="J956" s="747"/>
    </row>
    <row r="957" ht="13.5">
      <c r="J957" s="747"/>
    </row>
    <row r="958" ht="13.5">
      <c r="J958" s="747"/>
    </row>
    <row r="959" ht="13.5">
      <c r="J959" s="747"/>
    </row>
    <row r="960" ht="13.5">
      <c r="J960" s="747"/>
    </row>
    <row r="961" ht="13.5">
      <c r="J961" s="747"/>
    </row>
    <row r="962" ht="13.5">
      <c r="J962" s="747"/>
    </row>
    <row r="963" ht="13.5">
      <c r="J963" s="747"/>
    </row>
    <row r="964" ht="13.5">
      <c r="J964" s="747"/>
    </row>
    <row r="965" ht="13.5">
      <c r="J965" s="747"/>
    </row>
    <row r="966" ht="13.5">
      <c r="J966" s="747"/>
    </row>
    <row r="967" ht="13.5">
      <c r="J967" s="747"/>
    </row>
    <row r="968" ht="13.5">
      <c r="J968" s="747"/>
    </row>
    <row r="969" ht="13.5">
      <c r="J969" s="747"/>
    </row>
    <row r="970" ht="13.5">
      <c r="J970" s="747"/>
    </row>
    <row r="971" ht="13.5">
      <c r="J971" s="747"/>
    </row>
    <row r="972" ht="13.5">
      <c r="J972" s="747"/>
    </row>
    <row r="973" ht="13.5">
      <c r="J973" s="747"/>
    </row>
    <row r="974" ht="13.5">
      <c r="J974" s="747"/>
    </row>
    <row r="975" ht="13.5">
      <c r="J975" s="747"/>
    </row>
    <row r="976" ht="13.5">
      <c r="J976" s="747"/>
    </row>
    <row r="977" ht="13.5">
      <c r="J977" s="747"/>
    </row>
    <row r="978" ht="13.5">
      <c r="J978" s="747"/>
    </row>
    <row r="979" ht="13.5">
      <c r="J979" s="747"/>
    </row>
    <row r="980" ht="13.5">
      <c r="J980" s="747"/>
    </row>
    <row r="981" ht="13.5">
      <c r="J981" s="747"/>
    </row>
    <row r="982" ht="13.5">
      <c r="J982" s="747"/>
    </row>
    <row r="983" ht="13.5">
      <c r="J983" s="747"/>
    </row>
    <row r="984" ht="13.5">
      <c r="J984" s="747"/>
    </row>
    <row r="985" ht="13.5">
      <c r="J985" s="747"/>
    </row>
    <row r="986" ht="13.5">
      <c r="J986" s="747"/>
    </row>
    <row r="987" ht="13.5">
      <c r="J987" s="747"/>
    </row>
    <row r="988" ht="13.5">
      <c r="J988" s="747"/>
    </row>
    <row r="989" ht="13.5">
      <c r="J989" s="747"/>
    </row>
    <row r="990" ht="13.5">
      <c r="J990" s="747"/>
    </row>
    <row r="991" ht="13.5">
      <c r="J991" s="747"/>
    </row>
    <row r="992" ht="13.5">
      <c r="J992" s="747"/>
    </row>
    <row r="993" ht="13.5">
      <c r="J993" s="747"/>
    </row>
    <row r="994" ht="13.5">
      <c r="J994" s="747"/>
    </row>
    <row r="995" ht="13.5">
      <c r="J995" s="747"/>
    </row>
    <row r="996" ht="13.5">
      <c r="J996" s="747"/>
    </row>
    <row r="997" ht="13.5">
      <c r="J997" s="747"/>
    </row>
    <row r="998" ht="13.5">
      <c r="J998" s="747"/>
    </row>
    <row r="999" ht="13.5">
      <c r="J999" s="747"/>
    </row>
    <row r="1000" ht="13.5">
      <c r="J1000" s="747"/>
    </row>
    <row r="1001" ht="13.5">
      <c r="J1001" s="747"/>
    </row>
    <row r="1002" ht="13.5">
      <c r="J1002" s="747"/>
    </row>
    <row r="1003" ht="13.5">
      <c r="J1003" s="747"/>
    </row>
    <row r="1004" ht="13.5">
      <c r="J1004" s="747"/>
    </row>
    <row r="1005" ht="13.5">
      <c r="J1005" s="747"/>
    </row>
    <row r="1006" ht="13.5">
      <c r="J1006" s="747"/>
    </row>
    <row r="1007" ht="13.5">
      <c r="J1007" s="747"/>
    </row>
    <row r="1008" ht="13.5">
      <c r="J1008" s="747"/>
    </row>
    <row r="1009" ht="13.5">
      <c r="J1009" s="747"/>
    </row>
    <row r="1010" ht="13.5">
      <c r="J1010" s="747"/>
    </row>
    <row r="1011" ht="13.5">
      <c r="J1011" s="747"/>
    </row>
    <row r="1012" ht="13.5">
      <c r="J1012" s="747"/>
    </row>
    <row r="1013" ht="13.5">
      <c r="J1013" s="747"/>
    </row>
    <row r="1014" ht="13.5">
      <c r="J1014" s="747"/>
    </row>
    <row r="1015" ht="13.5">
      <c r="J1015" s="747"/>
    </row>
    <row r="1016" ht="13.5">
      <c r="J1016" s="747"/>
    </row>
    <row r="1017" ht="13.5">
      <c r="J1017" s="747"/>
    </row>
    <row r="1018" ht="13.5">
      <c r="J1018" s="747"/>
    </row>
    <row r="1019" ht="13.5">
      <c r="J1019" s="747"/>
    </row>
    <row r="1020" ht="13.5">
      <c r="J1020" s="747"/>
    </row>
    <row r="1021" ht="13.5">
      <c r="J1021" s="747"/>
    </row>
    <row r="1022" ht="13.5">
      <c r="J1022" s="747"/>
    </row>
    <row r="1023" ht="13.5">
      <c r="J1023" s="747"/>
    </row>
    <row r="1024" ht="13.5">
      <c r="J1024" s="747"/>
    </row>
    <row r="1025" ht="13.5">
      <c r="J1025" s="747"/>
    </row>
    <row r="1026" ht="13.5">
      <c r="J1026" s="747"/>
    </row>
    <row r="1027" ht="13.5">
      <c r="J1027" s="747"/>
    </row>
    <row r="1028" ht="13.5">
      <c r="J1028" s="747"/>
    </row>
    <row r="1029" ht="13.5">
      <c r="J1029" s="747"/>
    </row>
    <row r="1030" ht="13.5">
      <c r="J1030" s="747"/>
    </row>
    <row r="1031" ht="13.5">
      <c r="J1031" s="747"/>
    </row>
    <row r="1032" ht="13.5">
      <c r="J1032" s="747"/>
    </row>
    <row r="1033" ht="13.5">
      <c r="J1033" s="747"/>
    </row>
    <row r="1034" ht="13.5">
      <c r="J1034" s="747"/>
    </row>
    <row r="1035" ht="13.5">
      <c r="J1035" s="747"/>
    </row>
    <row r="1036" ht="13.5">
      <c r="J1036" s="747"/>
    </row>
    <row r="1037" ht="13.5">
      <c r="J1037" s="747"/>
    </row>
    <row r="1038" ht="13.5">
      <c r="J1038" s="747"/>
    </row>
    <row r="1039" ht="13.5">
      <c r="J1039" s="747"/>
    </row>
    <row r="1040" ht="13.5">
      <c r="J1040" s="747"/>
    </row>
    <row r="1041" ht="13.5">
      <c r="J1041" s="747"/>
    </row>
    <row r="1042" ht="13.5">
      <c r="J1042" s="747"/>
    </row>
    <row r="1043" ht="13.5">
      <c r="J1043" s="747"/>
    </row>
    <row r="1044" ht="13.5">
      <c r="J1044" s="747"/>
    </row>
    <row r="1045" ht="13.5">
      <c r="J1045" s="747"/>
    </row>
    <row r="1046" ht="13.5">
      <c r="J1046" s="747"/>
    </row>
    <row r="1047" ht="13.5">
      <c r="J1047" s="747"/>
    </row>
    <row r="1048" ht="13.5">
      <c r="J1048" s="747"/>
    </row>
    <row r="1049" ht="13.5">
      <c r="J1049" s="747"/>
    </row>
    <row r="1050" ht="13.5">
      <c r="J1050" s="747"/>
    </row>
    <row r="1051" ht="13.5">
      <c r="J1051" s="747"/>
    </row>
    <row r="1052" ht="13.5">
      <c r="J1052" s="747"/>
    </row>
    <row r="1053" ht="13.5">
      <c r="J1053" s="747"/>
    </row>
    <row r="1054" ht="13.5">
      <c r="J1054" s="747"/>
    </row>
    <row r="1055" ht="13.5">
      <c r="J1055" s="747"/>
    </row>
    <row r="1056" ht="13.5">
      <c r="J1056" s="747"/>
    </row>
    <row r="1057" ht="13.5">
      <c r="J1057" s="747"/>
    </row>
    <row r="1058" ht="13.5">
      <c r="J1058" s="747"/>
    </row>
    <row r="1059" ht="13.5">
      <c r="J1059" s="747"/>
    </row>
    <row r="1060" ht="13.5">
      <c r="J1060" s="747"/>
    </row>
    <row r="1061" ht="13.5">
      <c r="J1061" s="747"/>
    </row>
    <row r="1062" ht="13.5">
      <c r="J1062" s="747"/>
    </row>
    <row r="1063" ht="13.5">
      <c r="J1063" s="747"/>
    </row>
    <row r="1064" ht="13.5">
      <c r="J1064" s="747"/>
    </row>
    <row r="1065" ht="13.5">
      <c r="J1065" s="747"/>
    </row>
    <row r="1066" ht="13.5">
      <c r="J1066" s="747"/>
    </row>
    <row r="1067" ht="13.5">
      <c r="J1067" s="747"/>
    </row>
    <row r="1068" ht="13.5">
      <c r="J1068" s="747"/>
    </row>
    <row r="1069" ht="13.5">
      <c r="J1069" s="747"/>
    </row>
    <row r="1070" ht="13.5">
      <c r="J1070" s="747"/>
    </row>
    <row r="1071" ht="13.5">
      <c r="J1071" s="747"/>
    </row>
    <row r="1072" ht="13.5">
      <c r="J1072" s="747"/>
    </row>
    <row r="1073" ht="13.5">
      <c r="J1073" s="747"/>
    </row>
    <row r="1074" ht="13.5">
      <c r="J1074" s="747"/>
    </row>
    <row r="1075" ht="13.5">
      <c r="J1075" s="747"/>
    </row>
    <row r="1076" ht="13.5">
      <c r="J1076" s="747"/>
    </row>
    <row r="1077" ht="13.5">
      <c r="J1077" s="747"/>
    </row>
    <row r="1078" ht="13.5">
      <c r="J1078" s="747"/>
    </row>
    <row r="1079" ht="13.5">
      <c r="J1079" s="747"/>
    </row>
    <row r="1080" ht="13.5">
      <c r="J1080" s="747"/>
    </row>
    <row r="1081" ht="13.5">
      <c r="J1081" s="747"/>
    </row>
    <row r="1082" ht="13.5">
      <c r="J1082" s="747"/>
    </row>
    <row r="1083" ht="13.5">
      <c r="J1083" s="747"/>
    </row>
    <row r="1084" ht="13.5">
      <c r="J1084" s="747"/>
    </row>
    <row r="1085" ht="13.5">
      <c r="J1085" s="747"/>
    </row>
    <row r="1086" ht="13.5">
      <c r="J1086" s="747"/>
    </row>
    <row r="1087" ht="13.5">
      <c r="J1087" s="747"/>
    </row>
    <row r="1088" ht="13.5">
      <c r="J1088" s="747"/>
    </row>
    <row r="1089" ht="13.5">
      <c r="J1089" s="747"/>
    </row>
    <row r="1090" ht="13.5">
      <c r="J1090" s="747"/>
    </row>
    <row r="1091" ht="13.5">
      <c r="J1091" s="747"/>
    </row>
    <row r="1092" ht="13.5">
      <c r="J1092" s="747"/>
    </row>
    <row r="1093" ht="13.5">
      <c r="J1093" s="747"/>
    </row>
    <row r="1094" ht="13.5">
      <c r="J1094" s="747"/>
    </row>
    <row r="1095" ht="13.5">
      <c r="J1095" s="747"/>
    </row>
    <row r="1096" ht="13.5">
      <c r="J1096" s="747"/>
    </row>
    <row r="1097" ht="13.5">
      <c r="J1097" s="747"/>
    </row>
    <row r="1098" ht="13.5">
      <c r="J1098" s="747"/>
    </row>
    <row r="1099" ht="13.5">
      <c r="J1099" s="747"/>
    </row>
    <row r="1100" ht="13.5">
      <c r="J1100" s="747"/>
    </row>
    <row r="1101" ht="13.5">
      <c r="J1101" s="747"/>
    </row>
    <row r="1102" ht="13.5">
      <c r="J1102" s="747"/>
    </row>
    <row r="1103" ht="13.5">
      <c r="J1103" s="747"/>
    </row>
    <row r="1104" ht="13.5">
      <c r="J1104" s="747"/>
    </row>
    <row r="1105" ht="13.5">
      <c r="J1105" s="747"/>
    </row>
    <row r="1106" ht="13.5">
      <c r="J1106" s="747"/>
    </row>
    <row r="1107" ht="13.5">
      <c r="J1107" s="747"/>
    </row>
    <row r="1108" ht="13.5">
      <c r="J1108" s="747"/>
    </row>
    <row r="1109" ht="13.5">
      <c r="J1109" s="747"/>
    </row>
    <row r="1110" ht="13.5">
      <c r="J1110" s="747"/>
    </row>
    <row r="1111" ht="13.5">
      <c r="J1111" s="747"/>
    </row>
    <row r="1112" ht="13.5">
      <c r="J1112" s="747"/>
    </row>
    <row r="1113" ht="13.5">
      <c r="J1113" s="747"/>
    </row>
    <row r="1114" ht="13.5">
      <c r="J1114" s="747"/>
    </row>
    <row r="1115" ht="13.5">
      <c r="J1115" s="747"/>
    </row>
    <row r="1116" ht="13.5">
      <c r="J1116" s="747"/>
    </row>
    <row r="1117" ht="13.5">
      <c r="J1117" s="747"/>
    </row>
    <row r="1118" ht="13.5">
      <c r="J1118" s="747"/>
    </row>
    <row r="1119" ht="13.5">
      <c r="J1119" s="747"/>
    </row>
    <row r="1120" ht="13.5">
      <c r="J1120" s="747"/>
    </row>
    <row r="1121" ht="13.5">
      <c r="J1121" s="747"/>
    </row>
    <row r="1122" ht="13.5">
      <c r="J1122" s="747"/>
    </row>
    <row r="1123" ht="13.5">
      <c r="J1123" s="747"/>
    </row>
    <row r="1124" ht="13.5">
      <c r="J1124" s="747"/>
    </row>
    <row r="1125" ht="13.5">
      <c r="J1125" s="747"/>
    </row>
    <row r="1126" ht="13.5">
      <c r="J1126" s="747"/>
    </row>
    <row r="1127" ht="13.5">
      <c r="J1127" s="747"/>
    </row>
    <row r="1128" ht="13.5">
      <c r="J1128" s="747"/>
    </row>
    <row r="1129" ht="13.5">
      <c r="J1129" s="747"/>
    </row>
    <row r="1130" ht="13.5">
      <c r="J1130" s="747"/>
    </row>
    <row r="1131" ht="13.5">
      <c r="J1131" s="747"/>
    </row>
    <row r="1132" ht="13.5">
      <c r="J1132" s="747"/>
    </row>
    <row r="1133" ht="13.5">
      <c r="J1133" s="747"/>
    </row>
    <row r="1134" ht="13.5">
      <c r="J1134" s="747"/>
    </row>
    <row r="1135" ht="13.5">
      <c r="J1135" s="747"/>
    </row>
    <row r="1136" ht="13.5">
      <c r="J1136" s="747"/>
    </row>
    <row r="1137" ht="13.5">
      <c r="J1137" s="747"/>
    </row>
    <row r="1138" ht="13.5">
      <c r="J1138" s="747"/>
    </row>
    <row r="1139" ht="13.5">
      <c r="J1139" s="747"/>
    </row>
    <row r="1140" ht="13.5">
      <c r="J1140" s="747"/>
    </row>
    <row r="1141" ht="13.5">
      <c r="J1141" s="747"/>
    </row>
    <row r="1142" ht="13.5">
      <c r="J1142" s="747"/>
    </row>
    <row r="1143" ht="13.5">
      <c r="J1143" s="747"/>
    </row>
    <row r="1144" ht="13.5">
      <c r="J1144" s="747"/>
    </row>
    <row r="1145" ht="13.5">
      <c r="J1145" s="747"/>
    </row>
    <row r="1146" ht="13.5">
      <c r="J1146" s="747"/>
    </row>
    <row r="1147" ht="13.5">
      <c r="J1147" s="747"/>
    </row>
    <row r="1148" ht="13.5">
      <c r="J1148" s="747"/>
    </row>
    <row r="1149" ht="13.5">
      <c r="J1149" s="747"/>
    </row>
    <row r="1150" ht="13.5">
      <c r="J1150" s="747"/>
    </row>
    <row r="1151" ht="13.5">
      <c r="J1151" s="747"/>
    </row>
    <row r="1152" ht="13.5">
      <c r="J1152" s="747"/>
    </row>
    <row r="1153" ht="13.5">
      <c r="J1153" s="747"/>
    </row>
    <row r="1154" ht="13.5">
      <c r="J1154" s="747"/>
    </row>
    <row r="1155" ht="13.5">
      <c r="J1155" s="747"/>
    </row>
    <row r="1156" ht="13.5">
      <c r="J1156" s="747"/>
    </row>
    <row r="1157" ht="13.5">
      <c r="J1157" s="747"/>
    </row>
    <row r="1158" ht="13.5">
      <c r="J1158" s="747"/>
    </row>
    <row r="1159" ht="13.5">
      <c r="J1159" s="747"/>
    </row>
    <row r="1160" ht="13.5">
      <c r="J1160" s="747"/>
    </row>
    <row r="1161" ht="13.5">
      <c r="J1161" s="747"/>
    </row>
    <row r="1162" ht="13.5">
      <c r="J1162" s="747"/>
    </row>
    <row r="1163" ht="13.5">
      <c r="J1163" s="747"/>
    </row>
    <row r="1164" ht="13.5">
      <c r="J1164" s="747"/>
    </row>
    <row r="1165" ht="13.5">
      <c r="J1165" s="747"/>
    </row>
    <row r="1166" ht="13.5">
      <c r="J1166" s="747"/>
    </row>
    <row r="1167" ht="13.5">
      <c r="J1167" s="747"/>
    </row>
    <row r="1168" ht="13.5">
      <c r="J1168" s="747"/>
    </row>
    <row r="1169" ht="13.5">
      <c r="J1169" s="747"/>
    </row>
    <row r="1170" ht="13.5">
      <c r="J1170" s="747"/>
    </row>
    <row r="1171" ht="13.5">
      <c r="J1171" s="747"/>
    </row>
    <row r="1172" ht="13.5">
      <c r="J1172" s="747"/>
    </row>
    <row r="1173" ht="13.5">
      <c r="J1173" s="747"/>
    </row>
    <row r="1174" ht="13.5">
      <c r="J1174" s="747"/>
    </row>
    <row r="1175" ht="13.5">
      <c r="J1175" s="747"/>
    </row>
    <row r="1176" ht="13.5">
      <c r="J1176" s="747"/>
    </row>
    <row r="1177" ht="13.5">
      <c r="J1177" s="747"/>
    </row>
    <row r="1178" ht="13.5">
      <c r="J1178" s="747"/>
    </row>
    <row r="1179" ht="13.5">
      <c r="J1179" s="747"/>
    </row>
    <row r="1180" ht="13.5">
      <c r="J1180" s="747"/>
    </row>
    <row r="1181" ht="13.5">
      <c r="J1181" s="747"/>
    </row>
    <row r="1182" ht="13.5">
      <c r="J1182" s="747"/>
    </row>
    <row r="1183" ht="13.5">
      <c r="J1183" s="747"/>
    </row>
    <row r="1184" ht="13.5">
      <c r="J1184" s="747"/>
    </row>
    <row r="1185" ht="13.5">
      <c r="J1185" s="747"/>
    </row>
    <row r="1186" ht="13.5">
      <c r="J1186" s="747"/>
    </row>
    <row r="1187" ht="13.5">
      <c r="J1187" s="747"/>
    </row>
    <row r="1188" ht="13.5">
      <c r="J1188" s="747"/>
    </row>
    <row r="1189" ht="13.5">
      <c r="J1189" s="747"/>
    </row>
    <row r="1190" ht="13.5">
      <c r="J1190" s="747"/>
    </row>
    <row r="1191" ht="13.5">
      <c r="J1191" s="747"/>
    </row>
    <row r="1192" ht="13.5">
      <c r="J1192" s="747"/>
    </row>
    <row r="1193" ht="13.5">
      <c r="J1193" s="747"/>
    </row>
    <row r="1194" ht="13.5">
      <c r="J1194" s="747"/>
    </row>
    <row r="1195" ht="13.5">
      <c r="J1195" s="747"/>
    </row>
    <row r="1196" ht="13.5">
      <c r="J1196" s="747"/>
    </row>
    <row r="1197" ht="13.5">
      <c r="J1197" s="747"/>
    </row>
    <row r="1198" ht="13.5">
      <c r="J1198" s="747"/>
    </row>
    <row r="1199" ht="13.5">
      <c r="J1199" s="747"/>
    </row>
    <row r="1200" ht="13.5">
      <c r="J1200" s="747"/>
    </row>
    <row r="1201" ht="13.5">
      <c r="J1201" s="747"/>
    </row>
    <row r="1202" ht="13.5">
      <c r="J1202" s="747"/>
    </row>
    <row r="1203" ht="13.5">
      <c r="J1203" s="747"/>
    </row>
    <row r="1204" ht="13.5">
      <c r="J1204" s="747"/>
    </row>
    <row r="1205" ht="13.5">
      <c r="J1205" s="747"/>
    </row>
    <row r="1206" ht="13.5">
      <c r="J1206" s="747"/>
    </row>
    <row r="1207" ht="13.5">
      <c r="J1207" s="747"/>
    </row>
    <row r="1208" ht="13.5">
      <c r="J1208" s="747"/>
    </row>
    <row r="1209" ht="13.5">
      <c r="J1209" s="747"/>
    </row>
    <row r="1210" ht="13.5">
      <c r="J1210" s="747"/>
    </row>
    <row r="1211" ht="13.5">
      <c r="J1211" s="747"/>
    </row>
    <row r="1212" ht="13.5">
      <c r="J1212" s="747"/>
    </row>
    <row r="1213" ht="13.5">
      <c r="J1213" s="747"/>
    </row>
    <row r="1214" ht="13.5">
      <c r="J1214" s="747"/>
    </row>
    <row r="1215" ht="13.5">
      <c r="J1215" s="747"/>
    </row>
    <row r="1216" ht="13.5">
      <c r="J1216" s="747"/>
    </row>
    <row r="1217" ht="13.5">
      <c r="J1217" s="747"/>
    </row>
    <row r="1218" ht="13.5">
      <c r="J1218" s="747"/>
    </row>
    <row r="1219" ht="13.5">
      <c r="J1219" s="747"/>
    </row>
    <row r="1220" ht="13.5">
      <c r="J1220" s="747"/>
    </row>
    <row r="1221" ht="13.5">
      <c r="J1221" s="747"/>
    </row>
    <row r="1222" ht="13.5">
      <c r="J1222" s="747"/>
    </row>
    <row r="1223" ht="13.5">
      <c r="J1223" s="747"/>
    </row>
    <row r="1224" ht="13.5">
      <c r="J1224" s="747"/>
    </row>
    <row r="1225" ht="13.5">
      <c r="J1225" s="747"/>
    </row>
    <row r="1226" ht="13.5">
      <c r="J1226" s="747"/>
    </row>
    <row r="1227" ht="13.5">
      <c r="J1227" s="747"/>
    </row>
    <row r="1228" ht="13.5">
      <c r="J1228" s="747"/>
    </row>
    <row r="1229" ht="13.5">
      <c r="J1229" s="747"/>
    </row>
    <row r="1230" ht="13.5">
      <c r="J1230" s="747"/>
    </row>
    <row r="1231" ht="13.5">
      <c r="J1231" s="747"/>
    </row>
    <row r="1232" ht="13.5">
      <c r="J1232" s="747"/>
    </row>
    <row r="1233" ht="13.5">
      <c r="J1233" s="747"/>
    </row>
    <row r="1234" ht="13.5">
      <c r="J1234" s="747"/>
    </row>
    <row r="1235" ht="13.5">
      <c r="J1235" s="747"/>
    </row>
    <row r="1236" ht="13.5">
      <c r="J1236" s="747"/>
    </row>
    <row r="1237" ht="13.5">
      <c r="J1237" s="747"/>
    </row>
    <row r="1238" ht="13.5">
      <c r="J1238" s="747"/>
    </row>
    <row r="1239" ht="13.5">
      <c r="J1239" s="747"/>
    </row>
    <row r="1240" ht="13.5">
      <c r="J1240" s="747"/>
    </row>
    <row r="1241" ht="13.5">
      <c r="J1241" s="747"/>
    </row>
    <row r="1242" ht="13.5">
      <c r="J1242" s="747"/>
    </row>
    <row r="1243" ht="13.5">
      <c r="J1243" s="747"/>
    </row>
    <row r="1244" ht="13.5">
      <c r="J1244" s="747"/>
    </row>
    <row r="1245" ht="13.5">
      <c r="J1245" s="747"/>
    </row>
    <row r="1246" ht="13.5">
      <c r="J1246" s="747"/>
    </row>
    <row r="1247" ht="13.5">
      <c r="J1247" s="747"/>
    </row>
    <row r="1248" ht="13.5">
      <c r="J1248" s="747"/>
    </row>
    <row r="1249" ht="13.5">
      <c r="J1249" s="747"/>
    </row>
    <row r="1250" ht="13.5">
      <c r="J1250" s="747"/>
    </row>
    <row r="1251" ht="13.5">
      <c r="J1251" s="747"/>
    </row>
    <row r="1252" ht="13.5">
      <c r="J1252" s="747"/>
    </row>
    <row r="1253" ht="13.5">
      <c r="J1253" s="747"/>
    </row>
    <row r="1254" ht="13.5">
      <c r="J1254" s="747"/>
    </row>
    <row r="1255" ht="13.5">
      <c r="J1255" s="747"/>
    </row>
    <row r="1256" ht="13.5">
      <c r="J1256" s="747"/>
    </row>
    <row r="1257" ht="13.5">
      <c r="J1257" s="747"/>
    </row>
    <row r="1258" ht="13.5">
      <c r="J1258" s="747"/>
    </row>
    <row r="1259" ht="13.5">
      <c r="J1259" s="747"/>
    </row>
    <row r="1260" ht="13.5">
      <c r="J1260" s="747"/>
    </row>
    <row r="1261" ht="13.5">
      <c r="J1261" s="747"/>
    </row>
    <row r="1262" ht="13.5">
      <c r="J1262" s="747"/>
    </row>
    <row r="1263" ht="13.5">
      <c r="J1263" s="747"/>
    </row>
    <row r="1264" ht="13.5">
      <c r="J1264" s="747"/>
    </row>
    <row r="1265" ht="13.5">
      <c r="J1265" s="747"/>
    </row>
    <row r="1266" ht="13.5">
      <c r="J1266" s="747"/>
    </row>
    <row r="1267" ht="13.5">
      <c r="J1267" s="747"/>
    </row>
    <row r="1268" ht="13.5">
      <c r="J1268" s="747"/>
    </row>
    <row r="1269" ht="13.5">
      <c r="J1269" s="747"/>
    </row>
    <row r="1270" ht="13.5">
      <c r="J1270" s="747"/>
    </row>
    <row r="1271" ht="13.5">
      <c r="J1271" s="747"/>
    </row>
    <row r="1272" ht="13.5">
      <c r="J1272" s="747"/>
    </row>
    <row r="1273" ht="13.5">
      <c r="J1273" s="747"/>
    </row>
    <row r="1274" ht="13.5">
      <c r="J1274" s="747"/>
    </row>
    <row r="1275" ht="13.5">
      <c r="J1275" s="747"/>
    </row>
    <row r="1276" ht="13.5">
      <c r="J1276" s="747"/>
    </row>
    <row r="1277" ht="13.5">
      <c r="J1277" s="747"/>
    </row>
    <row r="1278" ht="13.5">
      <c r="J1278" s="747"/>
    </row>
    <row r="1279" ht="13.5">
      <c r="J1279" s="747"/>
    </row>
    <row r="1280" ht="13.5">
      <c r="J1280" s="747"/>
    </row>
    <row r="1281" ht="13.5">
      <c r="J1281" s="747"/>
    </row>
    <row r="1282" ht="13.5">
      <c r="J1282" s="747"/>
    </row>
    <row r="1283" ht="13.5">
      <c r="J1283" s="747"/>
    </row>
    <row r="1284" ht="13.5">
      <c r="J1284" s="747"/>
    </row>
    <row r="1285" ht="13.5">
      <c r="J1285" s="747"/>
    </row>
    <row r="1286" ht="13.5">
      <c r="J1286" s="747"/>
    </row>
    <row r="1287" ht="13.5">
      <c r="J1287" s="747"/>
    </row>
    <row r="1288" ht="13.5">
      <c r="J1288" s="747"/>
    </row>
    <row r="1289" ht="13.5">
      <c r="J1289" s="747"/>
    </row>
    <row r="1290" ht="13.5">
      <c r="J1290" s="747"/>
    </row>
    <row r="1291" ht="13.5">
      <c r="J1291" s="747"/>
    </row>
    <row r="1292" ht="13.5">
      <c r="J1292" s="747"/>
    </row>
    <row r="1293" ht="13.5">
      <c r="J1293" s="747"/>
    </row>
    <row r="1294" ht="13.5">
      <c r="J1294" s="747"/>
    </row>
    <row r="1295" ht="13.5">
      <c r="J1295" s="747"/>
    </row>
    <row r="1296" ht="13.5">
      <c r="J1296" s="747"/>
    </row>
    <row r="1297" ht="13.5">
      <c r="J1297" s="747"/>
    </row>
    <row r="1298" ht="13.5">
      <c r="J1298" s="747"/>
    </row>
    <row r="1299" ht="13.5">
      <c r="J1299" s="747"/>
    </row>
    <row r="1300" ht="13.5">
      <c r="J1300" s="747"/>
    </row>
    <row r="1301" ht="13.5">
      <c r="J1301" s="747"/>
    </row>
    <row r="1302" ht="13.5">
      <c r="J1302" s="747"/>
    </row>
    <row r="1303" ht="13.5">
      <c r="J1303" s="747"/>
    </row>
    <row r="1304" ht="13.5">
      <c r="J1304" s="747"/>
    </row>
    <row r="1305" ht="13.5">
      <c r="J1305" s="747"/>
    </row>
    <row r="1306" ht="13.5">
      <c r="J1306" s="747"/>
    </row>
    <row r="1307" ht="13.5">
      <c r="J1307" s="747"/>
    </row>
    <row r="1308" ht="13.5">
      <c r="J1308" s="747"/>
    </row>
    <row r="1309" ht="13.5">
      <c r="J1309" s="747"/>
    </row>
    <row r="1310" ht="13.5">
      <c r="J1310" s="747"/>
    </row>
    <row r="1311" ht="13.5">
      <c r="J1311" s="747"/>
    </row>
    <row r="1312" ht="13.5">
      <c r="J1312" s="747"/>
    </row>
    <row r="1313" ht="13.5">
      <c r="J1313" s="747"/>
    </row>
    <row r="1314" ht="13.5">
      <c r="J1314" s="747"/>
    </row>
    <row r="1315" ht="13.5">
      <c r="J1315" s="747"/>
    </row>
    <row r="1316" ht="13.5">
      <c r="J1316" s="747"/>
    </row>
    <row r="1317" ht="13.5">
      <c r="J1317" s="747"/>
    </row>
    <row r="1318" ht="13.5">
      <c r="J1318" s="747"/>
    </row>
    <row r="1319" ht="13.5">
      <c r="J1319" s="747"/>
    </row>
    <row r="1320" ht="13.5">
      <c r="J1320" s="747"/>
    </row>
    <row r="1321" ht="13.5">
      <c r="J1321" s="747"/>
    </row>
    <row r="1322" ht="13.5">
      <c r="J1322" s="747"/>
    </row>
    <row r="1323" ht="13.5">
      <c r="J1323" s="747"/>
    </row>
    <row r="1324" ht="13.5">
      <c r="J1324" s="747"/>
    </row>
    <row r="1325" ht="13.5">
      <c r="J1325" s="747"/>
    </row>
    <row r="1326" ht="13.5">
      <c r="J1326" s="747"/>
    </row>
    <row r="1327" ht="13.5">
      <c r="J1327" s="747"/>
    </row>
    <row r="1328" ht="13.5">
      <c r="J1328" s="747"/>
    </row>
    <row r="1329" ht="13.5">
      <c r="J1329" s="747"/>
    </row>
    <row r="1330" ht="13.5">
      <c r="J1330" s="747"/>
    </row>
    <row r="1331" ht="13.5">
      <c r="J1331" s="747"/>
    </row>
    <row r="1332" ht="13.5">
      <c r="J1332" s="747"/>
    </row>
    <row r="1333" ht="13.5">
      <c r="J1333" s="747"/>
    </row>
    <row r="1334" ht="13.5">
      <c r="J1334" s="747"/>
    </row>
    <row r="1335" ht="13.5">
      <c r="J1335" s="747"/>
    </row>
    <row r="1336" ht="13.5">
      <c r="J1336" s="747"/>
    </row>
    <row r="1337" ht="13.5">
      <c r="J1337" s="747"/>
    </row>
    <row r="1338" ht="13.5">
      <c r="J1338" s="747"/>
    </row>
    <row r="1339" ht="13.5">
      <c r="J1339" s="747"/>
    </row>
    <row r="1340" ht="13.5">
      <c r="J1340" s="747"/>
    </row>
    <row r="1341" ht="13.5">
      <c r="J1341" s="747"/>
    </row>
    <row r="1342" ht="13.5">
      <c r="J1342" s="747"/>
    </row>
    <row r="1343" ht="13.5">
      <c r="J1343" s="747"/>
    </row>
    <row r="1344" ht="13.5">
      <c r="J1344" s="747"/>
    </row>
    <row r="1345" ht="13.5">
      <c r="J1345" s="747"/>
    </row>
    <row r="1346" ht="13.5">
      <c r="J1346" s="747"/>
    </row>
    <row r="1347" ht="13.5">
      <c r="J1347" s="747"/>
    </row>
    <row r="1348" ht="13.5">
      <c r="J1348" s="747"/>
    </row>
    <row r="1349" ht="13.5">
      <c r="J1349" s="747"/>
    </row>
    <row r="1350" ht="13.5">
      <c r="J1350" s="747"/>
    </row>
    <row r="1351" ht="13.5">
      <c r="J1351" s="747"/>
    </row>
    <row r="1352" ht="13.5">
      <c r="J1352" s="747"/>
    </row>
    <row r="1353" ht="13.5">
      <c r="J1353" s="747"/>
    </row>
    <row r="1354" ht="13.5">
      <c r="J1354" s="747"/>
    </row>
    <row r="1355" ht="13.5">
      <c r="J1355" s="747"/>
    </row>
    <row r="1356" ht="13.5">
      <c r="J1356" s="747"/>
    </row>
    <row r="1357" ht="13.5">
      <c r="J1357" s="747"/>
    </row>
    <row r="1358" ht="13.5">
      <c r="J1358" s="747"/>
    </row>
    <row r="1359" ht="13.5">
      <c r="J1359" s="747"/>
    </row>
    <row r="1360" ht="13.5">
      <c r="J1360" s="747"/>
    </row>
    <row r="1361" ht="13.5">
      <c r="J1361" s="747"/>
    </row>
    <row r="1362" ht="13.5">
      <c r="J1362" s="747"/>
    </row>
    <row r="1363" ht="13.5">
      <c r="J1363" s="747"/>
    </row>
    <row r="1364" ht="13.5">
      <c r="J1364" s="747"/>
    </row>
    <row r="1365" ht="13.5">
      <c r="J1365" s="747"/>
    </row>
    <row r="1366" ht="13.5">
      <c r="J1366" s="747"/>
    </row>
    <row r="1367" ht="13.5">
      <c r="J1367" s="747"/>
    </row>
    <row r="1368" ht="13.5">
      <c r="J1368" s="747"/>
    </row>
    <row r="1369" ht="13.5">
      <c r="J1369" s="747"/>
    </row>
    <row r="1370" ht="13.5">
      <c r="J1370" s="747"/>
    </row>
    <row r="1371" ht="13.5">
      <c r="J1371" s="747"/>
    </row>
    <row r="1372" ht="13.5">
      <c r="J1372" s="747"/>
    </row>
    <row r="1373" ht="13.5">
      <c r="J1373" s="747"/>
    </row>
    <row r="1374" ht="13.5">
      <c r="J1374" s="747"/>
    </row>
    <row r="1375" ht="13.5">
      <c r="J1375" s="747"/>
    </row>
    <row r="1376" ht="13.5">
      <c r="J1376" s="747"/>
    </row>
    <row r="1377" ht="13.5">
      <c r="J1377" s="747"/>
    </row>
    <row r="1378" ht="13.5">
      <c r="J1378" s="747"/>
    </row>
    <row r="1379" ht="13.5">
      <c r="J1379" s="747"/>
    </row>
    <row r="1380" ht="13.5">
      <c r="J1380" s="747"/>
    </row>
    <row r="1381" ht="13.5">
      <c r="J1381" s="747"/>
    </row>
    <row r="1382" ht="13.5">
      <c r="J1382" s="747"/>
    </row>
    <row r="1383" ht="13.5">
      <c r="J1383" s="747"/>
    </row>
    <row r="1384" ht="13.5">
      <c r="J1384" s="747"/>
    </row>
    <row r="1385" ht="13.5">
      <c r="J1385" s="747"/>
    </row>
    <row r="1386" ht="13.5">
      <c r="J1386" s="747"/>
    </row>
    <row r="1387" ht="13.5">
      <c r="J1387" s="747"/>
    </row>
    <row r="1388" ht="13.5">
      <c r="J1388" s="747"/>
    </row>
    <row r="1389" ht="13.5">
      <c r="J1389" s="747"/>
    </row>
    <row r="1390" ht="13.5">
      <c r="J1390" s="747"/>
    </row>
    <row r="1391" ht="13.5">
      <c r="J1391" s="747"/>
    </row>
    <row r="1392" ht="13.5">
      <c r="J1392" s="747"/>
    </row>
    <row r="1393" ht="13.5">
      <c r="J1393" s="747"/>
    </row>
    <row r="1394" ht="13.5">
      <c r="J1394" s="747"/>
    </row>
    <row r="1395" ht="13.5">
      <c r="J1395" s="747"/>
    </row>
    <row r="1396" ht="13.5">
      <c r="J1396" s="747"/>
    </row>
    <row r="1397" ht="13.5">
      <c r="J1397" s="747"/>
    </row>
    <row r="1398" ht="13.5">
      <c r="J1398" s="747"/>
    </row>
    <row r="1399" ht="13.5">
      <c r="J1399" s="747"/>
    </row>
    <row r="1400" ht="13.5">
      <c r="J1400" s="747"/>
    </row>
    <row r="1401" ht="13.5">
      <c r="J1401" s="747"/>
    </row>
    <row r="1402" ht="13.5">
      <c r="J1402" s="747"/>
    </row>
    <row r="1403" ht="13.5">
      <c r="J1403" s="747"/>
    </row>
    <row r="1404" ht="13.5">
      <c r="J1404" s="747"/>
    </row>
    <row r="1405" ht="13.5">
      <c r="J1405" s="747"/>
    </row>
    <row r="1406" ht="13.5">
      <c r="J1406" s="747"/>
    </row>
    <row r="1407" ht="13.5">
      <c r="J1407" s="747"/>
    </row>
    <row r="1408" ht="13.5">
      <c r="J1408" s="747"/>
    </row>
    <row r="1409" ht="13.5">
      <c r="J1409" s="747"/>
    </row>
    <row r="1410" ht="13.5">
      <c r="J1410" s="747"/>
    </row>
    <row r="1411" ht="13.5">
      <c r="J1411" s="747"/>
    </row>
    <row r="1412" ht="13.5">
      <c r="J1412" s="747"/>
    </row>
    <row r="1413" ht="13.5">
      <c r="J1413" s="747"/>
    </row>
    <row r="1414" ht="13.5">
      <c r="J1414" s="747"/>
    </row>
    <row r="1415" ht="13.5">
      <c r="J1415" s="747"/>
    </row>
    <row r="1416" ht="13.5">
      <c r="J1416" s="747"/>
    </row>
    <row r="1417" ht="13.5">
      <c r="J1417" s="747"/>
    </row>
    <row r="1418" ht="13.5">
      <c r="J1418" s="747"/>
    </row>
    <row r="1419" ht="13.5">
      <c r="J1419" s="747"/>
    </row>
    <row r="1420" ht="13.5">
      <c r="J1420" s="747"/>
    </row>
    <row r="1421" ht="13.5">
      <c r="J1421" s="747"/>
    </row>
    <row r="1422" ht="13.5">
      <c r="J1422" s="747"/>
    </row>
    <row r="1423" ht="13.5">
      <c r="J1423" s="747"/>
    </row>
    <row r="1424" ht="13.5">
      <c r="J1424" s="747"/>
    </row>
    <row r="1425" ht="13.5">
      <c r="J1425" s="747"/>
    </row>
    <row r="1426" ht="13.5">
      <c r="J1426" s="747"/>
    </row>
    <row r="1427" ht="13.5">
      <c r="J1427" s="747"/>
    </row>
    <row r="1428" ht="13.5">
      <c r="J1428" s="747"/>
    </row>
    <row r="1429" ht="13.5">
      <c r="J1429" s="747"/>
    </row>
    <row r="1430" ht="13.5">
      <c r="J1430" s="747"/>
    </row>
    <row r="1431" ht="13.5">
      <c r="J1431" s="747"/>
    </row>
    <row r="1432" ht="13.5">
      <c r="J1432" s="747"/>
    </row>
    <row r="1433" ht="13.5">
      <c r="J1433" s="747"/>
    </row>
    <row r="1434" ht="13.5">
      <c r="J1434" s="747"/>
    </row>
    <row r="1435" ht="13.5">
      <c r="J1435" s="747"/>
    </row>
    <row r="1436" ht="13.5">
      <c r="J1436" s="747"/>
    </row>
    <row r="1437" ht="13.5">
      <c r="J1437" s="747"/>
    </row>
    <row r="1438" ht="13.5">
      <c r="J1438" s="747"/>
    </row>
    <row r="1439" ht="13.5">
      <c r="J1439" s="747"/>
    </row>
    <row r="1440" ht="13.5">
      <c r="J1440" s="747"/>
    </row>
    <row r="1441" ht="13.5">
      <c r="J1441" s="747"/>
    </row>
    <row r="1442" ht="13.5">
      <c r="J1442" s="747"/>
    </row>
    <row r="1443" ht="13.5">
      <c r="J1443" s="747"/>
    </row>
    <row r="1444" ht="13.5">
      <c r="J1444" s="747"/>
    </row>
    <row r="1445" ht="13.5">
      <c r="J1445" s="747"/>
    </row>
    <row r="1446" ht="13.5">
      <c r="J1446" s="747"/>
    </row>
    <row r="1447" ht="13.5">
      <c r="J1447" s="747"/>
    </row>
    <row r="1448" ht="13.5">
      <c r="J1448" s="747"/>
    </row>
    <row r="1449" ht="13.5">
      <c r="J1449" s="747"/>
    </row>
    <row r="1450" ht="13.5">
      <c r="J1450" s="747"/>
    </row>
    <row r="1451" ht="13.5">
      <c r="J1451" s="747"/>
    </row>
    <row r="1452" ht="13.5">
      <c r="J1452" s="747"/>
    </row>
    <row r="1453" ht="13.5">
      <c r="J1453" s="747"/>
    </row>
    <row r="1454" ht="13.5">
      <c r="J1454" s="747"/>
    </row>
    <row r="1455" ht="13.5">
      <c r="J1455" s="747"/>
    </row>
    <row r="1456" ht="13.5">
      <c r="J1456" s="747"/>
    </row>
    <row r="1457" ht="13.5">
      <c r="J1457" s="747"/>
    </row>
    <row r="1458" ht="13.5">
      <c r="J1458" s="747"/>
    </row>
    <row r="1459" ht="13.5">
      <c r="J1459" s="747"/>
    </row>
    <row r="1460" ht="13.5">
      <c r="J1460" s="747"/>
    </row>
    <row r="1461" ht="13.5">
      <c r="J1461" s="747"/>
    </row>
    <row r="1462" ht="13.5">
      <c r="J1462" s="747"/>
    </row>
    <row r="1463" ht="13.5">
      <c r="J1463" s="747"/>
    </row>
    <row r="1464" ht="13.5">
      <c r="J1464" s="747"/>
    </row>
    <row r="1465" ht="13.5">
      <c r="J1465" s="747"/>
    </row>
    <row r="1466" ht="13.5">
      <c r="J1466" s="747"/>
    </row>
    <row r="1467" ht="13.5">
      <c r="J1467" s="747"/>
    </row>
    <row r="1468" ht="13.5">
      <c r="J1468" s="747"/>
    </row>
    <row r="1469" ht="13.5">
      <c r="J1469" s="747"/>
    </row>
    <row r="1470" ht="13.5">
      <c r="J1470" s="747"/>
    </row>
    <row r="1471" ht="13.5">
      <c r="J1471" s="747"/>
    </row>
    <row r="1472" ht="13.5">
      <c r="J1472" s="747"/>
    </row>
    <row r="1473" ht="13.5">
      <c r="J1473" s="747"/>
    </row>
    <row r="1474" ht="13.5">
      <c r="J1474" s="747"/>
    </row>
    <row r="1475" ht="13.5">
      <c r="J1475" s="747"/>
    </row>
    <row r="1476" ht="13.5">
      <c r="J1476" s="747"/>
    </row>
    <row r="1477" ht="13.5">
      <c r="J1477" s="747"/>
    </row>
    <row r="1478" ht="13.5">
      <c r="J1478" s="747"/>
    </row>
    <row r="1479" ht="13.5">
      <c r="J1479" s="747"/>
    </row>
    <row r="1480" ht="13.5">
      <c r="J1480" s="747"/>
    </row>
    <row r="1481" ht="13.5">
      <c r="J1481" s="747"/>
    </row>
    <row r="1482" ht="13.5">
      <c r="J1482" s="747"/>
    </row>
    <row r="1483" ht="13.5">
      <c r="J1483" s="747"/>
    </row>
    <row r="1484" ht="13.5">
      <c r="J1484" s="747"/>
    </row>
    <row r="1485" ht="13.5">
      <c r="J1485" s="747"/>
    </row>
    <row r="1486" ht="13.5">
      <c r="J1486" s="747"/>
    </row>
    <row r="1487" ht="13.5">
      <c r="J1487" s="747"/>
    </row>
    <row r="1488" ht="13.5">
      <c r="J1488" s="747"/>
    </row>
    <row r="1489" ht="13.5">
      <c r="J1489" s="747"/>
    </row>
    <row r="1490" ht="13.5">
      <c r="J1490" s="747"/>
    </row>
    <row r="1491" ht="13.5">
      <c r="J1491" s="747"/>
    </row>
    <row r="1492" ht="13.5">
      <c r="J1492" s="747"/>
    </row>
    <row r="1493" ht="13.5">
      <c r="J1493" s="747"/>
    </row>
    <row r="1494" ht="13.5">
      <c r="J1494" s="747"/>
    </row>
    <row r="1495" ht="13.5">
      <c r="J1495" s="747"/>
    </row>
    <row r="1496" ht="13.5">
      <c r="J1496" s="747"/>
    </row>
    <row r="1497" ht="13.5">
      <c r="J1497" s="747"/>
    </row>
    <row r="1498" ht="13.5">
      <c r="J1498" s="747"/>
    </row>
    <row r="1499" ht="13.5">
      <c r="J1499" s="747"/>
    </row>
    <row r="1500" ht="13.5">
      <c r="J1500" s="747"/>
    </row>
    <row r="1501" ht="13.5">
      <c r="J1501" s="747"/>
    </row>
    <row r="1502" ht="13.5">
      <c r="J1502" s="747"/>
    </row>
    <row r="1503" ht="13.5">
      <c r="J1503" s="747"/>
    </row>
    <row r="1504" ht="13.5">
      <c r="J1504" s="747"/>
    </row>
    <row r="1505" ht="13.5">
      <c r="J1505" s="747"/>
    </row>
    <row r="1506" ht="13.5">
      <c r="J1506" s="747"/>
    </row>
    <row r="1507" ht="13.5">
      <c r="J1507" s="747"/>
    </row>
    <row r="1508" ht="13.5">
      <c r="J1508" s="747"/>
    </row>
    <row r="1509" ht="13.5">
      <c r="J1509" s="747"/>
    </row>
    <row r="1510" ht="13.5">
      <c r="J1510" s="747"/>
    </row>
    <row r="1511" ht="13.5">
      <c r="J1511" s="747"/>
    </row>
    <row r="1512" ht="13.5">
      <c r="J1512" s="747"/>
    </row>
    <row r="1513" ht="13.5">
      <c r="J1513" s="747"/>
    </row>
    <row r="1514" ht="13.5">
      <c r="J1514" s="747"/>
    </row>
    <row r="1515" ht="13.5">
      <c r="J1515" s="747"/>
    </row>
    <row r="1516" ht="13.5">
      <c r="J1516" s="747"/>
    </row>
    <row r="1517" ht="13.5">
      <c r="J1517" s="747"/>
    </row>
    <row r="1518" ht="13.5">
      <c r="J1518" s="747"/>
    </row>
    <row r="1519" ht="13.5">
      <c r="J1519" s="747"/>
    </row>
    <row r="1520" ht="13.5">
      <c r="J1520" s="747"/>
    </row>
    <row r="1521" ht="13.5">
      <c r="J1521" s="747"/>
    </row>
    <row r="1522" ht="13.5">
      <c r="J1522" s="747"/>
    </row>
    <row r="1523" ht="13.5">
      <c r="J1523" s="747"/>
    </row>
    <row r="1524" ht="13.5">
      <c r="J1524" s="747"/>
    </row>
    <row r="1525" ht="13.5">
      <c r="J1525" s="747"/>
    </row>
    <row r="1526" ht="13.5">
      <c r="J1526" s="747"/>
    </row>
    <row r="1527" ht="13.5">
      <c r="J1527" s="747"/>
    </row>
    <row r="1528" ht="13.5">
      <c r="J1528" s="747"/>
    </row>
    <row r="1529" ht="13.5">
      <c r="J1529" s="747"/>
    </row>
    <row r="1530" ht="13.5">
      <c r="J1530" s="747"/>
    </row>
    <row r="1531" ht="13.5">
      <c r="J1531" s="747"/>
    </row>
    <row r="1532" ht="13.5">
      <c r="J1532" s="747"/>
    </row>
    <row r="1533" ht="13.5">
      <c r="J1533" s="747"/>
    </row>
    <row r="1534" ht="13.5">
      <c r="J1534" s="747"/>
    </row>
    <row r="1535" ht="13.5">
      <c r="J1535" s="747"/>
    </row>
    <row r="1536" ht="13.5">
      <c r="J1536" s="747"/>
    </row>
    <row r="1537" ht="13.5">
      <c r="J1537" s="747"/>
    </row>
    <row r="1538" ht="13.5">
      <c r="J1538" s="747"/>
    </row>
    <row r="1539" ht="13.5">
      <c r="J1539" s="747"/>
    </row>
    <row r="1540" ht="13.5">
      <c r="J1540" s="747"/>
    </row>
    <row r="1541" ht="13.5">
      <c r="J1541" s="747"/>
    </row>
    <row r="1542" ht="13.5">
      <c r="J1542" s="747"/>
    </row>
    <row r="1543" ht="13.5">
      <c r="J1543" s="747"/>
    </row>
    <row r="1544" ht="13.5">
      <c r="J1544" s="747"/>
    </row>
    <row r="1545" ht="13.5">
      <c r="J1545" s="747"/>
    </row>
    <row r="1546" ht="13.5">
      <c r="J1546" s="747"/>
    </row>
    <row r="1547" ht="13.5">
      <c r="J1547" s="747"/>
    </row>
    <row r="1548" ht="13.5">
      <c r="J1548" s="747"/>
    </row>
    <row r="1549" ht="13.5">
      <c r="J1549" s="747"/>
    </row>
    <row r="1550" ht="13.5">
      <c r="J1550" s="747"/>
    </row>
    <row r="1551" ht="13.5">
      <c r="J1551" s="747"/>
    </row>
    <row r="1552" ht="13.5">
      <c r="J1552" s="747"/>
    </row>
    <row r="1553" ht="13.5">
      <c r="J1553" s="747"/>
    </row>
    <row r="1554" ht="13.5">
      <c r="J1554" s="747"/>
    </row>
    <row r="1555" ht="13.5">
      <c r="J1555" s="747"/>
    </row>
    <row r="1556" ht="13.5">
      <c r="J1556" s="747"/>
    </row>
    <row r="1557" ht="13.5">
      <c r="J1557" s="747"/>
    </row>
    <row r="1558" ht="13.5">
      <c r="J1558" s="747"/>
    </row>
    <row r="1559" ht="13.5">
      <c r="J1559" s="747"/>
    </row>
    <row r="1560" ht="13.5">
      <c r="J1560" s="747"/>
    </row>
    <row r="1561" ht="13.5">
      <c r="J1561" s="747"/>
    </row>
    <row r="1562" ht="13.5">
      <c r="J1562" s="747"/>
    </row>
    <row r="1563" ht="13.5">
      <c r="J1563" s="747"/>
    </row>
    <row r="1564" ht="13.5">
      <c r="J1564" s="747"/>
    </row>
    <row r="1565" ht="13.5">
      <c r="J1565" s="747"/>
    </row>
    <row r="1566" ht="13.5">
      <c r="J1566" s="747"/>
    </row>
    <row r="1567" ht="13.5">
      <c r="J1567" s="747"/>
    </row>
    <row r="1568" ht="13.5">
      <c r="J1568" s="747"/>
    </row>
    <row r="1569" ht="13.5">
      <c r="J1569" s="747"/>
    </row>
    <row r="1570" ht="13.5">
      <c r="J1570" s="747"/>
    </row>
    <row r="1571" ht="13.5">
      <c r="J1571" s="747"/>
    </row>
    <row r="1572" ht="13.5">
      <c r="J1572" s="747"/>
    </row>
    <row r="1573" ht="13.5">
      <c r="J1573" s="747"/>
    </row>
    <row r="1574" ht="13.5">
      <c r="J1574" s="747"/>
    </row>
    <row r="1575" ht="13.5">
      <c r="J1575" s="747"/>
    </row>
    <row r="1576" ht="13.5">
      <c r="J1576" s="747"/>
    </row>
    <row r="1577" ht="13.5">
      <c r="J1577" s="747"/>
    </row>
    <row r="1578" ht="13.5">
      <c r="J1578" s="747"/>
    </row>
    <row r="1579" ht="13.5">
      <c r="J1579" s="747"/>
    </row>
    <row r="1580" ht="13.5">
      <c r="J1580" s="747"/>
    </row>
    <row r="1581" ht="13.5">
      <c r="J1581" s="747"/>
    </row>
    <row r="1582" ht="13.5">
      <c r="J1582" s="747"/>
    </row>
    <row r="1583" ht="13.5">
      <c r="J1583" s="747"/>
    </row>
    <row r="1584" ht="13.5">
      <c r="J1584" s="747"/>
    </row>
    <row r="1585" ht="13.5">
      <c r="J1585" s="747"/>
    </row>
    <row r="1586" ht="13.5">
      <c r="J1586" s="747"/>
    </row>
    <row r="1587" ht="13.5">
      <c r="J1587" s="747"/>
    </row>
    <row r="1588" ht="13.5">
      <c r="J1588" s="747"/>
    </row>
    <row r="1589" ht="13.5">
      <c r="J1589" s="747"/>
    </row>
    <row r="1590" ht="13.5">
      <c r="J1590" s="747"/>
    </row>
    <row r="1591" ht="13.5">
      <c r="J1591" s="747"/>
    </row>
    <row r="1592" ht="13.5">
      <c r="J1592" s="747"/>
    </row>
    <row r="1593" ht="13.5">
      <c r="J1593" s="747"/>
    </row>
    <row r="1594" ht="13.5">
      <c r="J1594" s="747"/>
    </row>
    <row r="1595" ht="13.5">
      <c r="J1595" s="747"/>
    </row>
    <row r="1596" ht="13.5">
      <c r="J1596" s="747"/>
    </row>
    <row r="1597" ht="13.5">
      <c r="J1597" s="747"/>
    </row>
    <row r="1598" ht="13.5">
      <c r="J1598" s="747"/>
    </row>
    <row r="1599" ht="13.5">
      <c r="J1599" s="747"/>
    </row>
    <row r="1600" ht="13.5">
      <c r="J1600" s="747"/>
    </row>
    <row r="1601" ht="13.5">
      <c r="J1601" s="747"/>
    </row>
    <row r="1602" ht="13.5">
      <c r="J1602" s="747"/>
    </row>
    <row r="1603" ht="13.5">
      <c r="J1603" s="747"/>
    </row>
    <row r="1604" ht="13.5">
      <c r="J1604" s="747"/>
    </row>
    <row r="1605" ht="13.5">
      <c r="J1605" s="747"/>
    </row>
    <row r="1606" ht="13.5">
      <c r="J1606" s="747"/>
    </row>
    <row r="1607" ht="13.5">
      <c r="J1607" s="747"/>
    </row>
    <row r="1608" ht="13.5">
      <c r="J1608" s="747"/>
    </row>
    <row r="1609" ht="13.5">
      <c r="J1609" s="747"/>
    </row>
    <row r="1610" ht="13.5">
      <c r="J1610" s="747"/>
    </row>
    <row r="1611" ht="13.5">
      <c r="J1611" s="747"/>
    </row>
    <row r="1612" ht="13.5">
      <c r="J1612" s="747"/>
    </row>
    <row r="1613" ht="13.5">
      <c r="J1613" s="747"/>
    </row>
    <row r="1614" ht="13.5">
      <c r="J1614" s="747"/>
    </row>
    <row r="1615" ht="13.5">
      <c r="J1615" s="747"/>
    </row>
    <row r="1616" ht="13.5">
      <c r="J1616" s="747"/>
    </row>
    <row r="1617" ht="13.5">
      <c r="J1617" s="747"/>
    </row>
    <row r="1618" ht="13.5">
      <c r="J1618" s="747"/>
    </row>
    <row r="1619" ht="13.5">
      <c r="J1619" s="747"/>
    </row>
    <row r="1620" ht="13.5">
      <c r="J1620" s="747"/>
    </row>
    <row r="1621" ht="13.5">
      <c r="J1621" s="747"/>
    </row>
    <row r="1622" ht="13.5">
      <c r="J1622" s="747"/>
    </row>
    <row r="1623" ht="13.5">
      <c r="J1623" s="747"/>
    </row>
    <row r="1624" ht="13.5">
      <c r="J1624" s="747"/>
    </row>
    <row r="1625" ht="13.5">
      <c r="J1625" s="747"/>
    </row>
    <row r="1626" ht="13.5">
      <c r="J1626" s="747"/>
    </row>
    <row r="1627" ht="13.5">
      <c r="J1627" s="747"/>
    </row>
    <row r="1628" ht="13.5">
      <c r="J1628" s="747"/>
    </row>
    <row r="1629" ht="13.5">
      <c r="J1629" s="747"/>
    </row>
    <row r="1630" ht="13.5">
      <c r="J1630" s="747"/>
    </row>
    <row r="1631" ht="13.5">
      <c r="J1631" s="747"/>
    </row>
    <row r="1632" ht="13.5">
      <c r="J1632" s="747"/>
    </row>
    <row r="1633" ht="13.5">
      <c r="J1633" s="747"/>
    </row>
    <row r="1634" ht="13.5">
      <c r="J1634" s="747"/>
    </row>
    <row r="1635" ht="13.5">
      <c r="J1635" s="747"/>
    </row>
    <row r="1636" ht="13.5">
      <c r="J1636" s="747"/>
    </row>
    <row r="1637" ht="13.5">
      <c r="J1637" s="747"/>
    </row>
    <row r="1638" ht="13.5">
      <c r="J1638" s="747"/>
    </row>
    <row r="1639" ht="13.5">
      <c r="J1639" s="747"/>
    </row>
    <row r="1640" ht="13.5">
      <c r="J1640" s="747"/>
    </row>
    <row r="1641" ht="13.5">
      <c r="J1641" s="747"/>
    </row>
    <row r="1642" ht="13.5">
      <c r="J1642" s="747"/>
    </row>
    <row r="1643" ht="13.5">
      <c r="J1643" s="747"/>
    </row>
    <row r="1644" ht="13.5">
      <c r="J1644" s="747"/>
    </row>
    <row r="1645" ht="13.5">
      <c r="J1645" s="747"/>
    </row>
    <row r="1646" ht="13.5">
      <c r="J1646" s="747"/>
    </row>
    <row r="1647" ht="13.5">
      <c r="J1647" s="747"/>
    </row>
    <row r="1648" ht="13.5">
      <c r="J1648" s="747"/>
    </row>
    <row r="1649" ht="13.5">
      <c r="J1649" s="747"/>
    </row>
    <row r="1650" ht="13.5">
      <c r="J1650" s="747"/>
    </row>
    <row r="1651" ht="13.5">
      <c r="J1651" s="747"/>
    </row>
    <row r="1652" ht="13.5">
      <c r="J1652" s="747"/>
    </row>
    <row r="1653" ht="13.5">
      <c r="J1653" s="747"/>
    </row>
    <row r="1654" ht="13.5">
      <c r="J1654" s="747"/>
    </row>
    <row r="1655" ht="13.5">
      <c r="J1655" s="747"/>
    </row>
    <row r="1656" ht="13.5">
      <c r="J1656" s="747"/>
    </row>
    <row r="1657" ht="13.5">
      <c r="J1657" s="747"/>
    </row>
    <row r="1658" ht="13.5">
      <c r="J1658" s="747"/>
    </row>
    <row r="1659" ht="13.5">
      <c r="J1659" s="747"/>
    </row>
    <row r="1660" ht="13.5">
      <c r="J1660" s="747"/>
    </row>
    <row r="1661" ht="13.5">
      <c r="J1661" s="747"/>
    </row>
    <row r="1662" ht="13.5">
      <c r="J1662" s="747"/>
    </row>
    <row r="1663" ht="13.5">
      <c r="J1663" s="747"/>
    </row>
    <row r="1664" ht="13.5">
      <c r="J1664" s="747"/>
    </row>
    <row r="1665" ht="13.5">
      <c r="J1665" s="747"/>
    </row>
    <row r="1666" ht="13.5">
      <c r="J1666" s="747"/>
    </row>
    <row r="1667" ht="13.5">
      <c r="J1667" s="747"/>
    </row>
    <row r="1668" ht="13.5">
      <c r="J1668" s="747"/>
    </row>
    <row r="1669" ht="13.5">
      <c r="J1669" s="747"/>
    </row>
    <row r="1670" ht="13.5">
      <c r="J1670" s="747"/>
    </row>
    <row r="1671" ht="13.5">
      <c r="J1671" s="747"/>
    </row>
    <row r="1672" ht="13.5">
      <c r="J1672" s="747"/>
    </row>
    <row r="1673" ht="13.5">
      <c r="J1673" s="747"/>
    </row>
    <row r="1674" ht="13.5">
      <c r="J1674" s="747"/>
    </row>
    <row r="1675" ht="13.5">
      <c r="J1675" s="747"/>
    </row>
    <row r="1676" ht="13.5">
      <c r="J1676" s="747"/>
    </row>
    <row r="1677" ht="13.5">
      <c r="J1677" s="747"/>
    </row>
    <row r="1678" ht="13.5">
      <c r="J1678" s="747"/>
    </row>
    <row r="1679" ht="13.5">
      <c r="J1679" s="747"/>
    </row>
    <row r="1680" ht="13.5">
      <c r="J1680" s="747"/>
    </row>
    <row r="1681" ht="13.5">
      <c r="J1681" s="747"/>
    </row>
    <row r="1682" ht="13.5">
      <c r="J1682" s="747"/>
    </row>
    <row r="1683" ht="13.5">
      <c r="J1683" s="747"/>
    </row>
    <row r="1684" ht="13.5">
      <c r="J1684" s="747"/>
    </row>
    <row r="1685" ht="13.5">
      <c r="J1685" s="747"/>
    </row>
    <row r="1686" ht="13.5">
      <c r="J1686" s="747"/>
    </row>
    <row r="1687" ht="13.5">
      <c r="J1687" s="747"/>
    </row>
    <row r="1688" ht="13.5">
      <c r="J1688" s="747"/>
    </row>
    <row r="1689" ht="13.5">
      <c r="J1689" s="747"/>
    </row>
    <row r="1690" ht="13.5">
      <c r="J1690" s="747"/>
    </row>
    <row r="1691" ht="13.5">
      <c r="J1691" s="747"/>
    </row>
    <row r="1692" ht="13.5">
      <c r="J1692" s="747"/>
    </row>
    <row r="1693" ht="13.5">
      <c r="J1693" s="747"/>
    </row>
    <row r="1694" ht="13.5">
      <c r="J1694" s="747"/>
    </row>
    <row r="1695" ht="13.5">
      <c r="J1695" s="747"/>
    </row>
    <row r="1696" ht="13.5">
      <c r="J1696" s="747"/>
    </row>
    <row r="1697" ht="13.5">
      <c r="J1697" s="747"/>
    </row>
    <row r="1698" ht="13.5">
      <c r="J1698" s="747"/>
    </row>
    <row r="1699" ht="13.5">
      <c r="J1699" s="747"/>
    </row>
    <row r="1700" ht="13.5">
      <c r="J1700" s="747"/>
    </row>
    <row r="1701" ht="13.5">
      <c r="J1701" s="747"/>
    </row>
    <row r="1702" ht="13.5">
      <c r="J1702" s="747"/>
    </row>
    <row r="1703" ht="13.5">
      <c r="J1703" s="747"/>
    </row>
    <row r="1704" ht="13.5">
      <c r="J1704" s="747"/>
    </row>
    <row r="1705" ht="13.5">
      <c r="J1705" s="747"/>
    </row>
    <row r="1706" ht="13.5">
      <c r="J1706" s="747"/>
    </row>
    <row r="1707" ht="13.5">
      <c r="J1707" s="747"/>
    </row>
    <row r="1708" ht="13.5">
      <c r="J1708" s="747"/>
    </row>
    <row r="1709" ht="13.5">
      <c r="J1709" s="747"/>
    </row>
    <row r="1710" ht="13.5">
      <c r="J1710" s="747"/>
    </row>
    <row r="1711" ht="13.5">
      <c r="J1711" s="747"/>
    </row>
    <row r="1712" ht="13.5">
      <c r="J1712" s="747"/>
    </row>
    <row r="1713" ht="13.5">
      <c r="J1713" s="747"/>
    </row>
    <row r="1714" ht="13.5">
      <c r="J1714" s="747"/>
    </row>
    <row r="1715" ht="13.5">
      <c r="J1715" s="747"/>
    </row>
    <row r="1716" ht="13.5">
      <c r="J1716" s="747"/>
    </row>
    <row r="1717" ht="13.5">
      <c r="J1717" s="747"/>
    </row>
    <row r="1718" ht="13.5">
      <c r="J1718" s="747"/>
    </row>
    <row r="1719" ht="13.5">
      <c r="J1719" s="747"/>
    </row>
    <row r="1720" ht="13.5">
      <c r="J1720" s="747"/>
    </row>
    <row r="1721" ht="13.5">
      <c r="J1721" s="747"/>
    </row>
    <row r="1722" ht="13.5">
      <c r="J1722" s="747"/>
    </row>
    <row r="1723" ht="13.5">
      <c r="J1723" s="747"/>
    </row>
    <row r="1724" ht="13.5">
      <c r="J1724" s="747"/>
    </row>
    <row r="1725" ht="13.5">
      <c r="J1725" s="747"/>
    </row>
    <row r="1726" ht="13.5">
      <c r="J1726" s="747"/>
    </row>
    <row r="1727" ht="13.5">
      <c r="J1727" s="747"/>
    </row>
    <row r="1728" ht="13.5">
      <c r="J1728" s="747"/>
    </row>
    <row r="1729" ht="13.5">
      <c r="J1729" s="747"/>
    </row>
    <row r="1730" ht="13.5">
      <c r="J1730" s="747"/>
    </row>
    <row r="1731" ht="13.5">
      <c r="J1731" s="747"/>
    </row>
    <row r="1732" ht="13.5">
      <c r="J1732" s="747"/>
    </row>
    <row r="1733" ht="13.5">
      <c r="J1733" s="747"/>
    </row>
  </sheetData>
  <mergeCells count="25">
    <mergeCell ref="B75:C75"/>
    <mergeCell ref="J3:J4"/>
    <mergeCell ref="B71:C71"/>
    <mergeCell ref="B45:C45"/>
    <mergeCell ref="B51:C51"/>
    <mergeCell ref="B59:C59"/>
    <mergeCell ref="B65:C65"/>
    <mergeCell ref="B15:C15"/>
    <mergeCell ref="B22:C22"/>
    <mergeCell ref="B28:C28"/>
    <mergeCell ref="B38:C38"/>
    <mergeCell ref="R3:T4"/>
    <mergeCell ref="B7:C7"/>
    <mergeCell ref="B3:C5"/>
    <mergeCell ref="F3:F4"/>
    <mergeCell ref="H3:H4"/>
    <mergeCell ref="G3:G4"/>
    <mergeCell ref="I3:I4"/>
    <mergeCell ref="K5:L5"/>
    <mergeCell ref="R5:S5"/>
    <mergeCell ref="K3:M4"/>
    <mergeCell ref="N3:O4"/>
    <mergeCell ref="P3:Q4"/>
    <mergeCell ref="D3:D4"/>
    <mergeCell ref="E3:E4"/>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T22"/>
  <sheetViews>
    <sheetView workbookViewId="0" topLeftCell="A1">
      <selection activeCell="A1" sqref="A1"/>
    </sheetView>
  </sheetViews>
  <sheetFormatPr defaultColWidth="9.00390625" defaultRowHeight="13.5"/>
  <cols>
    <col min="1" max="1" width="2.625" style="750" customWidth="1"/>
    <col min="2" max="2" width="14.375" style="816" customWidth="1"/>
    <col min="3" max="3" width="13.875" style="750" bestFit="1" customWidth="1"/>
    <col min="4" max="4" width="10.125" style="750" customWidth="1"/>
    <col min="5" max="8" width="12.75390625" style="750" bestFit="1" customWidth="1"/>
    <col min="9" max="10" width="10.375" style="750" customWidth="1"/>
    <col min="11" max="11" width="9.125" style="750" customWidth="1"/>
    <col min="12" max="12" width="9.50390625" style="750" bestFit="1" customWidth="1"/>
    <col min="13" max="13" width="9.00390625" style="750" customWidth="1"/>
    <col min="14" max="14" width="9.625" style="750" customWidth="1"/>
    <col min="15" max="17" width="6.125" style="750" customWidth="1"/>
    <col min="18" max="16384" width="9.00390625" style="750" customWidth="1"/>
  </cols>
  <sheetData>
    <row r="2" s="748" customFormat="1" ht="14.25">
      <c r="B2" s="749" t="s">
        <v>347</v>
      </c>
    </row>
    <row r="3" spans="2:14" ht="20.25" customHeight="1" thickBot="1">
      <c r="B3" s="751" t="s">
        <v>314</v>
      </c>
      <c r="C3" s="752"/>
      <c r="D3" s="752"/>
      <c r="E3" s="752"/>
      <c r="F3" s="753"/>
      <c r="G3" s="753"/>
      <c r="H3" s="753"/>
      <c r="I3" s="753"/>
      <c r="J3" s="753"/>
      <c r="K3" s="753"/>
      <c r="L3" s="753"/>
      <c r="M3" s="754"/>
      <c r="N3" s="754" t="s">
        <v>315</v>
      </c>
    </row>
    <row r="4" spans="2:20" ht="22.5" customHeight="1" thickTop="1">
      <c r="B4" s="1626" t="s">
        <v>316</v>
      </c>
      <c r="C4" s="1629" t="s">
        <v>317</v>
      </c>
      <c r="D4" s="1629" t="s">
        <v>318</v>
      </c>
      <c r="E4" s="1631" t="s">
        <v>319</v>
      </c>
      <c r="F4" s="1613" t="s">
        <v>320</v>
      </c>
      <c r="G4" s="1614"/>
      <c r="H4" s="1615" t="s">
        <v>321</v>
      </c>
      <c r="I4" s="1616"/>
      <c r="J4" s="1616"/>
      <c r="K4" s="1616"/>
      <c r="L4" s="1616"/>
      <c r="M4" s="1616"/>
      <c r="N4" s="1617"/>
      <c r="O4" s="752"/>
      <c r="P4" s="752"/>
      <c r="Q4" s="752"/>
      <c r="R4" s="752"/>
      <c r="S4" s="752"/>
      <c r="T4" s="755"/>
    </row>
    <row r="5" spans="2:20" ht="22.5" customHeight="1">
      <c r="B5" s="1627"/>
      <c r="C5" s="1630"/>
      <c r="D5" s="1630"/>
      <c r="E5" s="1632"/>
      <c r="F5" s="1618" t="s">
        <v>322</v>
      </c>
      <c r="G5" s="1618" t="s">
        <v>323</v>
      </c>
      <c r="H5" s="1620" t="s">
        <v>1432</v>
      </c>
      <c r="I5" s="1622" t="s">
        <v>324</v>
      </c>
      <c r="J5" s="1623"/>
      <c r="K5" s="1622" t="s">
        <v>325</v>
      </c>
      <c r="L5" s="1623"/>
      <c r="M5" s="1624" t="s">
        <v>326</v>
      </c>
      <c r="N5" s="1625"/>
      <c r="O5" s="752"/>
      <c r="P5" s="752"/>
      <c r="Q5" s="752"/>
      <c r="R5" s="752"/>
      <c r="S5" s="752"/>
      <c r="T5" s="755"/>
    </row>
    <row r="6" spans="2:18" ht="23.25" customHeight="1">
      <c r="B6" s="1628"/>
      <c r="C6" s="1619"/>
      <c r="D6" s="1619"/>
      <c r="E6" s="1633"/>
      <c r="F6" s="1619"/>
      <c r="G6" s="1619"/>
      <c r="H6" s="1621"/>
      <c r="I6" s="757" t="s">
        <v>327</v>
      </c>
      <c r="J6" s="758" t="s">
        <v>328</v>
      </c>
      <c r="K6" s="759" t="s">
        <v>327</v>
      </c>
      <c r="L6" s="758" t="s">
        <v>328</v>
      </c>
      <c r="M6" s="759" t="s">
        <v>327</v>
      </c>
      <c r="N6" s="758" t="s">
        <v>328</v>
      </c>
      <c r="O6" s="760"/>
      <c r="P6" s="761"/>
      <c r="Q6" s="761"/>
      <c r="R6" s="762"/>
    </row>
    <row r="7" spans="2:18" ht="9.75" customHeight="1">
      <c r="B7" s="756"/>
      <c r="C7" s="763" t="s">
        <v>329</v>
      </c>
      <c r="D7" s="763" t="s">
        <v>329</v>
      </c>
      <c r="E7" s="763" t="s">
        <v>329</v>
      </c>
      <c r="F7" s="763" t="s">
        <v>329</v>
      </c>
      <c r="G7" s="763" t="s">
        <v>329</v>
      </c>
      <c r="H7" s="763" t="s">
        <v>329</v>
      </c>
      <c r="I7" s="763"/>
      <c r="J7" s="763" t="s">
        <v>329</v>
      </c>
      <c r="K7" s="763"/>
      <c r="L7" s="763" t="s">
        <v>329</v>
      </c>
      <c r="M7" s="763"/>
      <c r="N7" s="764" t="s">
        <v>329</v>
      </c>
      <c r="O7" s="760"/>
      <c r="P7" s="761"/>
      <c r="Q7" s="761"/>
      <c r="R7" s="762"/>
    </row>
    <row r="8" spans="2:18" s="765" customFormat="1" ht="16.5" customHeight="1">
      <c r="B8" s="766" t="s">
        <v>330</v>
      </c>
      <c r="C8" s="767">
        <f aca="true" t="shared" si="0" ref="C8:L8">SUM(C16,C17)</f>
        <v>10946415</v>
      </c>
      <c r="D8" s="767">
        <f t="shared" si="0"/>
        <v>637964</v>
      </c>
      <c r="E8" s="767">
        <f t="shared" si="0"/>
        <v>10300765</v>
      </c>
      <c r="F8" s="767">
        <f t="shared" si="0"/>
        <v>1257322</v>
      </c>
      <c r="G8" s="767">
        <f t="shared" si="0"/>
        <v>9043443</v>
      </c>
      <c r="H8" s="767">
        <f t="shared" si="0"/>
        <v>10182169</v>
      </c>
      <c r="I8" s="768">
        <f t="shared" si="0"/>
        <v>3879</v>
      </c>
      <c r="J8" s="769">
        <f t="shared" si="0"/>
        <v>58137</v>
      </c>
      <c r="K8" s="770">
        <f t="shared" si="0"/>
        <v>3176</v>
      </c>
      <c r="L8" s="769">
        <f t="shared" si="0"/>
        <v>54715</v>
      </c>
      <c r="M8" s="770" t="s">
        <v>331</v>
      </c>
      <c r="N8" s="771">
        <f>SUM(N16,N17)</f>
        <v>5744</v>
      </c>
      <c r="O8" s="772"/>
      <c r="P8" s="773"/>
      <c r="Q8" s="773"/>
      <c r="R8" s="774"/>
    </row>
    <row r="9" spans="2:18" s="775" customFormat="1" ht="19.5" customHeight="1">
      <c r="B9" s="776" t="s">
        <v>332</v>
      </c>
      <c r="C9" s="777">
        <v>211330</v>
      </c>
      <c r="D9" s="778">
        <v>0</v>
      </c>
      <c r="E9" s="779">
        <v>211330</v>
      </c>
      <c r="F9" s="778">
        <v>113619</v>
      </c>
      <c r="G9" s="779">
        <v>97711</v>
      </c>
      <c r="H9" s="778">
        <v>205613</v>
      </c>
      <c r="I9" s="778">
        <v>130</v>
      </c>
      <c r="J9" s="778">
        <v>3550</v>
      </c>
      <c r="K9" s="779">
        <v>35</v>
      </c>
      <c r="L9" s="778">
        <v>277</v>
      </c>
      <c r="M9" s="780" t="s">
        <v>333</v>
      </c>
      <c r="N9" s="781">
        <v>1890</v>
      </c>
      <c r="O9" s="782"/>
      <c r="P9" s="783"/>
      <c r="Q9" s="784"/>
      <c r="R9" s="785"/>
    </row>
    <row r="10" spans="2:18" s="775" customFormat="1" ht="19.5" customHeight="1">
      <c r="B10" s="776" t="s">
        <v>334</v>
      </c>
      <c r="C10" s="777">
        <v>365212</v>
      </c>
      <c r="D10" s="778">
        <v>58565</v>
      </c>
      <c r="E10" s="779">
        <v>306647</v>
      </c>
      <c r="F10" s="778">
        <v>75416</v>
      </c>
      <c r="G10" s="779">
        <v>231231</v>
      </c>
      <c r="H10" s="778">
        <v>302136</v>
      </c>
      <c r="I10" s="778">
        <v>206</v>
      </c>
      <c r="J10" s="778">
        <v>3656</v>
      </c>
      <c r="K10" s="779">
        <v>43</v>
      </c>
      <c r="L10" s="778">
        <v>368</v>
      </c>
      <c r="M10" s="780" t="s">
        <v>335</v>
      </c>
      <c r="N10" s="781">
        <v>487</v>
      </c>
      <c r="O10" s="786"/>
      <c r="P10" s="787"/>
      <c r="Q10" s="788"/>
      <c r="R10" s="789"/>
    </row>
    <row r="11" spans="2:18" s="775" customFormat="1" ht="19.5" customHeight="1">
      <c r="B11" s="776" t="s">
        <v>1085</v>
      </c>
      <c r="C11" s="777">
        <f aca="true" t="shared" si="1" ref="C11:L11">SUM(C9:C10)</f>
        <v>576542</v>
      </c>
      <c r="D11" s="778">
        <f t="shared" si="1"/>
        <v>58565</v>
      </c>
      <c r="E11" s="779">
        <f t="shared" si="1"/>
        <v>517977</v>
      </c>
      <c r="F11" s="778">
        <f t="shared" si="1"/>
        <v>189035</v>
      </c>
      <c r="G11" s="779">
        <f t="shared" si="1"/>
        <v>328942</v>
      </c>
      <c r="H11" s="778">
        <f t="shared" si="1"/>
        <v>507749</v>
      </c>
      <c r="I11" s="778">
        <f t="shared" si="1"/>
        <v>336</v>
      </c>
      <c r="J11" s="778">
        <f t="shared" si="1"/>
        <v>7206</v>
      </c>
      <c r="K11" s="779">
        <f t="shared" si="1"/>
        <v>78</v>
      </c>
      <c r="L11" s="778">
        <f t="shared" si="1"/>
        <v>645</v>
      </c>
      <c r="M11" s="780" t="s">
        <v>336</v>
      </c>
      <c r="N11" s="781">
        <f>SUM(N9:N10)</f>
        <v>2377</v>
      </c>
      <c r="O11" s="786"/>
      <c r="P11" s="787"/>
      <c r="Q11" s="788"/>
      <c r="R11" s="789"/>
    </row>
    <row r="12" spans="2:18" s="790" customFormat="1" ht="19.5" customHeight="1">
      <c r="B12" s="791"/>
      <c r="C12" s="792"/>
      <c r="D12" s="793"/>
      <c r="E12" s="794"/>
      <c r="F12" s="793"/>
      <c r="G12" s="794"/>
      <c r="H12" s="793"/>
      <c r="I12" s="793"/>
      <c r="J12" s="793"/>
      <c r="K12" s="794"/>
      <c r="L12" s="793"/>
      <c r="M12" s="795"/>
      <c r="N12" s="796"/>
      <c r="O12" s="795"/>
      <c r="P12" s="797"/>
      <c r="Q12" s="798"/>
      <c r="R12" s="799"/>
    </row>
    <row r="13" spans="2:18" s="775" customFormat="1" ht="19.5" customHeight="1">
      <c r="B13" s="800" t="s">
        <v>337</v>
      </c>
      <c r="C13" s="801">
        <v>592156</v>
      </c>
      <c r="D13" s="789">
        <v>1446</v>
      </c>
      <c r="E13" s="789">
        <v>590149</v>
      </c>
      <c r="F13" s="789">
        <v>191473</v>
      </c>
      <c r="G13" s="789">
        <v>398676</v>
      </c>
      <c r="H13" s="789">
        <v>580773</v>
      </c>
      <c r="I13" s="789">
        <v>342</v>
      </c>
      <c r="J13" s="789">
        <v>6815</v>
      </c>
      <c r="K13" s="789">
        <v>91</v>
      </c>
      <c r="L13" s="789">
        <v>2048</v>
      </c>
      <c r="M13" s="788">
        <v>5</v>
      </c>
      <c r="N13" s="802">
        <v>513</v>
      </c>
      <c r="O13" s="788"/>
      <c r="P13" s="788"/>
      <c r="Q13" s="788"/>
      <c r="R13" s="789"/>
    </row>
    <row r="14" spans="2:18" s="775" customFormat="1" ht="19.5" customHeight="1">
      <c r="B14" s="800" t="s">
        <v>338</v>
      </c>
      <c r="C14" s="801">
        <v>1766333</v>
      </c>
      <c r="D14" s="789">
        <v>76418</v>
      </c>
      <c r="E14" s="789">
        <v>1688430</v>
      </c>
      <c r="F14" s="789">
        <v>226301</v>
      </c>
      <c r="G14" s="789">
        <v>1462129</v>
      </c>
      <c r="H14" s="789">
        <v>1665277</v>
      </c>
      <c r="I14" s="788" t="s">
        <v>339</v>
      </c>
      <c r="J14" s="789">
        <v>11503</v>
      </c>
      <c r="K14" s="803" t="s">
        <v>340</v>
      </c>
      <c r="L14" s="789">
        <v>9514</v>
      </c>
      <c r="M14" s="788">
        <v>9</v>
      </c>
      <c r="N14" s="802">
        <v>2136</v>
      </c>
      <c r="O14" s="788"/>
      <c r="P14" s="788"/>
      <c r="Q14" s="788"/>
      <c r="R14" s="789"/>
    </row>
    <row r="15" spans="2:18" s="775" customFormat="1" ht="19.5" customHeight="1">
      <c r="B15" s="804" t="s">
        <v>1085</v>
      </c>
      <c r="C15" s="789">
        <f aca="true" t="shared" si="2" ref="C15:H15">SUM(C13:C14)</f>
        <v>2358489</v>
      </c>
      <c r="D15" s="789">
        <f t="shared" si="2"/>
        <v>77864</v>
      </c>
      <c r="E15" s="789">
        <f t="shared" si="2"/>
        <v>2278579</v>
      </c>
      <c r="F15" s="789">
        <f t="shared" si="2"/>
        <v>417774</v>
      </c>
      <c r="G15" s="789">
        <f t="shared" si="2"/>
        <v>1860805</v>
      </c>
      <c r="H15" s="789">
        <f t="shared" si="2"/>
        <v>2246050</v>
      </c>
      <c r="I15" s="789">
        <v>1139</v>
      </c>
      <c r="J15" s="789">
        <f>SUM(J13:J14)</f>
        <v>18318</v>
      </c>
      <c r="K15" s="789">
        <v>599</v>
      </c>
      <c r="L15" s="789">
        <f>SUM(L13:L14)</f>
        <v>11562</v>
      </c>
      <c r="M15" s="788">
        <f>SUM(M13:M14)</f>
        <v>14</v>
      </c>
      <c r="N15" s="802">
        <f>SUM(N13:N14)</f>
        <v>2649</v>
      </c>
      <c r="O15" s="788"/>
      <c r="P15" s="788"/>
      <c r="Q15" s="788"/>
      <c r="R15" s="789"/>
    </row>
    <row r="16" spans="2:14" s="805" customFormat="1" ht="18.75" customHeight="1">
      <c r="B16" s="806" t="s">
        <v>341</v>
      </c>
      <c r="C16" s="807">
        <f aca="true" t="shared" si="3" ref="C16:L16">SUM(C11,C15)</f>
        <v>2935031</v>
      </c>
      <c r="D16" s="807">
        <f t="shared" si="3"/>
        <v>136429</v>
      </c>
      <c r="E16" s="807">
        <f t="shared" si="3"/>
        <v>2796556</v>
      </c>
      <c r="F16" s="807">
        <f t="shared" si="3"/>
        <v>606809</v>
      </c>
      <c r="G16" s="807">
        <f t="shared" si="3"/>
        <v>2189747</v>
      </c>
      <c r="H16" s="807">
        <f t="shared" si="3"/>
        <v>2753799</v>
      </c>
      <c r="I16" s="807">
        <f t="shared" si="3"/>
        <v>1475</v>
      </c>
      <c r="J16" s="807">
        <f t="shared" si="3"/>
        <v>25524</v>
      </c>
      <c r="K16" s="808">
        <f t="shared" si="3"/>
        <v>677</v>
      </c>
      <c r="L16" s="807">
        <f t="shared" si="3"/>
        <v>12207</v>
      </c>
      <c r="M16" s="808" t="s">
        <v>342</v>
      </c>
      <c r="N16" s="809">
        <f>SUM(N11,N15)</f>
        <v>5026</v>
      </c>
    </row>
    <row r="17" spans="2:14" s="775" customFormat="1" ht="18.75" customHeight="1">
      <c r="B17" s="810" t="s">
        <v>343</v>
      </c>
      <c r="C17" s="789">
        <v>8011384</v>
      </c>
      <c r="D17" s="789">
        <v>501535</v>
      </c>
      <c r="E17" s="789">
        <v>7504209</v>
      </c>
      <c r="F17" s="789">
        <v>650513</v>
      </c>
      <c r="G17" s="789">
        <v>6853696</v>
      </c>
      <c r="H17" s="789">
        <v>7428370</v>
      </c>
      <c r="I17" s="789">
        <v>2404</v>
      </c>
      <c r="J17" s="789">
        <v>32613</v>
      </c>
      <c r="K17" s="789">
        <v>2499</v>
      </c>
      <c r="L17" s="789">
        <v>42508</v>
      </c>
      <c r="M17" s="788">
        <v>6</v>
      </c>
      <c r="N17" s="802">
        <v>718</v>
      </c>
    </row>
    <row r="18" spans="2:14" s="775" customFormat="1" ht="18.75" customHeight="1">
      <c r="B18" s="810" t="s">
        <v>344</v>
      </c>
      <c r="C18" s="789"/>
      <c r="D18" s="789"/>
      <c r="E18" s="789"/>
      <c r="F18" s="789"/>
      <c r="G18" s="789"/>
      <c r="H18" s="789"/>
      <c r="I18" s="789"/>
      <c r="J18" s="789"/>
      <c r="K18" s="789"/>
      <c r="L18" s="789"/>
      <c r="M18" s="788"/>
      <c r="N18" s="802"/>
    </row>
    <row r="19" spans="2:14" s="775" customFormat="1" ht="18.75" customHeight="1">
      <c r="B19" s="811" t="s">
        <v>345</v>
      </c>
      <c r="C19" s="812">
        <v>44656</v>
      </c>
      <c r="D19" s="688">
        <v>0</v>
      </c>
      <c r="E19" s="688">
        <v>44656</v>
      </c>
      <c r="F19" s="688">
        <v>44656</v>
      </c>
      <c r="G19" s="688">
        <v>0</v>
      </c>
      <c r="H19" s="688">
        <v>43780</v>
      </c>
      <c r="I19" s="688">
        <v>25</v>
      </c>
      <c r="J19" s="688">
        <v>871</v>
      </c>
      <c r="K19" s="813">
        <v>1</v>
      </c>
      <c r="L19" s="688">
        <v>5</v>
      </c>
      <c r="M19" s="814">
        <v>0</v>
      </c>
      <c r="N19" s="815">
        <v>0</v>
      </c>
    </row>
    <row r="20" ht="12">
      <c r="B20" s="750"/>
    </row>
    <row r="21" ht="12">
      <c r="B21" s="816" t="s">
        <v>346</v>
      </c>
    </row>
    <row r="22" ht="12">
      <c r="M22" s="817"/>
    </row>
  </sheetData>
  <mergeCells count="12">
    <mergeCell ref="B4:B6"/>
    <mergeCell ref="C4:C6"/>
    <mergeCell ref="D4:D6"/>
    <mergeCell ref="E4:E6"/>
    <mergeCell ref="F4:G4"/>
    <mergeCell ref="H4:N4"/>
    <mergeCell ref="F5:F6"/>
    <mergeCell ref="H5:H6"/>
    <mergeCell ref="I5:J5"/>
    <mergeCell ref="K5:L5"/>
    <mergeCell ref="M5:N5"/>
    <mergeCell ref="G5:G6"/>
  </mergeCells>
  <printOptions/>
  <pageMargins left="0.75" right="0.75" top="1" bottom="1" header="0.512" footer="0.512"/>
  <pageSetup orientation="portrait" paperSize="9" r:id="rId1"/>
</worksheet>
</file>

<file path=xl/worksheets/sheet19.xml><?xml version="1.0" encoding="utf-8"?>
<worksheet xmlns="http://schemas.openxmlformats.org/spreadsheetml/2006/main" xmlns:r="http://schemas.openxmlformats.org/officeDocument/2006/relationships">
  <dimension ref="B2:U45"/>
  <sheetViews>
    <sheetView workbookViewId="0" topLeftCell="A1">
      <selection activeCell="A1" sqref="A1"/>
    </sheetView>
  </sheetViews>
  <sheetFormatPr defaultColWidth="9.00390625" defaultRowHeight="13.5"/>
  <cols>
    <col min="1" max="1" width="4.125" style="820" customWidth="1"/>
    <col min="2" max="2" width="5.00390625" style="821" customWidth="1"/>
    <col min="3" max="3" width="7.375" style="821" customWidth="1"/>
    <col min="4" max="4" width="8.375" style="820" customWidth="1"/>
    <col min="5" max="5" width="6.75390625" style="820" customWidth="1"/>
    <col min="6" max="6" width="8.375" style="820" customWidth="1"/>
    <col min="7" max="7" width="9.50390625" style="820" bestFit="1" customWidth="1"/>
    <col min="8" max="8" width="6.50390625" style="820" bestFit="1" customWidth="1"/>
    <col min="9" max="9" width="9.50390625" style="820" bestFit="1" customWidth="1"/>
    <col min="10" max="10" width="8.50390625" style="820" customWidth="1"/>
    <col min="11" max="12" width="9.50390625" style="820" bestFit="1" customWidth="1"/>
    <col min="13" max="13" width="7.875" style="820" customWidth="1"/>
    <col min="14" max="14" width="8.625" style="820" customWidth="1"/>
    <col min="15" max="15" width="7.00390625" style="820" customWidth="1"/>
    <col min="16" max="16" width="7.50390625" style="820" customWidth="1"/>
    <col min="17" max="18" width="9.00390625" style="820" customWidth="1"/>
    <col min="19" max="19" width="7.50390625" style="820" customWidth="1"/>
    <col min="20" max="20" width="8.625" style="820" customWidth="1"/>
    <col min="21" max="21" width="9.50390625" style="820" bestFit="1" customWidth="1"/>
    <col min="22" max="16384" width="9.00390625" style="820" customWidth="1"/>
  </cols>
  <sheetData>
    <row r="2" spans="2:3" s="818" customFormat="1" ht="14.25">
      <c r="B2" s="818" t="s">
        <v>466</v>
      </c>
      <c r="C2" s="819"/>
    </row>
    <row r="3" spans="2:3" ht="12">
      <c r="B3" s="821" t="s">
        <v>348</v>
      </c>
      <c r="C3" s="822"/>
    </row>
    <row r="4" ht="12.75" thickBot="1">
      <c r="C4" s="823"/>
    </row>
    <row r="5" spans="2:21" ht="15.75" customHeight="1" thickTop="1">
      <c r="B5" s="1635" t="s">
        <v>349</v>
      </c>
      <c r="C5" s="1636"/>
      <c r="D5" s="1649" t="s">
        <v>350</v>
      </c>
      <c r="E5" s="1650"/>
      <c r="F5" s="1650"/>
      <c r="G5" s="1650"/>
      <c r="H5" s="1650"/>
      <c r="I5" s="1650"/>
      <c r="J5" s="1650"/>
      <c r="K5" s="1650"/>
      <c r="L5" s="1650"/>
      <c r="M5" s="1650"/>
      <c r="N5" s="1651"/>
      <c r="O5" s="1649" t="s">
        <v>351</v>
      </c>
      <c r="P5" s="1654"/>
      <c r="Q5" s="1654"/>
      <c r="R5" s="1655"/>
      <c r="S5" s="1649" t="s">
        <v>352</v>
      </c>
      <c r="T5" s="1654"/>
      <c r="U5" s="1655"/>
    </row>
    <row r="6" spans="2:21" ht="15.75" customHeight="1">
      <c r="B6" s="1637"/>
      <c r="C6" s="1638"/>
      <c r="D6" s="1641" t="s">
        <v>353</v>
      </c>
      <c r="E6" s="1641"/>
      <c r="F6" s="1641"/>
      <c r="G6" s="1641" t="s">
        <v>354</v>
      </c>
      <c r="H6" s="1641"/>
      <c r="I6" s="1641"/>
      <c r="J6" s="1641" t="s">
        <v>355</v>
      </c>
      <c r="K6" s="1641"/>
      <c r="L6" s="1641"/>
      <c r="M6" s="1646" t="s">
        <v>356</v>
      </c>
      <c r="N6" s="1647" t="s">
        <v>1085</v>
      </c>
      <c r="O6" s="1652" t="s">
        <v>357</v>
      </c>
      <c r="P6" s="1653"/>
      <c r="Q6" s="1647" t="s">
        <v>358</v>
      </c>
      <c r="R6" s="1647" t="s">
        <v>1085</v>
      </c>
      <c r="S6" s="1652" t="s">
        <v>357</v>
      </c>
      <c r="T6" s="1656"/>
      <c r="U6" s="1653"/>
    </row>
    <row r="7" spans="2:21" ht="35.25" customHeight="1">
      <c r="B7" s="1639"/>
      <c r="C7" s="1640"/>
      <c r="D7" s="826" t="s">
        <v>359</v>
      </c>
      <c r="E7" s="826" t="s">
        <v>360</v>
      </c>
      <c r="F7" s="826" t="s">
        <v>361</v>
      </c>
      <c r="G7" s="826" t="s">
        <v>359</v>
      </c>
      <c r="H7" s="826" t="s">
        <v>360</v>
      </c>
      <c r="I7" s="826" t="s">
        <v>361</v>
      </c>
      <c r="J7" s="826" t="s">
        <v>359</v>
      </c>
      <c r="K7" s="826" t="s">
        <v>360</v>
      </c>
      <c r="L7" s="826" t="s">
        <v>361</v>
      </c>
      <c r="M7" s="1646"/>
      <c r="N7" s="1648"/>
      <c r="O7" s="826" t="s">
        <v>362</v>
      </c>
      <c r="P7" s="826" t="s">
        <v>363</v>
      </c>
      <c r="Q7" s="1648"/>
      <c r="R7" s="1648"/>
      <c r="S7" s="826" t="s">
        <v>359</v>
      </c>
      <c r="T7" s="826" t="s">
        <v>360</v>
      </c>
      <c r="U7" s="826" t="s">
        <v>361</v>
      </c>
    </row>
    <row r="8" spans="2:21" ht="12">
      <c r="B8" s="824" t="s">
        <v>364</v>
      </c>
      <c r="C8" s="825" t="s">
        <v>365</v>
      </c>
      <c r="D8" s="831">
        <v>391</v>
      </c>
      <c r="E8" s="831">
        <v>442</v>
      </c>
      <c r="F8" s="831">
        <f aca="true" t="shared" si="0" ref="F8:F21">SUM(D8:E8)</f>
        <v>833</v>
      </c>
      <c r="G8" s="831">
        <v>82</v>
      </c>
      <c r="H8" s="831">
        <v>7</v>
      </c>
      <c r="I8" s="831">
        <f aca="true" t="shared" si="1" ref="I8:I21">SUM(G8:H8)</f>
        <v>89</v>
      </c>
      <c r="J8" s="831">
        <v>406</v>
      </c>
      <c r="K8" s="831">
        <v>55</v>
      </c>
      <c r="L8" s="831">
        <f aca="true" t="shared" si="2" ref="L8:L21">SUM(J8:K8)</f>
        <v>461</v>
      </c>
      <c r="M8" s="831">
        <v>124</v>
      </c>
      <c r="N8" s="831">
        <f>SUM(F8,I8,L8,M8)</f>
        <v>1507</v>
      </c>
      <c r="O8" s="831">
        <v>0</v>
      </c>
      <c r="P8" s="831">
        <v>172</v>
      </c>
      <c r="Q8" s="831">
        <v>0</v>
      </c>
      <c r="R8" s="831">
        <f aca="true" t="shared" si="3" ref="R8:R21">SUM(O8:Q8)</f>
        <v>172</v>
      </c>
      <c r="S8" s="832" t="s">
        <v>366</v>
      </c>
      <c r="T8" s="833">
        <v>88</v>
      </c>
      <c r="U8" s="834">
        <f>S8+T8</f>
        <v>143</v>
      </c>
    </row>
    <row r="9" spans="2:21" ht="12">
      <c r="B9" s="824" t="s">
        <v>367</v>
      </c>
      <c r="C9" s="825" t="s">
        <v>368</v>
      </c>
      <c r="D9" s="831">
        <v>588</v>
      </c>
      <c r="E9" s="831">
        <v>532</v>
      </c>
      <c r="F9" s="831">
        <f t="shared" si="0"/>
        <v>1120</v>
      </c>
      <c r="G9" s="831">
        <v>127</v>
      </c>
      <c r="H9" s="831">
        <v>14</v>
      </c>
      <c r="I9" s="831">
        <f t="shared" si="1"/>
        <v>141</v>
      </c>
      <c r="J9" s="831">
        <v>687</v>
      </c>
      <c r="K9" s="831">
        <v>67</v>
      </c>
      <c r="L9" s="831">
        <f t="shared" si="2"/>
        <v>754</v>
      </c>
      <c r="M9" s="831">
        <v>195</v>
      </c>
      <c r="N9" s="831">
        <f>SUM(F9,I9,L9,M9)</f>
        <v>2210</v>
      </c>
      <c r="O9" s="831">
        <v>0</v>
      </c>
      <c r="P9" s="831">
        <v>220</v>
      </c>
      <c r="Q9" s="831">
        <v>2</v>
      </c>
      <c r="R9" s="831">
        <f t="shared" si="3"/>
        <v>222</v>
      </c>
      <c r="S9" s="832" t="s">
        <v>369</v>
      </c>
      <c r="T9" s="833">
        <v>90</v>
      </c>
      <c r="U9" s="834">
        <f>S9+T9</f>
        <v>158</v>
      </c>
    </row>
    <row r="10" spans="2:21" ht="12">
      <c r="B10" s="824" t="s">
        <v>367</v>
      </c>
      <c r="C10" s="825" t="s">
        <v>370</v>
      </c>
      <c r="D10" s="831">
        <v>549</v>
      </c>
      <c r="E10" s="831">
        <v>606</v>
      </c>
      <c r="F10" s="831">
        <f t="shared" si="0"/>
        <v>1155</v>
      </c>
      <c r="G10" s="831">
        <v>198</v>
      </c>
      <c r="H10" s="831">
        <v>15</v>
      </c>
      <c r="I10" s="831">
        <f t="shared" si="1"/>
        <v>213</v>
      </c>
      <c r="J10" s="831">
        <v>918</v>
      </c>
      <c r="K10" s="831">
        <v>65</v>
      </c>
      <c r="L10" s="831">
        <f t="shared" si="2"/>
        <v>983</v>
      </c>
      <c r="M10" s="831">
        <v>57</v>
      </c>
      <c r="N10" s="831">
        <f>SUM(F10,I10,L10,M10)</f>
        <v>2408</v>
      </c>
      <c r="O10" s="831">
        <v>3</v>
      </c>
      <c r="P10" s="831">
        <v>222</v>
      </c>
      <c r="Q10" s="831">
        <v>10</v>
      </c>
      <c r="R10" s="831">
        <f t="shared" si="3"/>
        <v>235</v>
      </c>
      <c r="S10" s="832" t="s">
        <v>371</v>
      </c>
      <c r="T10" s="833">
        <v>85</v>
      </c>
      <c r="U10" s="834">
        <f>S10+T10</f>
        <v>164</v>
      </c>
    </row>
    <row r="11" spans="2:21" ht="12">
      <c r="B11" s="824" t="s">
        <v>367</v>
      </c>
      <c r="C11" s="825" t="s">
        <v>372</v>
      </c>
      <c r="D11" s="831">
        <v>564</v>
      </c>
      <c r="E11" s="831">
        <v>548</v>
      </c>
      <c r="F11" s="831">
        <f t="shared" si="0"/>
        <v>1112</v>
      </c>
      <c r="G11" s="831">
        <v>301</v>
      </c>
      <c r="H11" s="831">
        <v>19</v>
      </c>
      <c r="I11" s="831">
        <f t="shared" si="1"/>
        <v>320</v>
      </c>
      <c r="J11" s="831">
        <v>1261</v>
      </c>
      <c r="K11" s="831">
        <v>88</v>
      </c>
      <c r="L11" s="831">
        <f t="shared" si="2"/>
        <v>1349</v>
      </c>
      <c r="M11" s="835" t="s">
        <v>373</v>
      </c>
      <c r="N11" s="831">
        <v>2792</v>
      </c>
      <c r="O11" s="831">
        <v>0</v>
      </c>
      <c r="P11" s="831">
        <v>262</v>
      </c>
      <c r="Q11" s="831">
        <v>10</v>
      </c>
      <c r="R11" s="831">
        <f t="shared" si="3"/>
        <v>272</v>
      </c>
      <c r="S11" s="832" t="s">
        <v>374</v>
      </c>
      <c r="T11" s="833">
        <v>81</v>
      </c>
      <c r="U11" s="834">
        <f>S11+T11</f>
        <v>169</v>
      </c>
    </row>
    <row r="12" spans="2:21" ht="12">
      <c r="B12" s="824" t="s">
        <v>367</v>
      </c>
      <c r="C12" s="825" t="s">
        <v>375</v>
      </c>
      <c r="D12" s="831">
        <v>627</v>
      </c>
      <c r="E12" s="831">
        <v>459</v>
      </c>
      <c r="F12" s="831">
        <f t="shared" si="0"/>
        <v>1086</v>
      </c>
      <c r="G12" s="831">
        <v>360</v>
      </c>
      <c r="H12" s="831">
        <v>21</v>
      </c>
      <c r="I12" s="831">
        <f t="shared" si="1"/>
        <v>381</v>
      </c>
      <c r="J12" s="831">
        <v>1491</v>
      </c>
      <c r="K12" s="831">
        <v>96</v>
      </c>
      <c r="L12" s="831">
        <f t="shared" si="2"/>
        <v>1587</v>
      </c>
      <c r="M12" s="831">
        <v>9</v>
      </c>
      <c r="N12" s="831">
        <f>SUM(F12,I12,L12,M12)</f>
        <v>3063</v>
      </c>
      <c r="O12" s="831">
        <v>0</v>
      </c>
      <c r="P12" s="831">
        <v>329</v>
      </c>
      <c r="Q12" s="831">
        <v>10</v>
      </c>
      <c r="R12" s="831">
        <f t="shared" si="3"/>
        <v>339</v>
      </c>
      <c r="S12" s="832" t="s">
        <v>376</v>
      </c>
      <c r="T12" s="833">
        <v>94</v>
      </c>
      <c r="U12" s="834">
        <v>174</v>
      </c>
    </row>
    <row r="13" spans="2:21" ht="12">
      <c r="B13" s="824" t="s">
        <v>367</v>
      </c>
      <c r="C13" s="825" t="s">
        <v>377</v>
      </c>
      <c r="D13" s="831">
        <v>761</v>
      </c>
      <c r="E13" s="831">
        <v>481</v>
      </c>
      <c r="F13" s="831">
        <f t="shared" si="0"/>
        <v>1242</v>
      </c>
      <c r="G13" s="831">
        <v>463</v>
      </c>
      <c r="H13" s="831">
        <v>18</v>
      </c>
      <c r="I13" s="831">
        <f t="shared" si="1"/>
        <v>481</v>
      </c>
      <c r="J13" s="831">
        <v>1910</v>
      </c>
      <c r="K13" s="831">
        <v>105</v>
      </c>
      <c r="L13" s="831">
        <f t="shared" si="2"/>
        <v>2015</v>
      </c>
      <c r="M13" s="836" t="s">
        <v>378</v>
      </c>
      <c r="N13" s="836" t="s">
        <v>379</v>
      </c>
      <c r="O13" s="831">
        <v>9</v>
      </c>
      <c r="P13" s="831">
        <v>342</v>
      </c>
      <c r="Q13" s="831">
        <v>10</v>
      </c>
      <c r="R13" s="831">
        <f t="shared" si="3"/>
        <v>361</v>
      </c>
      <c r="S13" s="832" t="s">
        <v>380</v>
      </c>
      <c r="T13" s="833">
        <v>97</v>
      </c>
      <c r="U13" s="837" t="s">
        <v>381</v>
      </c>
    </row>
    <row r="14" spans="2:21" s="838" customFormat="1" ht="12">
      <c r="B14" s="824" t="s">
        <v>367</v>
      </c>
      <c r="C14" s="825" t="s">
        <v>382</v>
      </c>
      <c r="D14" s="831">
        <v>895</v>
      </c>
      <c r="E14" s="831">
        <v>508</v>
      </c>
      <c r="F14" s="831">
        <f t="shared" si="0"/>
        <v>1403</v>
      </c>
      <c r="G14" s="831">
        <v>616</v>
      </c>
      <c r="H14" s="831">
        <v>20</v>
      </c>
      <c r="I14" s="831">
        <f t="shared" si="1"/>
        <v>636</v>
      </c>
      <c r="J14" s="831">
        <v>2781</v>
      </c>
      <c r="K14" s="831">
        <v>152</v>
      </c>
      <c r="L14" s="831">
        <f t="shared" si="2"/>
        <v>2933</v>
      </c>
      <c r="M14" s="831">
        <v>13</v>
      </c>
      <c r="N14" s="831">
        <f aca="true" t="shared" si="4" ref="N14:N21">SUM(F14,I14,L14,M14)</f>
        <v>4985</v>
      </c>
      <c r="O14" s="831">
        <v>8</v>
      </c>
      <c r="P14" s="831">
        <v>395</v>
      </c>
      <c r="Q14" s="831">
        <v>10</v>
      </c>
      <c r="R14" s="831">
        <f t="shared" si="3"/>
        <v>413</v>
      </c>
      <c r="S14" s="832" t="s">
        <v>383</v>
      </c>
      <c r="T14" s="833">
        <v>110</v>
      </c>
      <c r="U14" s="837" t="s">
        <v>384</v>
      </c>
    </row>
    <row r="15" spans="2:21" ht="12">
      <c r="B15" s="824" t="s">
        <v>367</v>
      </c>
      <c r="C15" s="825" t="s">
        <v>385</v>
      </c>
      <c r="D15" s="831">
        <v>1068</v>
      </c>
      <c r="E15" s="831">
        <v>558</v>
      </c>
      <c r="F15" s="831">
        <f t="shared" si="0"/>
        <v>1626</v>
      </c>
      <c r="G15" s="831">
        <v>836</v>
      </c>
      <c r="H15" s="831">
        <v>23</v>
      </c>
      <c r="I15" s="831">
        <f t="shared" si="1"/>
        <v>859</v>
      </c>
      <c r="J15" s="831">
        <v>3517</v>
      </c>
      <c r="K15" s="831">
        <v>171</v>
      </c>
      <c r="L15" s="831">
        <f t="shared" si="2"/>
        <v>3688</v>
      </c>
      <c r="M15" s="831">
        <v>21</v>
      </c>
      <c r="N15" s="831">
        <f t="shared" si="4"/>
        <v>6194</v>
      </c>
      <c r="O15" s="831">
        <v>9</v>
      </c>
      <c r="P15" s="831">
        <v>432</v>
      </c>
      <c r="Q15" s="831">
        <v>8</v>
      </c>
      <c r="R15" s="831">
        <f t="shared" si="3"/>
        <v>449</v>
      </c>
      <c r="S15" s="832" t="s">
        <v>386</v>
      </c>
      <c r="T15" s="833">
        <v>125</v>
      </c>
      <c r="U15" s="837" t="s">
        <v>387</v>
      </c>
    </row>
    <row r="16" spans="2:21" s="838" customFormat="1" ht="12">
      <c r="B16" s="824" t="s">
        <v>367</v>
      </c>
      <c r="C16" s="825" t="s">
        <v>388</v>
      </c>
      <c r="D16" s="831">
        <v>1116</v>
      </c>
      <c r="E16" s="831">
        <v>540</v>
      </c>
      <c r="F16" s="831">
        <f t="shared" si="0"/>
        <v>1656</v>
      </c>
      <c r="G16" s="831">
        <v>1037</v>
      </c>
      <c r="H16" s="831">
        <v>22</v>
      </c>
      <c r="I16" s="831">
        <f t="shared" si="1"/>
        <v>1059</v>
      </c>
      <c r="J16" s="831">
        <v>4023</v>
      </c>
      <c r="K16" s="831">
        <v>194</v>
      </c>
      <c r="L16" s="831">
        <f t="shared" si="2"/>
        <v>4217</v>
      </c>
      <c r="M16" s="831">
        <v>21</v>
      </c>
      <c r="N16" s="831">
        <f t="shared" si="4"/>
        <v>6953</v>
      </c>
      <c r="O16" s="831">
        <v>7</v>
      </c>
      <c r="P16" s="831">
        <v>500</v>
      </c>
      <c r="Q16" s="831">
        <v>4</v>
      </c>
      <c r="R16" s="831">
        <f t="shared" si="3"/>
        <v>511</v>
      </c>
      <c r="S16" s="832" t="s">
        <v>389</v>
      </c>
      <c r="T16" s="833">
        <v>107</v>
      </c>
      <c r="U16" s="837" t="s">
        <v>390</v>
      </c>
    </row>
    <row r="17" spans="2:21" ht="12">
      <c r="B17" s="824" t="s">
        <v>367</v>
      </c>
      <c r="C17" s="825" t="s">
        <v>391</v>
      </c>
      <c r="D17" s="831">
        <v>1185</v>
      </c>
      <c r="E17" s="831">
        <v>525</v>
      </c>
      <c r="F17" s="831">
        <f t="shared" si="0"/>
        <v>1710</v>
      </c>
      <c r="G17" s="831">
        <v>1476</v>
      </c>
      <c r="H17" s="831">
        <v>45</v>
      </c>
      <c r="I17" s="831">
        <f t="shared" si="1"/>
        <v>1521</v>
      </c>
      <c r="J17" s="831">
        <v>4726</v>
      </c>
      <c r="K17" s="831">
        <v>212</v>
      </c>
      <c r="L17" s="831">
        <f t="shared" si="2"/>
        <v>4938</v>
      </c>
      <c r="M17" s="831">
        <v>55</v>
      </c>
      <c r="N17" s="831">
        <f t="shared" si="4"/>
        <v>8224</v>
      </c>
      <c r="O17" s="831">
        <v>5</v>
      </c>
      <c r="P17" s="831">
        <v>523</v>
      </c>
      <c r="Q17" s="831">
        <v>4</v>
      </c>
      <c r="R17" s="831">
        <f t="shared" si="3"/>
        <v>532</v>
      </c>
      <c r="S17" s="832" t="s">
        <v>392</v>
      </c>
      <c r="T17" s="833">
        <v>92</v>
      </c>
      <c r="U17" s="837" t="s">
        <v>393</v>
      </c>
    </row>
    <row r="18" spans="2:21" ht="12">
      <c r="B18" s="824" t="s">
        <v>367</v>
      </c>
      <c r="C18" s="825" t="s">
        <v>394</v>
      </c>
      <c r="D18" s="831">
        <v>1315</v>
      </c>
      <c r="E18" s="831">
        <v>582</v>
      </c>
      <c r="F18" s="831">
        <f t="shared" si="0"/>
        <v>1897</v>
      </c>
      <c r="G18" s="831">
        <v>2149</v>
      </c>
      <c r="H18" s="831">
        <v>59</v>
      </c>
      <c r="I18" s="831">
        <f t="shared" si="1"/>
        <v>2208</v>
      </c>
      <c r="J18" s="831">
        <v>5186</v>
      </c>
      <c r="K18" s="831">
        <v>233</v>
      </c>
      <c r="L18" s="831">
        <f t="shared" si="2"/>
        <v>5419</v>
      </c>
      <c r="M18" s="831">
        <v>87</v>
      </c>
      <c r="N18" s="831">
        <f t="shared" si="4"/>
        <v>9611</v>
      </c>
      <c r="O18" s="831">
        <v>9</v>
      </c>
      <c r="P18" s="831">
        <v>584</v>
      </c>
      <c r="Q18" s="831">
        <v>4</v>
      </c>
      <c r="R18" s="831">
        <f t="shared" si="3"/>
        <v>597</v>
      </c>
      <c r="S18" s="832" t="s">
        <v>395</v>
      </c>
      <c r="T18" s="833">
        <v>68</v>
      </c>
      <c r="U18" s="837" t="s">
        <v>396</v>
      </c>
    </row>
    <row r="19" spans="2:21" s="838" customFormat="1" ht="12">
      <c r="B19" s="824" t="s">
        <v>367</v>
      </c>
      <c r="C19" s="825" t="s">
        <v>397</v>
      </c>
      <c r="D19" s="831">
        <v>1447</v>
      </c>
      <c r="E19" s="831">
        <v>556</v>
      </c>
      <c r="F19" s="831">
        <f t="shared" si="0"/>
        <v>2003</v>
      </c>
      <c r="G19" s="831">
        <v>2955</v>
      </c>
      <c r="H19" s="831">
        <v>96</v>
      </c>
      <c r="I19" s="831">
        <f t="shared" si="1"/>
        <v>3051</v>
      </c>
      <c r="J19" s="831">
        <v>5400</v>
      </c>
      <c r="K19" s="831">
        <v>333</v>
      </c>
      <c r="L19" s="831">
        <f t="shared" si="2"/>
        <v>5733</v>
      </c>
      <c r="M19" s="831">
        <v>95</v>
      </c>
      <c r="N19" s="831">
        <f t="shared" si="4"/>
        <v>10882</v>
      </c>
      <c r="O19" s="831">
        <v>11</v>
      </c>
      <c r="P19" s="831">
        <v>648</v>
      </c>
      <c r="Q19" s="831">
        <v>4</v>
      </c>
      <c r="R19" s="831">
        <f t="shared" si="3"/>
        <v>663</v>
      </c>
      <c r="S19" s="832" t="s">
        <v>398</v>
      </c>
      <c r="T19" s="833">
        <v>52</v>
      </c>
      <c r="U19" s="837" t="s">
        <v>399</v>
      </c>
    </row>
    <row r="20" spans="2:21" ht="12">
      <c r="B20" s="824" t="s">
        <v>367</v>
      </c>
      <c r="C20" s="825" t="s">
        <v>400</v>
      </c>
      <c r="D20" s="831">
        <v>1504</v>
      </c>
      <c r="E20" s="831">
        <v>572</v>
      </c>
      <c r="F20" s="831">
        <f t="shared" si="0"/>
        <v>2076</v>
      </c>
      <c r="G20" s="831">
        <v>3934</v>
      </c>
      <c r="H20" s="831">
        <v>137</v>
      </c>
      <c r="I20" s="831">
        <f t="shared" si="1"/>
        <v>4071</v>
      </c>
      <c r="J20" s="831">
        <v>5430</v>
      </c>
      <c r="K20" s="831">
        <v>321</v>
      </c>
      <c r="L20" s="831">
        <f t="shared" si="2"/>
        <v>5751</v>
      </c>
      <c r="M20" s="831">
        <v>89</v>
      </c>
      <c r="N20" s="831">
        <f t="shared" si="4"/>
        <v>11987</v>
      </c>
      <c r="O20" s="831">
        <v>11</v>
      </c>
      <c r="P20" s="831">
        <v>711</v>
      </c>
      <c r="Q20" s="831">
        <v>0</v>
      </c>
      <c r="R20" s="831">
        <f t="shared" si="3"/>
        <v>722</v>
      </c>
      <c r="S20" s="832" t="s">
        <v>401</v>
      </c>
      <c r="T20" s="833">
        <v>35</v>
      </c>
      <c r="U20" s="837" t="s">
        <v>402</v>
      </c>
    </row>
    <row r="21" spans="2:21" s="839" customFormat="1" ht="12">
      <c r="B21" s="840" t="s">
        <v>367</v>
      </c>
      <c r="C21" s="841" t="s">
        <v>403</v>
      </c>
      <c r="D21" s="842">
        <v>1670</v>
      </c>
      <c r="E21" s="842">
        <v>631</v>
      </c>
      <c r="F21" s="842">
        <f t="shared" si="0"/>
        <v>2301</v>
      </c>
      <c r="G21" s="842">
        <v>5185</v>
      </c>
      <c r="H21" s="842">
        <v>185</v>
      </c>
      <c r="I21" s="842">
        <f t="shared" si="1"/>
        <v>5370</v>
      </c>
      <c r="J21" s="842">
        <v>5259</v>
      </c>
      <c r="K21" s="842">
        <v>369</v>
      </c>
      <c r="L21" s="842">
        <f t="shared" si="2"/>
        <v>5628</v>
      </c>
      <c r="M21" s="842">
        <v>58</v>
      </c>
      <c r="N21" s="842">
        <f t="shared" si="4"/>
        <v>13357</v>
      </c>
      <c r="O21" s="842">
        <v>18</v>
      </c>
      <c r="P21" s="842">
        <v>740</v>
      </c>
      <c r="Q21" s="842">
        <v>0</v>
      </c>
      <c r="R21" s="842">
        <f t="shared" si="3"/>
        <v>758</v>
      </c>
      <c r="S21" s="843" t="s">
        <v>404</v>
      </c>
      <c r="T21" s="843" t="s">
        <v>405</v>
      </c>
      <c r="U21" s="844" t="s">
        <v>406</v>
      </c>
    </row>
    <row r="22" spans="2:21" s="845" customFormat="1" ht="12.75" thickBot="1">
      <c r="B22" s="846"/>
      <c r="C22" s="847"/>
      <c r="D22" s="848"/>
      <c r="E22" s="848"/>
      <c r="F22" s="842"/>
      <c r="G22" s="848"/>
      <c r="H22" s="848"/>
      <c r="I22" s="848"/>
      <c r="J22" s="848"/>
      <c r="K22" s="848"/>
      <c r="L22" s="848"/>
      <c r="M22" s="848"/>
      <c r="N22" s="848"/>
      <c r="O22" s="848"/>
      <c r="P22" s="848"/>
      <c r="Q22" s="848"/>
      <c r="R22" s="848"/>
      <c r="S22" s="848"/>
      <c r="T22" s="848"/>
      <c r="U22" s="849"/>
    </row>
    <row r="23" spans="2:21" ht="15.75" customHeight="1" thickTop="1">
      <c r="B23" s="1635" t="s">
        <v>407</v>
      </c>
      <c r="C23" s="1636"/>
      <c r="D23" s="1642" t="s">
        <v>408</v>
      </c>
      <c r="E23" s="1643"/>
      <c r="F23" s="1643"/>
      <c r="G23" s="1643"/>
      <c r="H23" s="1643"/>
      <c r="I23" s="1644"/>
      <c r="J23" s="1661" t="s">
        <v>409</v>
      </c>
      <c r="K23" s="1659" t="s">
        <v>410</v>
      </c>
      <c r="L23" s="1659" t="s">
        <v>1085</v>
      </c>
      <c r="M23" s="1654" t="s">
        <v>411</v>
      </c>
      <c r="N23" s="1654"/>
      <c r="O23" s="1654"/>
      <c r="P23" s="1654"/>
      <c r="Q23" s="1654"/>
      <c r="R23" s="1654"/>
      <c r="S23" s="1655"/>
      <c r="T23" s="1648" t="s">
        <v>412</v>
      </c>
      <c r="U23" s="1648" t="s">
        <v>243</v>
      </c>
    </row>
    <row r="24" spans="2:21" ht="15.75" customHeight="1">
      <c r="B24" s="1637"/>
      <c r="C24" s="1638"/>
      <c r="D24" s="1645" t="s">
        <v>354</v>
      </c>
      <c r="E24" s="1645"/>
      <c r="F24" s="1645"/>
      <c r="G24" s="1645" t="s">
        <v>355</v>
      </c>
      <c r="H24" s="1645"/>
      <c r="I24" s="1645"/>
      <c r="J24" s="1662"/>
      <c r="K24" s="1660"/>
      <c r="L24" s="1660"/>
      <c r="M24" s="1656" t="s">
        <v>353</v>
      </c>
      <c r="N24" s="1656"/>
      <c r="O24" s="1653"/>
      <c r="P24" s="1657" t="s">
        <v>413</v>
      </c>
      <c r="Q24" s="1657"/>
      <c r="R24" s="1658"/>
      <c r="S24" s="1647" t="s">
        <v>1085</v>
      </c>
      <c r="T24" s="1641"/>
      <c r="U24" s="1641"/>
    </row>
    <row r="25" spans="2:21" ht="33.75" customHeight="1">
      <c r="B25" s="1639"/>
      <c r="C25" s="1640"/>
      <c r="D25" s="826" t="s">
        <v>359</v>
      </c>
      <c r="E25" s="826" t="s">
        <v>360</v>
      </c>
      <c r="F25" s="826" t="s">
        <v>361</v>
      </c>
      <c r="G25" s="826" t="s">
        <v>414</v>
      </c>
      <c r="H25" s="826" t="s">
        <v>360</v>
      </c>
      <c r="I25" s="826" t="s">
        <v>361</v>
      </c>
      <c r="J25" s="1663"/>
      <c r="K25" s="1648"/>
      <c r="L25" s="1648"/>
      <c r="M25" s="827" t="s">
        <v>362</v>
      </c>
      <c r="N25" s="826" t="s">
        <v>360</v>
      </c>
      <c r="O25" s="826" t="s">
        <v>361</v>
      </c>
      <c r="P25" s="830" t="s">
        <v>362</v>
      </c>
      <c r="Q25" s="830" t="s">
        <v>415</v>
      </c>
      <c r="R25" s="830" t="s">
        <v>361</v>
      </c>
      <c r="S25" s="1648"/>
      <c r="T25" s="1641"/>
      <c r="U25" s="1641"/>
    </row>
    <row r="26" spans="2:21" ht="12">
      <c r="B26" s="850" t="s">
        <v>364</v>
      </c>
      <c r="C26" s="851" t="s">
        <v>365</v>
      </c>
      <c r="D26" s="852">
        <v>59</v>
      </c>
      <c r="E26" s="852">
        <v>3</v>
      </c>
      <c r="F26" s="852">
        <f aca="true" t="shared" si="5" ref="F26:F32">SUM(D26:E26)</f>
        <v>62</v>
      </c>
      <c r="G26" s="852">
        <v>0</v>
      </c>
      <c r="H26" s="852">
        <v>0</v>
      </c>
      <c r="I26" s="852">
        <f aca="true" t="shared" si="6" ref="I26:I39">SUM(G26:H26)</f>
        <v>0</v>
      </c>
      <c r="J26" s="504">
        <v>83</v>
      </c>
      <c r="K26" s="833">
        <v>0</v>
      </c>
      <c r="L26" s="852">
        <v>288</v>
      </c>
      <c r="M26" s="1664">
        <v>132</v>
      </c>
      <c r="N26" s="1664"/>
      <c r="O26" s="853">
        <f>SUM(M26)</f>
        <v>132</v>
      </c>
      <c r="P26" s="1664">
        <v>15</v>
      </c>
      <c r="Q26" s="1664"/>
      <c r="R26" s="852">
        <f>SUM(P26)</f>
        <v>15</v>
      </c>
      <c r="S26" s="852">
        <f aca="true" t="shared" si="7" ref="S26:S39">R26+O26</f>
        <v>147</v>
      </c>
      <c r="T26" s="852">
        <v>0</v>
      </c>
      <c r="U26" s="505">
        <f>SUM(N8,R8,L26,S26)</f>
        <v>2114</v>
      </c>
    </row>
    <row r="27" spans="2:21" ht="12">
      <c r="B27" s="824" t="s">
        <v>367</v>
      </c>
      <c r="C27" s="825" t="s">
        <v>368</v>
      </c>
      <c r="D27" s="833">
        <v>60</v>
      </c>
      <c r="E27" s="833">
        <v>11</v>
      </c>
      <c r="F27" s="833">
        <f t="shared" si="5"/>
        <v>71</v>
      </c>
      <c r="G27" s="833">
        <v>29</v>
      </c>
      <c r="H27" s="833">
        <v>0</v>
      </c>
      <c r="I27" s="833">
        <f t="shared" si="6"/>
        <v>29</v>
      </c>
      <c r="J27" s="136">
        <v>83</v>
      </c>
      <c r="K27" s="833">
        <v>0</v>
      </c>
      <c r="L27" s="854">
        <v>341</v>
      </c>
      <c r="M27" s="1634">
        <v>129</v>
      </c>
      <c r="N27" s="1634"/>
      <c r="O27" s="855">
        <f>SUM(M27)</f>
        <v>129</v>
      </c>
      <c r="P27" s="1634">
        <v>22</v>
      </c>
      <c r="Q27" s="1634"/>
      <c r="R27" s="833">
        <f>SUM(P27)</f>
        <v>22</v>
      </c>
      <c r="S27" s="833">
        <f t="shared" si="7"/>
        <v>151</v>
      </c>
      <c r="T27" s="833">
        <v>0</v>
      </c>
      <c r="U27" s="137">
        <f>SUM(N9,R9,L27,S27)</f>
        <v>2924</v>
      </c>
    </row>
    <row r="28" spans="2:21" ht="12">
      <c r="B28" s="824" t="s">
        <v>367</v>
      </c>
      <c r="C28" s="825" t="s">
        <v>370</v>
      </c>
      <c r="D28" s="833">
        <v>77</v>
      </c>
      <c r="E28" s="833">
        <v>16</v>
      </c>
      <c r="F28" s="833">
        <f t="shared" si="5"/>
        <v>93</v>
      </c>
      <c r="G28" s="833">
        <v>0</v>
      </c>
      <c r="H28" s="833">
        <v>0</v>
      </c>
      <c r="I28" s="833">
        <f t="shared" si="6"/>
        <v>0</v>
      </c>
      <c r="J28" s="136">
        <v>123</v>
      </c>
      <c r="K28" s="833">
        <v>92</v>
      </c>
      <c r="L28" s="832" t="s">
        <v>416</v>
      </c>
      <c r="M28" s="1634">
        <v>165</v>
      </c>
      <c r="N28" s="1634"/>
      <c r="O28" s="855">
        <f>SUM(M28)</f>
        <v>165</v>
      </c>
      <c r="P28" s="1634">
        <v>26</v>
      </c>
      <c r="Q28" s="1634"/>
      <c r="R28" s="833">
        <f>SUM(P28)</f>
        <v>26</v>
      </c>
      <c r="S28" s="833">
        <f t="shared" si="7"/>
        <v>191</v>
      </c>
      <c r="T28" s="833">
        <v>0</v>
      </c>
      <c r="U28" s="137">
        <v>3306</v>
      </c>
    </row>
    <row r="29" spans="2:21" ht="12">
      <c r="B29" s="824" t="s">
        <v>367</v>
      </c>
      <c r="C29" s="825" t="s">
        <v>372</v>
      </c>
      <c r="D29" s="833">
        <v>77</v>
      </c>
      <c r="E29" s="833">
        <v>33</v>
      </c>
      <c r="F29" s="833">
        <f t="shared" si="5"/>
        <v>110</v>
      </c>
      <c r="G29" s="833">
        <v>3</v>
      </c>
      <c r="H29" s="833">
        <v>9</v>
      </c>
      <c r="I29" s="833">
        <f t="shared" si="6"/>
        <v>12</v>
      </c>
      <c r="J29" s="136">
        <v>128</v>
      </c>
      <c r="K29" s="833">
        <v>331</v>
      </c>
      <c r="L29" s="832" t="s">
        <v>417</v>
      </c>
      <c r="M29" s="1634">
        <v>174</v>
      </c>
      <c r="N29" s="1634"/>
      <c r="O29" s="833">
        <f aca="true" t="shared" si="8" ref="O29:O39">SUM(M29:N29)</f>
        <v>174</v>
      </c>
      <c r="P29" s="1634">
        <v>28</v>
      </c>
      <c r="Q29" s="1634"/>
      <c r="R29" s="833">
        <f aca="true" t="shared" si="9" ref="R29:R39">SUM(P29:Q29)</f>
        <v>28</v>
      </c>
      <c r="S29" s="833">
        <f t="shared" si="7"/>
        <v>202</v>
      </c>
      <c r="T29" s="833">
        <v>0</v>
      </c>
      <c r="U29" s="137">
        <v>4016</v>
      </c>
    </row>
    <row r="30" spans="2:21" ht="12">
      <c r="B30" s="824" t="s">
        <v>367</v>
      </c>
      <c r="C30" s="825" t="s">
        <v>375</v>
      </c>
      <c r="D30" s="833">
        <v>75</v>
      </c>
      <c r="E30" s="833">
        <v>61</v>
      </c>
      <c r="F30" s="833">
        <f t="shared" si="5"/>
        <v>136</v>
      </c>
      <c r="G30" s="833">
        <v>48</v>
      </c>
      <c r="H30" s="833">
        <v>9</v>
      </c>
      <c r="I30" s="833">
        <f t="shared" si="6"/>
        <v>57</v>
      </c>
      <c r="J30" s="136">
        <v>146</v>
      </c>
      <c r="K30" s="832" t="s">
        <v>418</v>
      </c>
      <c r="L30" s="832" t="s">
        <v>419</v>
      </c>
      <c r="M30" s="833">
        <v>182</v>
      </c>
      <c r="N30" s="833">
        <v>0</v>
      </c>
      <c r="O30" s="833">
        <f t="shared" si="8"/>
        <v>182</v>
      </c>
      <c r="P30" s="833">
        <v>25</v>
      </c>
      <c r="Q30" s="833">
        <v>0</v>
      </c>
      <c r="R30" s="833">
        <f t="shared" si="9"/>
        <v>25</v>
      </c>
      <c r="S30" s="833">
        <f t="shared" si="7"/>
        <v>207</v>
      </c>
      <c r="T30" s="833">
        <v>11</v>
      </c>
      <c r="U30" s="137">
        <v>4715</v>
      </c>
    </row>
    <row r="31" spans="2:21" ht="12">
      <c r="B31" s="824" t="s">
        <v>367</v>
      </c>
      <c r="C31" s="825" t="s">
        <v>377</v>
      </c>
      <c r="D31" s="833">
        <v>101</v>
      </c>
      <c r="E31" s="833">
        <v>95</v>
      </c>
      <c r="F31" s="833">
        <f t="shared" si="5"/>
        <v>196</v>
      </c>
      <c r="G31" s="833">
        <v>60</v>
      </c>
      <c r="H31" s="833">
        <v>8</v>
      </c>
      <c r="I31" s="833">
        <f t="shared" si="6"/>
        <v>68</v>
      </c>
      <c r="J31" s="136" t="s">
        <v>420</v>
      </c>
      <c r="K31" s="136" t="s">
        <v>421</v>
      </c>
      <c r="L31" s="832" t="s">
        <v>422</v>
      </c>
      <c r="M31" s="833">
        <v>256</v>
      </c>
      <c r="N31" s="833">
        <v>4</v>
      </c>
      <c r="O31" s="833">
        <f t="shared" si="8"/>
        <v>260</v>
      </c>
      <c r="P31" s="833">
        <v>36</v>
      </c>
      <c r="Q31" s="833">
        <v>1</v>
      </c>
      <c r="R31" s="833">
        <f t="shared" si="9"/>
        <v>37</v>
      </c>
      <c r="S31" s="833">
        <f t="shared" si="7"/>
        <v>297</v>
      </c>
      <c r="T31" s="833">
        <v>11</v>
      </c>
      <c r="U31" s="137">
        <v>5939</v>
      </c>
    </row>
    <row r="32" spans="2:21" ht="12">
      <c r="B32" s="824" t="s">
        <v>367</v>
      </c>
      <c r="C32" s="825" t="s">
        <v>382</v>
      </c>
      <c r="D32" s="833">
        <v>118</v>
      </c>
      <c r="E32" s="833">
        <v>138</v>
      </c>
      <c r="F32" s="833">
        <f t="shared" si="5"/>
        <v>256</v>
      </c>
      <c r="G32" s="833">
        <v>9</v>
      </c>
      <c r="H32" s="833">
        <v>3</v>
      </c>
      <c r="I32" s="833">
        <f t="shared" si="6"/>
        <v>12</v>
      </c>
      <c r="J32" s="136" t="s">
        <v>423</v>
      </c>
      <c r="K32" s="136" t="s">
        <v>424</v>
      </c>
      <c r="L32" s="832" t="s">
        <v>425</v>
      </c>
      <c r="M32" s="833">
        <v>283</v>
      </c>
      <c r="N32" s="833">
        <v>4</v>
      </c>
      <c r="O32" s="833">
        <f t="shared" si="8"/>
        <v>287</v>
      </c>
      <c r="P32" s="833">
        <v>48</v>
      </c>
      <c r="Q32" s="833">
        <v>1</v>
      </c>
      <c r="R32" s="833">
        <f t="shared" si="9"/>
        <v>49</v>
      </c>
      <c r="S32" s="833">
        <f t="shared" si="7"/>
        <v>336</v>
      </c>
      <c r="T32" s="833">
        <v>15</v>
      </c>
      <c r="U32" s="137">
        <v>8336</v>
      </c>
    </row>
    <row r="33" spans="2:21" ht="12">
      <c r="B33" s="824" t="s">
        <v>367</v>
      </c>
      <c r="C33" s="825" t="s">
        <v>385</v>
      </c>
      <c r="D33" s="832" t="s">
        <v>426</v>
      </c>
      <c r="E33" s="833">
        <v>191</v>
      </c>
      <c r="F33" s="856" t="s">
        <v>427</v>
      </c>
      <c r="G33" s="833">
        <v>8</v>
      </c>
      <c r="H33" s="833">
        <v>0</v>
      </c>
      <c r="I33" s="833">
        <f t="shared" si="6"/>
        <v>8</v>
      </c>
      <c r="J33" s="136" t="s">
        <v>428</v>
      </c>
      <c r="K33" s="136" t="s">
        <v>429</v>
      </c>
      <c r="L33" s="832" t="s">
        <v>430</v>
      </c>
      <c r="M33" s="833">
        <v>319</v>
      </c>
      <c r="N33" s="833">
        <v>5</v>
      </c>
      <c r="O33" s="833">
        <f t="shared" si="8"/>
        <v>324</v>
      </c>
      <c r="P33" s="833">
        <v>56</v>
      </c>
      <c r="Q33" s="833">
        <v>1</v>
      </c>
      <c r="R33" s="833">
        <f t="shared" si="9"/>
        <v>57</v>
      </c>
      <c r="S33" s="833">
        <f t="shared" si="7"/>
        <v>381</v>
      </c>
      <c r="T33" s="833">
        <v>16</v>
      </c>
      <c r="U33" s="137" t="s">
        <v>431</v>
      </c>
    </row>
    <row r="34" spans="2:21" ht="12">
      <c r="B34" s="824" t="s">
        <v>367</v>
      </c>
      <c r="C34" s="825" t="s">
        <v>388</v>
      </c>
      <c r="D34" s="832" t="s">
        <v>432</v>
      </c>
      <c r="E34" s="833">
        <v>281</v>
      </c>
      <c r="F34" s="856" t="s">
        <v>433</v>
      </c>
      <c r="G34" s="833">
        <v>8</v>
      </c>
      <c r="H34" s="833">
        <v>0</v>
      </c>
      <c r="I34" s="833">
        <f t="shared" si="6"/>
        <v>8</v>
      </c>
      <c r="J34" s="136" t="s">
        <v>434</v>
      </c>
      <c r="K34" s="136" t="s">
        <v>435</v>
      </c>
      <c r="L34" s="832" t="s">
        <v>436</v>
      </c>
      <c r="M34" s="833">
        <v>352</v>
      </c>
      <c r="N34" s="833">
        <v>3</v>
      </c>
      <c r="O34" s="833">
        <f t="shared" si="8"/>
        <v>355</v>
      </c>
      <c r="P34" s="833">
        <v>66</v>
      </c>
      <c r="Q34" s="833">
        <v>1</v>
      </c>
      <c r="R34" s="833">
        <f t="shared" si="9"/>
        <v>67</v>
      </c>
      <c r="S34" s="833">
        <f t="shared" si="7"/>
        <v>422</v>
      </c>
      <c r="T34" s="833">
        <v>20</v>
      </c>
      <c r="U34" s="137" t="s">
        <v>437</v>
      </c>
    </row>
    <row r="35" spans="2:21" ht="12">
      <c r="B35" s="824" t="s">
        <v>367</v>
      </c>
      <c r="C35" s="825" t="s">
        <v>391</v>
      </c>
      <c r="D35" s="832" t="s">
        <v>438</v>
      </c>
      <c r="E35" s="833">
        <v>357</v>
      </c>
      <c r="F35" s="833">
        <v>607</v>
      </c>
      <c r="G35" s="833">
        <v>4</v>
      </c>
      <c r="H35" s="833">
        <v>0</v>
      </c>
      <c r="I35" s="833">
        <f t="shared" si="6"/>
        <v>4</v>
      </c>
      <c r="J35" s="136" t="s">
        <v>439</v>
      </c>
      <c r="K35" s="136" t="s">
        <v>440</v>
      </c>
      <c r="L35" s="832" t="s">
        <v>441</v>
      </c>
      <c r="M35" s="833">
        <v>378</v>
      </c>
      <c r="N35" s="833">
        <v>13</v>
      </c>
      <c r="O35" s="833">
        <f t="shared" si="8"/>
        <v>391</v>
      </c>
      <c r="P35" s="833">
        <v>81</v>
      </c>
      <c r="Q35" s="833">
        <v>1</v>
      </c>
      <c r="R35" s="833">
        <f t="shared" si="9"/>
        <v>82</v>
      </c>
      <c r="S35" s="833">
        <f t="shared" si="7"/>
        <v>473</v>
      </c>
      <c r="T35" s="833">
        <v>43</v>
      </c>
      <c r="U35" s="137" t="s">
        <v>442</v>
      </c>
    </row>
    <row r="36" spans="2:21" ht="12">
      <c r="B36" s="824" t="s">
        <v>367</v>
      </c>
      <c r="C36" s="825" t="s">
        <v>394</v>
      </c>
      <c r="D36" s="832" t="s">
        <v>443</v>
      </c>
      <c r="E36" s="833">
        <v>452</v>
      </c>
      <c r="F36" s="833">
        <v>795</v>
      </c>
      <c r="G36" s="833">
        <v>3</v>
      </c>
      <c r="H36" s="833">
        <v>0</v>
      </c>
      <c r="I36" s="833">
        <f t="shared" si="6"/>
        <v>3</v>
      </c>
      <c r="J36" s="136" t="s">
        <v>444</v>
      </c>
      <c r="K36" s="136" t="s">
        <v>445</v>
      </c>
      <c r="L36" s="832" t="s">
        <v>446</v>
      </c>
      <c r="M36" s="833">
        <v>424</v>
      </c>
      <c r="N36" s="833">
        <v>16</v>
      </c>
      <c r="O36" s="833">
        <f t="shared" si="8"/>
        <v>440</v>
      </c>
      <c r="P36" s="833">
        <v>132</v>
      </c>
      <c r="Q36" s="833">
        <v>1</v>
      </c>
      <c r="R36" s="833">
        <f t="shared" si="9"/>
        <v>133</v>
      </c>
      <c r="S36" s="833">
        <f t="shared" si="7"/>
        <v>573</v>
      </c>
      <c r="T36" s="833">
        <v>77</v>
      </c>
      <c r="U36" s="137" t="s">
        <v>447</v>
      </c>
    </row>
    <row r="37" spans="2:21" ht="12">
      <c r="B37" s="824" t="s">
        <v>367</v>
      </c>
      <c r="C37" s="825" t="s">
        <v>397</v>
      </c>
      <c r="D37" s="832" t="s">
        <v>448</v>
      </c>
      <c r="E37" s="833">
        <v>551</v>
      </c>
      <c r="F37" s="833">
        <v>979</v>
      </c>
      <c r="G37" s="833">
        <v>3</v>
      </c>
      <c r="H37" s="833">
        <v>0</v>
      </c>
      <c r="I37" s="833">
        <f t="shared" si="6"/>
        <v>3</v>
      </c>
      <c r="J37" s="136" t="s">
        <v>449</v>
      </c>
      <c r="K37" s="136" t="s">
        <v>450</v>
      </c>
      <c r="L37" s="832" t="s">
        <v>451</v>
      </c>
      <c r="M37" s="833">
        <v>432</v>
      </c>
      <c r="N37" s="833">
        <v>17</v>
      </c>
      <c r="O37" s="833">
        <f t="shared" si="8"/>
        <v>449</v>
      </c>
      <c r="P37" s="833">
        <v>140</v>
      </c>
      <c r="Q37" s="833">
        <v>1</v>
      </c>
      <c r="R37" s="833">
        <f t="shared" si="9"/>
        <v>141</v>
      </c>
      <c r="S37" s="833">
        <f t="shared" si="7"/>
        <v>590</v>
      </c>
      <c r="T37" s="833">
        <v>97</v>
      </c>
      <c r="U37" s="137" t="s">
        <v>452</v>
      </c>
    </row>
    <row r="38" spans="2:21" ht="12">
      <c r="B38" s="824" t="s">
        <v>367</v>
      </c>
      <c r="C38" s="825" t="s">
        <v>400</v>
      </c>
      <c r="D38" s="832" t="s">
        <v>453</v>
      </c>
      <c r="E38" s="833">
        <v>551</v>
      </c>
      <c r="F38" s="833">
        <v>1239</v>
      </c>
      <c r="G38" s="833">
        <v>3</v>
      </c>
      <c r="H38" s="833">
        <v>0</v>
      </c>
      <c r="I38" s="833">
        <f t="shared" si="6"/>
        <v>3</v>
      </c>
      <c r="J38" s="136" t="s">
        <v>454</v>
      </c>
      <c r="K38" s="136" t="s">
        <v>455</v>
      </c>
      <c r="L38" s="832" t="s">
        <v>456</v>
      </c>
      <c r="M38" s="833">
        <v>450</v>
      </c>
      <c r="N38" s="833">
        <v>17</v>
      </c>
      <c r="O38" s="833">
        <f t="shared" si="8"/>
        <v>467</v>
      </c>
      <c r="P38" s="833">
        <v>209</v>
      </c>
      <c r="Q38" s="833">
        <v>2</v>
      </c>
      <c r="R38" s="833">
        <f t="shared" si="9"/>
        <v>211</v>
      </c>
      <c r="S38" s="833">
        <f t="shared" si="7"/>
        <v>678</v>
      </c>
      <c r="T38" s="833">
        <v>126</v>
      </c>
      <c r="U38" s="137" t="s">
        <v>457</v>
      </c>
    </row>
    <row r="39" spans="2:21" s="845" customFormat="1" ht="12">
      <c r="B39" s="828" t="s">
        <v>367</v>
      </c>
      <c r="C39" s="829" t="s">
        <v>403</v>
      </c>
      <c r="D39" s="857" t="s">
        <v>458</v>
      </c>
      <c r="E39" s="858">
        <v>612</v>
      </c>
      <c r="F39" s="858" t="s">
        <v>459</v>
      </c>
      <c r="G39" s="858">
        <v>1</v>
      </c>
      <c r="H39" s="858">
        <v>0</v>
      </c>
      <c r="I39" s="858">
        <f t="shared" si="6"/>
        <v>1</v>
      </c>
      <c r="J39" s="859" t="s">
        <v>460</v>
      </c>
      <c r="K39" s="859" t="s">
        <v>461</v>
      </c>
      <c r="L39" s="857" t="s">
        <v>462</v>
      </c>
      <c r="M39" s="858">
        <v>501</v>
      </c>
      <c r="N39" s="858">
        <v>18</v>
      </c>
      <c r="O39" s="858">
        <f t="shared" si="8"/>
        <v>519</v>
      </c>
      <c r="P39" s="858">
        <v>233</v>
      </c>
      <c r="Q39" s="858">
        <v>11</v>
      </c>
      <c r="R39" s="858">
        <f t="shared" si="9"/>
        <v>244</v>
      </c>
      <c r="S39" s="858">
        <f t="shared" si="7"/>
        <v>763</v>
      </c>
      <c r="T39" s="858">
        <v>147</v>
      </c>
      <c r="U39" s="860" t="s">
        <v>463</v>
      </c>
    </row>
    <row r="41" ht="12">
      <c r="C41" s="820" t="s">
        <v>464</v>
      </c>
    </row>
    <row r="42" ht="12">
      <c r="C42" s="820" t="s">
        <v>465</v>
      </c>
    </row>
    <row r="43" ht="12">
      <c r="C43" s="820"/>
    </row>
    <row r="44" ht="12">
      <c r="C44" s="820"/>
    </row>
    <row r="45" ht="12">
      <c r="C45" s="820"/>
    </row>
  </sheetData>
  <mergeCells count="34">
    <mergeCell ref="L23:L25"/>
    <mergeCell ref="K23:K25"/>
    <mergeCell ref="J23:J25"/>
    <mergeCell ref="P27:Q27"/>
    <mergeCell ref="P26:Q26"/>
    <mergeCell ref="M27:N27"/>
    <mergeCell ref="M26:N26"/>
    <mergeCell ref="T23:T25"/>
    <mergeCell ref="U23:U25"/>
    <mergeCell ref="M23:S23"/>
    <mergeCell ref="M24:O24"/>
    <mergeCell ref="P24:R24"/>
    <mergeCell ref="S24:S25"/>
    <mergeCell ref="Q6:Q7"/>
    <mergeCell ref="R6:R7"/>
    <mergeCell ref="O5:R5"/>
    <mergeCell ref="S5:U5"/>
    <mergeCell ref="S6:U6"/>
    <mergeCell ref="M6:M7"/>
    <mergeCell ref="N6:N7"/>
    <mergeCell ref="D5:N5"/>
    <mergeCell ref="O6:P6"/>
    <mergeCell ref="J6:L6"/>
    <mergeCell ref="B5:C7"/>
    <mergeCell ref="B23:C25"/>
    <mergeCell ref="D6:F6"/>
    <mergeCell ref="G6:I6"/>
    <mergeCell ref="D23:I23"/>
    <mergeCell ref="D24:F24"/>
    <mergeCell ref="G24:I24"/>
    <mergeCell ref="M28:N28"/>
    <mergeCell ref="M29:N29"/>
    <mergeCell ref="P28:Q28"/>
    <mergeCell ref="P29:Q29"/>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B2:L108"/>
  <sheetViews>
    <sheetView workbookViewId="0" topLeftCell="A1">
      <selection activeCell="A1" sqref="A1"/>
    </sheetView>
  </sheetViews>
  <sheetFormatPr defaultColWidth="9.00390625" defaultRowHeight="13.5"/>
  <cols>
    <col min="1" max="1" width="3.625" style="17" customWidth="1"/>
    <col min="2" max="2" width="2.625" style="17" customWidth="1"/>
    <col min="3" max="3" width="11.25390625" style="17" customWidth="1"/>
    <col min="4" max="4" width="1.4921875" style="17" customWidth="1"/>
    <col min="5" max="5" width="13.625" style="17" customWidth="1"/>
    <col min="6" max="6" width="12.625" style="17" customWidth="1"/>
    <col min="7" max="9" width="12.625" style="19" customWidth="1"/>
    <col min="10" max="12" width="12.625" style="17" customWidth="1"/>
    <col min="13" max="16384" width="9.00390625" style="17" customWidth="1"/>
  </cols>
  <sheetData>
    <row r="2" ht="16.5" customHeight="1">
      <c r="B2" s="18" t="s">
        <v>1813</v>
      </c>
    </row>
    <row r="3" spans="3:12" ht="12" customHeight="1" thickBot="1">
      <c r="C3" s="20"/>
      <c r="D3" s="20"/>
      <c r="E3" s="20"/>
      <c r="F3" s="21"/>
      <c r="G3" s="22"/>
      <c r="H3" s="22"/>
      <c r="I3" s="22"/>
      <c r="J3" s="21"/>
      <c r="K3" s="21"/>
      <c r="L3" s="21"/>
    </row>
    <row r="4" spans="2:12" ht="24.75" customHeight="1" thickTop="1">
      <c r="B4" s="1315" t="s">
        <v>1744</v>
      </c>
      <c r="C4" s="1316"/>
      <c r="D4" s="1317"/>
      <c r="E4" s="23" t="s">
        <v>1745</v>
      </c>
      <c r="F4" s="1317" t="s">
        <v>1746</v>
      </c>
      <c r="G4" s="1326" t="s">
        <v>1747</v>
      </c>
      <c r="H4" s="1328" t="s">
        <v>1748</v>
      </c>
      <c r="I4" s="1329"/>
      <c r="J4" s="1330" t="s">
        <v>1749</v>
      </c>
      <c r="K4" s="1331"/>
      <c r="L4" s="1332"/>
    </row>
    <row r="5" spans="2:12" ht="24.75" customHeight="1">
      <c r="B5" s="1318"/>
      <c r="C5" s="1319"/>
      <c r="D5" s="1320"/>
      <c r="E5" s="25" t="s">
        <v>1750</v>
      </c>
      <c r="F5" s="1325"/>
      <c r="G5" s="1327"/>
      <c r="H5" s="24" t="s">
        <v>1751</v>
      </c>
      <c r="I5" s="24" t="s">
        <v>1752</v>
      </c>
      <c r="J5" s="26" t="s">
        <v>1753</v>
      </c>
      <c r="K5" s="27" t="s">
        <v>1754</v>
      </c>
      <c r="L5" s="27" t="s">
        <v>1755</v>
      </c>
    </row>
    <row r="6" spans="2:12" s="28" customFormat="1" ht="12" customHeight="1">
      <c r="B6" s="29"/>
      <c r="C6" s="30"/>
      <c r="D6" s="31"/>
      <c r="E6" s="32"/>
      <c r="F6" s="33"/>
      <c r="G6" s="34"/>
      <c r="H6" s="34"/>
      <c r="I6" s="34"/>
      <c r="J6" s="33"/>
      <c r="K6" s="33"/>
      <c r="L6" s="35"/>
    </row>
    <row r="7" spans="2:12" s="36" customFormat="1" ht="12" customHeight="1">
      <c r="B7" s="1322" t="s">
        <v>1756</v>
      </c>
      <c r="C7" s="1323"/>
      <c r="D7" s="1324"/>
      <c r="E7" s="39">
        <v>1307200</v>
      </c>
      <c r="F7" s="39">
        <f>SUM(F9,F29,F43,F60)</f>
        <v>9612</v>
      </c>
      <c r="G7" s="40">
        <f>SUM(G9,G29,G43,G60)</f>
        <v>-23006</v>
      </c>
      <c r="H7" s="40">
        <f>SUM(F7+G7)</f>
        <v>-13394</v>
      </c>
      <c r="I7" s="41">
        <v>-1</v>
      </c>
      <c r="J7" s="39">
        <f>SUM(J9,J29,J43,J60)</f>
        <v>1320664</v>
      </c>
      <c r="K7" s="39">
        <f>SUM(K9,K29,K43,K60)</f>
        <v>631071</v>
      </c>
      <c r="L7" s="42">
        <f>SUM(L9,L29,L43,L60)</f>
        <v>689732</v>
      </c>
    </row>
    <row r="8" spans="2:12" ht="12" customHeight="1">
      <c r="B8" s="43"/>
      <c r="C8" s="44"/>
      <c r="D8" s="45"/>
      <c r="E8" s="46"/>
      <c r="F8" s="46"/>
      <c r="G8" s="47"/>
      <c r="H8" s="47"/>
      <c r="I8" s="46"/>
      <c r="J8" s="46"/>
      <c r="K8" s="46"/>
      <c r="L8" s="48"/>
    </row>
    <row r="9" spans="2:12" s="49" customFormat="1" ht="12" customHeight="1">
      <c r="B9" s="1314" t="s">
        <v>1757</v>
      </c>
      <c r="C9" s="1321"/>
      <c r="D9" s="38"/>
      <c r="E9" s="51">
        <v>357300</v>
      </c>
      <c r="F9" s="51">
        <f>SUM(F10:F27)</f>
        <v>2636</v>
      </c>
      <c r="G9" s="52">
        <f>SUM(G10:G27)</f>
        <v>-7702</v>
      </c>
      <c r="H9" s="40">
        <f>SUM(F9+G9)</f>
        <v>-5066</v>
      </c>
      <c r="I9" s="53">
        <v>-1.4</v>
      </c>
      <c r="J9" s="51">
        <f>SUM(J10:J27)</f>
        <v>362450</v>
      </c>
      <c r="K9" s="51">
        <f>SUM(K10:K27)</f>
        <v>170894</v>
      </c>
      <c r="L9" s="54">
        <f>SUM(L10:L27)</f>
        <v>191546</v>
      </c>
    </row>
    <row r="10" spans="2:12" ht="12" customHeight="1">
      <c r="B10" s="43"/>
      <c r="C10" s="55" t="s">
        <v>1758</v>
      </c>
      <c r="D10" s="56"/>
      <c r="E10" s="57">
        <v>82400</v>
      </c>
      <c r="F10" s="57">
        <v>657</v>
      </c>
      <c r="G10" s="58">
        <v>-1382</v>
      </c>
      <c r="H10" s="47">
        <f>SUM(F10+G10)</f>
        <v>-725</v>
      </c>
      <c r="I10" s="59">
        <v>-0.9</v>
      </c>
      <c r="J10" s="57">
        <v>83149</v>
      </c>
      <c r="K10" s="57">
        <v>38368</v>
      </c>
      <c r="L10" s="60">
        <v>44781</v>
      </c>
    </row>
    <row r="11" spans="2:12" ht="12" customHeight="1">
      <c r="B11" s="43"/>
      <c r="C11" s="55" t="s">
        <v>1759</v>
      </c>
      <c r="D11" s="56"/>
      <c r="E11" s="57">
        <v>97800</v>
      </c>
      <c r="F11" s="57">
        <v>760</v>
      </c>
      <c r="G11" s="58">
        <v>-604</v>
      </c>
      <c r="H11" s="47">
        <f>SUM(F11+G11)</f>
        <v>156</v>
      </c>
      <c r="I11" s="59">
        <v>0.2</v>
      </c>
      <c r="J11" s="57">
        <v>97671</v>
      </c>
      <c r="K11" s="57">
        <v>46456</v>
      </c>
      <c r="L11" s="60">
        <v>51216</v>
      </c>
    </row>
    <row r="12" spans="2:12" ht="12" customHeight="1">
      <c r="B12" s="43"/>
      <c r="C12" s="55"/>
      <c r="D12" s="56"/>
      <c r="E12" s="57"/>
      <c r="F12" s="57"/>
      <c r="G12" s="58"/>
      <c r="H12" s="47"/>
      <c r="I12" s="61"/>
      <c r="J12" s="57"/>
      <c r="K12" s="57"/>
      <c r="L12" s="60"/>
    </row>
    <row r="13" spans="2:12" ht="12" customHeight="1">
      <c r="B13" s="43"/>
      <c r="C13" s="55" t="s">
        <v>1760</v>
      </c>
      <c r="D13" s="56"/>
      <c r="E13" s="57">
        <v>10900</v>
      </c>
      <c r="F13" s="57">
        <v>76</v>
      </c>
      <c r="G13" s="58">
        <v>-207</v>
      </c>
      <c r="H13" s="47">
        <f aca="true" t="shared" si="0" ref="H13:H19">SUM(F13+G13)</f>
        <v>-131</v>
      </c>
      <c r="I13" s="59">
        <v>-1.2</v>
      </c>
      <c r="J13" s="57">
        <v>11115</v>
      </c>
      <c r="K13" s="57">
        <v>5351</v>
      </c>
      <c r="L13" s="60">
        <v>5766</v>
      </c>
    </row>
    <row r="14" spans="2:12" ht="12" customHeight="1">
      <c r="B14" s="43"/>
      <c r="C14" s="55" t="s">
        <v>1761</v>
      </c>
      <c r="D14" s="56"/>
      <c r="E14" s="57">
        <v>10200</v>
      </c>
      <c r="F14" s="57">
        <v>54</v>
      </c>
      <c r="G14" s="58">
        <v>-292</v>
      </c>
      <c r="H14" s="47">
        <f t="shared" si="0"/>
        <v>-238</v>
      </c>
      <c r="I14" s="59">
        <v>-2</v>
      </c>
      <c r="J14" s="57">
        <v>10505</v>
      </c>
      <c r="K14" s="57">
        <v>4979</v>
      </c>
      <c r="L14" s="60">
        <v>5524</v>
      </c>
    </row>
    <row r="15" spans="2:12" ht="12" customHeight="1">
      <c r="B15" s="43"/>
      <c r="C15" s="55" t="s">
        <v>1762</v>
      </c>
      <c r="D15" s="56"/>
      <c r="E15" s="57">
        <v>12800</v>
      </c>
      <c r="F15" s="57">
        <v>114</v>
      </c>
      <c r="G15" s="58">
        <v>-381</v>
      </c>
      <c r="H15" s="47">
        <f t="shared" si="0"/>
        <v>-267</v>
      </c>
      <c r="I15" s="59">
        <v>-2</v>
      </c>
      <c r="J15" s="57">
        <v>13156</v>
      </c>
      <c r="K15" s="57">
        <v>6233</v>
      </c>
      <c r="L15" s="60">
        <v>6923</v>
      </c>
    </row>
    <row r="16" spans="2:12" ht="12" customHeight="1">
      <c r="B16" s="43"/>
      <c r="C16" s="55" t="s">
        <v>1763</v>
      </c>
      <c r="D16" s="56"/>
      <c r="E16" s="57">
        <v>10200</v>
      </c>
      <c r="F16" s="57">
        <v>53</v>
      </c>
      <c r="G16" s="58">
        <v>-89</v>
      </c>
      <c r="H16" s="47">
        <f t="shared" si="0"/>
        <v>-36</v>
      </c>
      <c r="I16" s="59">
        <v>-0.3</v>
      </c>
      <c r="J16" s="57">
        <v>10323</v>
      </c>
      <c r="K16" s="57">
        <v>4930</v>
      </c>
      <c r="L16" s="60">
        <v>5390</v>
      </c>
    </row>
    <row r="17" spans="2:12" ht="12" customHeight="1">
      <c r="B17" s="43"/>
      <c r="C17" s="55" t="s">
        <v>1764</v>
      </c>
      <c r="D17" s="56"/>
      <c r="E17" s="57">
        <v>16000</v>
      </c>
      <c r="F17" s="57">
        <v>90</v>
      </c>
      <c r="G17" s="58">
        <v>-393</v>
      </c>
      <c r="H17" s="47">
        <f t="shared" si="0"/>
        <v>-303</v>
      </c>
      <c r="I17" s="59">
        <v>-1.9</v>
      </c>
      <c r="J17" s="57">
        <v>16340</v>
      </c>
      <c r="K17" s="57">
        <v>7855</v>
      </c>
      <c r="L17" s="60">
        <v>8485</v>
      </c>
    </row>
    <row r="18" spans="2:12" ht="12" customHeight="1">
      <c r="B18" s="43"/>
      <c r="C18" s="55" t="s">
        <v>1765</v>
      </c>
      <c r="D18" s="56"/>
      <c r="E18" s="57">
        <v>11000</v>
      </c>
      <c r="F18" s="57">
        <v>96</v>
      </c>
      <c r="G18" s="58">
        <v>-259</v>
      </c>
      <c r="H18" s="47">
        <f t="shared" si="0"/>
        <v>-163</v>
      </c>
      <c r="I18" s="59">
        <v>-0.4</v>
      </c>
      <c r="J18" s="57">
        <v>11260</v>
      </c>
      <c r="K18" s="57">
        <v>5443</v>
      </c>
      <c r="L18" s="60">
        <v>5817</v>
      </c>
    </row>
    <row r="19" spans="2:12" ht="12" customHeight="1">
      <c r="B19" s="43"/>
      <c r="C19" s="55" t="s">
        <v>1766</v>
      </c>
      <c r="D19" s="56"/>
      <c r="E19" s="57">
        <v>21600</v>
      </c>
      <c r="F19" s="57">
        <v>165</v>
      </c>
      <c r="G19" s="58">
        <v>-433</v>
      </c>
      <c r="H19" s="47">
        <f t="shared" si="0"/>
        <v>-268</v>
      </c>
      <c r="I19" s="59">
        <v>-1.2</v>
      </c>
      <c r="J19" s="57">
        <v>21900</v>
      </c>
      <c r="K19" s="57">
        <v>10506</v>
      </c>
      <c r="L19" s="60">
        <v>11394</v>
      </c>
    </row>
    <row r="20" spans="2:12" s="49" customFormat="1" ht="12" customHeight="1">
      <c r="B20" s="37"/>
      <c r="C20" s="62"/>
      <c r="D20" s="63"/>
      <c r="E20" s="57"/>
      <c r="F20" s="57"/>
      <c r="G20" s="58"/>
      <c r="H20" s="47"/>
      <c r="I20" s="57"/>
      <c r="J20" s="57"/>
      <c r="K20" s="57"/>
      <c r="L20" s="60"/>
    </row>
    <row r="21" spans="2:12" ht="12" customHeight="1">
      <c r="B21" s="64"/>
      <c r="C21" s="65" t="s">
        <v>1767</v>
      </c>
      <c r="D21" s="66"/>
      <c r="E21" s="57">
        <v>18300</v>
      </c>
      <c r="F21" s="57">
        <v>164</v>
      </c>
      <c r="G21" s="58">
        <v>-2233</v>
      </c>
      <c r="H21" s="47">
        <f>SUM(F21+G21)</f>
        <v>-2069</v>
      </c>
      <c r="I21" s="67">
        <v>-1</v>
      </c>
      <c r="J21" s="57">
        <v>20382</v>
      </c>
      <c r="K21" s="57">
        <v>9142</v>
      </c>
      <c r="L21" s="60">
        <v>11241</v>
      </c>
    </row>
    <row r="22" spans="2:12" ht="12" customHeight="1">
      <c r="B22" s="43"/>
      <c r="C22" s="55" t="s">
        <v>1768</v>
      </c>
      <c r="D22" s="56"/>
      <c r="E22" s="57">
        <v>12900</v>
      </c>
      <c r="F22" s="57">
        <v>78</v>
      </c>
      <c r="G22" s="58">
        <v>-287</v>
      </c>
      <c r="H22" s="47">
        <f>SUM(F22+G22)</f>
        <v>-209</v>
      </c>
      <c r="I22" s="67">
        <v>-1.6</v>
      </c>
      <c r="J22" s="57">
        <v>13163</v>
      </c>
      <c r="K22" s="57">
        <v>6142</v>
      </c>
      <c r="L22" s="60">
        <v>7021</v>
      </c>
    </row>
    <row r="23" spans="2:12" ht="12" customHeight="1">
      <c r="B23" s="43"/>
      <c r="C23" s="55"/>
      <c r="D23" s="56"/>
      <c r="E23" s="57"/>
      <c r="F23" s="57"/>
      <c r="G23" s="58"/>
      <c r="H23" s="47"/>
      <c r="I23" s="57"/>
      <c r="J23" s="57"/>
      <c r="K23" s="57"/>
      <c r="L23" s="60"/>
    </row>
    <row r="24" spans="2:12" ht="12" customHeight="1">
      <c r="B24" s="43"/>
      <c r="C24" s="55" t="s">
        <v>1769</v>
      </c>
      <c r="D24" s="56"/>
      <c r="E24" s="57">
        <v>8100</v>
      </c>
      <c r="F24" s="57">
        <v>84</v>
      </c>
      <c r="G24" s="58">
        <v>-119</v>
      </c>
      <c r="H24" s="47">
        <f>SUM(F24+G24)</f>
        <v>-35</v>
      </c>
      <c r="I24" s="67">
        <v>-0.4</v>
      </c>
      <c r="J24" s="57">
        <v>8205</v>
      </c>
      <c r="K24" s="57">
        <v>3913</v>
      </c>
      <c r="L24" s="60">
        <v>4292</v>
      </c>
    </row>
    <row r="25" spans="2:12" ht="12" customHeight="1">
      <c r="B25" s="43"/>
      <c r="C25" s="55" t="s">
        <v>1770</v>
      </c>
      <c r="D25" s="56"/>
      <c r="E25" s="57">
        <v>10100</v>
      </c>
      <c r="F25" s="57">
        <v>9</v>
      </c>
      <c r="G25" s="58">
        <v>-280</v>
      </c>
      <c r="H25" s="47">
        <f>SUM(F25+G25)</f>
        <v>-271</v>
      </c>
      <c r="I25" s="67">
        <v>-2.6</v>
      </c>
      <c r="J25" s="57">
        <v>10403</v>
      </c>
      <c r="K25" s="57">
        <v>4975</v>
      </c>
      <c r="L25" s="60">
        <v>5424</v>
      </c>
    </row>
    <row r="26" spans="2:12" ht="12" customHeight="1">
      <c r="B26" s="43"/>
      <c r="C26" s="55" t="s">
        <v>1771</v>
      </c>
      <c r="D26" s="56"/>
      <c r="E26" s="57">
        <v>10700</v>
      </c>
      <c r="F26" s="57">
        <v>76</v>
      </c>
      <c r="G26" s="58">
        <v>-319</v>
      </c>
      <c r="H26" s="47">
        <f>SUM(F26+G26)</f>
        <v>-243</v>
      </c>
      <c r="I26" s="67">
        <v>-2.2</v>
      </c>
      <c r="J26" s="57">
        <v>10950</v>
      </c>
      <c r="K26" s="57">
        <v>5281</v>
      </c>
      <c r="L26" s="60">
        <v>5666</v>
      </c>
    </row>
    <row r="27" spans="2:12" ht="12" customHeight="1">
      <c r="B27" s="43"/>
      <c r="C27" s="55" t="s">
        <v>1772</v>
      </c>
      <c r="D27" s="56"/>
      <c r="E27" s="57">
        <v>23600</v>
      </c>
      <c r="F27" s="57">
        <v>160</v>
      </c>
      <c r="G27" s="58">
        <v>-424</v>
      </c>
      <c r="H27" s="47">
        <f>SUM(F27+G27)</f>
        <v>-264</v>
      </c>
      <c r="I27" s="67">
        <v>-0.7</v>
      </c>
      <c r="J27" s="57">
        <v>23928</v>
      </c>
      <c r="K27" s="57">
        <v>11320</v>
      </c>
      <c r="L27" s="60">
        <v>12606</v>
      </c>
    </row>
    <row r="28" spans="2:12" ht="12" customHeight="1">
      <c r="B28" s="43"/>
      <c r="C28" s="55"/>
      <c r="D28" s="56"/>
      <c r="E28" s="57"/>
      <c r="F28" s="57"/>
      <c r="G28" s="58"/>
      <c r="H28" s="58"/>
      <c r="I28" s="57"/>
      <c r="J28" s="57"/>
      <c r="K28" s="57"/>
      <c r="L28" s="60"/>
    </row>
    <row r="29" spans="2:12" s="49" customFormat="1" ht="12" customHeight="1">
      <c r="B29" s="1314" t="s">
        <v>1773</v>
      </c>
      <c r="C29" s="1313"/>
      <c r="D29" s="68"/>
      <c r="E29" s="51">
        <v>168300</v>
      </c>
      <c r="F29" s="51">
        <f>SUM(F30:F41)</f>
        <v>1445</v>
      </c>
      <c r="G29" s="52">
        <f>SUM(G30:G41)</f>
        <v>-4350</v>
      </c>
      <c r="H29" s="40">
        <f>SUM(F29+G29)</f>
        <v>-2905</v>
      </c>
      <c r="I29" s="69">
        <v>-1.7</v>
      </c>
      <c r="J29" s="51">
        <f>SUM(J30:J41)</f>
        <v>171283</v>
      </c>
      <c r="K29" s="51">
        <f>SUM(K30:K41)</f>
        <v>82804</v>
      </c>
      <c r="L29" s="54">
        <f>SUM(L30:L41)</f>
        <v>88477</v>
      </c>
    </row>
    <row r="30" spans="2:12" ht="12" customHeight="1">
      <c r="B30" s="43"/>
      <c r="C30" s="55" t="s">
        <v>1774</v>
      </c>
      <c r="D30" s="56"/>
      <c r="E30" s="57">
        <v>43500</v>
      </c>
      <c r="F30" s="57">
        <v>476</v>
      </c>
      <c r="G30" s="58">
        <v>-516</v>
      </c>
      <c r="H30" s="47">
        <f>SUM(F30+G30)</f>
        <v>-40</v>
      </c>
      <c r="I30" s="70" t="s">
        <v>1775</v>
      </c>
      <c r="J30" s="57">
        <v>43550</v>
      </c>
      <c r="K30" s="57">
        <v>20871</v>
      </c>
      <c r="L30" s="60">
        <v>22678</v>
      </c>
    </row>
    <row r="31" spans="2:12" ht="12" customHeight="1">
      <c r="B31" s="43"/>
      <c r="C31" s="55" t="s">
        <v>1776</v>
      </c>
      <c r="D31" s="56"/>
      <c r="E31" s="57">
        <v>30600</v>
      </c>
      <c r="F31" s="57">
        <v>93</v>
      </c>
      <c r="G31" s="58">
        <v>-960</v>
      </c>
      <c r="H31" s="47">
        <f>SUM(F31+G31)</f>
        <v>-867</v>
      </c>
      <c r="I31" s="67">
        <v>-0.9</v>
      </c>
      <c r="J31" s="57">
        <v>31538</v>
      </c>
      <c r="K31" s="57">
        <v>15214</v>
      </c>
      <c r="L31" s="60">
        <v>16324</v>
      </c>
    </row>
    <row r="32" spans="2:12" ht="12" customHeight="1">
      <c r="B32" s="64"/>
      <c r="C32" s="65"/>
      <c r="D32" s="66"/>
      <c r="E32" s="57"/>
      <c r="F32" s="57"/>
      <c r="G32" s="58"/>
      <c r="H32" s="47"/>
      <c r="I32" s="57"/>
      <c r="J32" s="57"/>
      <c r="K32" s="57"/>
      <c r="L32" s="60"/>
    </row>
    <row r="33" spans="2:12" ht="12" customHeight="1">
      <c r="B33" s="43"/>
      <c r="C33" s="55" t="s">
        <v>1777</v>
      </c>
      <c r="D33" s="56"/>
      <c r="E33" s="57">
        <v>13900</v>
      </c>
      <c r="F33" s="57">
        <v>87</v>
      </c>
      <c r="G33" s="58">
        <v>-345</v>
      </c>
      <c r="H33" s="47">
        <f>SUM(F33+G33)</f>
        <v>-258</v>
      </c>
      <c r="I33" s="70" t="s">
        <v>1778</v>
      </c>
      <c r="J33" s="57">
        <v>14250</v>
      </c>
      <c r="K33" s="57">
        <v>6809</v>
      </c>
      <c r="L33" s="60">
        <v>7442</v>
      </c>
    </row>
    <row r="34" spans="2:12" ht="12" customHeight="1">
      <c r="B34" s="43"/>
      <c r="C34" s="55"/>
      <c r="D34" s="56"/>
      <c r="E34" s="57"/>
      <c r="F34" s="57"/>
      <c r="G34" s="58"/>
      <c r="H34" s="47"/>
      <c r="I34" s="57"/>
      <c r="J34" s="57"/>
      <c r="K34" s="57"/>
      <c r="L34" s="60"/>
    </row>
    <row r="35" spans="2:12" ht="12" customHeight="1">
      <c r="B35" s="43"/>
      <c r="C35" s="55" t="s">
        <v>1779</v>
      </c>
      <c r="D35" s="56"/>
      <c r="E35" s="57">
        <v>10600</v>
      </c>
      <c r="F35" s="57">
        <v>83</v>
      </c>
      <c r="G35" s="58">
        <v>-362</v>
      </c>
      <c r="H35" s="47">
        <f aca="true" t="shared" si="1" ref="H35:H41">SUM(F35+G35)</f>
        <v>-279</v>
      </c>
      <c r="I35" s="67">
        <v>-0.7</v>
      </c>
      <c r="J35" s="57">
        <v>10957</v>
      </c>
      <c r="K35" s="57">
        <v>5323</v>
      </c>
      <c r="L35" s="60">
        <v>5634</v>
      </c>
    </row>
    <row r="36" spans="2:12" ht="12" customHeight="1">
      <c r="B36" s="43"/>
      <c r="C36" s="55" t="s">
        <v>1780</v>
      </c>
      <c r="D36" s="56"/>
      <c r="E36" s="57">
        <v>7700</v>
      </c>
      <c r="F36" s="57">
        <v>89</v>
      </c>
      <c r="G36" s="58">
        <v>-752</v>
      </c>
      <c r="H36" s="47">
        <f t="shared" si="1"/>
        <v>-663</v>
      </c>
      <c r="I36" s="67">
        <v>-7.9</v>
      </c>
      <c r="J36" s="57">
        <v>8434</v>
      </c>
      <c r="K36" s="57">
        <v>4095</v>
      </c>
      <c r="L36" s="60">
        <v>4340</v>
      </c>
    </row>
    <row r="37" spans="2:12" ht="12" customHeight="1">
      <c r="B37" s="43"/>
      <c r="C37" s="55" t="s">
        <v>1781</v>
      </c>
      <c r="D37" s="56"/>
      <c r="E37" s="57">
        <v>10200</v>
      </c>
      <c r="F37" s="57">
        <v>94</v>
      </c>
      <c r="G37" s="58">
        <v>-305</v>
      </c>
      <c r="H37" s="47">
        <f t="shared" si="1"/>
        <v>-211</v>
      </c>
      <c r="I37" s="67">
        <v>-2</v>
      </c>
      <c r="J37" s="57">
        <v>10479</v>
      </c>
      <c r="K37" s="57">
        <v>5112</v>
      </c>
      <c r="L37" s="60">
        <v>5367</v>
      </c>
    </row>
    <row r="38" spans="2:12" s="20" customFormat="1" ht="12" customHeight="1">
      <c r="B38" s="64"/>
      <c r="C38" s="65" t="s">
        <v>1782</v>
      </c>
      <c r="D38" s="66"/>
      <c r="E38" s="57">
        <v>8200</v>
      </c>
      <c r="F38" s="57">
        <v>64</v>
      </c>
      <c r="G38" s="58">
        <v>-179</v>
      </c>
      <c r="H38" s="47">
        <f t="shared" si="1"/>
        <v>-115</v>
      </c>
      <c r="I38" s="67">
        <v>-1.4</v>
      </c>
      <c r="J38" s="57">
        <v>8374</v>
      </c>
      <c r="K38" s="57">
        <v>4010</v>
      </c>
      <c r="L38" s="60">
        <v>4367</v>
      </c>
    </row>
    <row r="39" spans="2:12" ht="12" customHeight="1">
      <c r="B39" s="43"/>
      <c r="C39" s="55" t="s">
        <v>1783</v>
      </c>
      <c r="D39" s="56"/>
      <c r="E39" s="57">
        <v>16800</v>
      </c>
      <c r="F39" s="57">
        <v>173</v>
      </c>
      <c r="G39" s="58">
        <v>-178</v>
      </c>
      <c r="H39" s="47">
        <f t="shared" si="1"/>
        <v>-5</v>
      </c>
      <c r="I39" s="70" t="s">
        <v>1778</v>
      </c>
      <c r="J39" s="57">
        <v>16856</v>
      </c>
      <c r="K39" s="57">
        <v>8406</v>
      </c>
      <c r="L39" s="60">
        <v>8445</v>
      </c>
    </row>
    <row r="40" spans="2:12" ht="12" customHeight="1">
      <c r="B40" s="43"/>
      <c r="C40" s="55" t="s">
        <v>1784</v>
      </c>
      <c r="D40" s="56"/>
      <c r="E40" s="57">
        <v>9800</v>
      </c>
      <c r="F40" s="57">
        <v>94</v>
      </c>
      <c r="G40" s="58">
        <v>-221</v>
      </c>
      <c r="H40" s="47">
        <f t="shared" si="1"/>
        <v>-127</v>
      </c>
      <c r="I40" s="67">
        <v>-1.3</v>
      </c>
      <c r="J40" s="57">
        <v>10012</v>
      </c>
      <c r="K40" s="57">
        <v>4895</v>
      </c>
      <c r="L40" s="60">
        <v>5117</v>
      </c>
    </row>
    <row r="41" spans="2:12" ht="12" customHeight="1">
      <c r="B41" s="43"/>
      <c r="C41" s="55" t="s">
        <v>1785</v>
      </c>
      <c r="D41" s="56"/>
      <c r="E41" s="57">
        <v>16400</v>
      </c>
      <c r="F41" s="57">
        <v>192</v>
      </c>
      <c r="G41" s="58">
        <v>-532</v>
      </c>
      <c r="H41" s="47">
        <f t="shared" si="1"/>
        <v>-340</v>
      </c>
      <c r="I41" s="67">
        <v>-2</v>
      </c>
      <c r="J41" s="57">
        <v>16833</v>
      </c>
      <c r="K41" s="57">
        <v>8069</v>
      </c>
      <c r="L41" s="60">
        <v>8763</v>
      </c>
    </row>
    <row r="42" spans="2:12" ht="12" customHeight="1">
      <c r="B42" s="43"/>
      <c r="C42" s="55"/>
      <c r="D42" s="56"/>
      <c r="E42" s="57"/>
      <c r="F42" s="57"/>
      <c r="G42" s="58"/>
      <c r="H42" s="58"/>
      <c r="I42" s="57"/>
      <c r="J42" s="57"/>
      <c r="K42" s="57"/>
      <c r="L42" s="60"/>
    </row>
    <row r="43" spans="2:12" s="49" customFormat="1" ht="12" customHeight="1">
      <c r="B43" s="1314" t="s">
        <v>1786</v>
      </c>
      <c r="C43" s="1313"/>
      <c r="D43" s="68"/>
      <c r="E43" s="51">
        <v>492700</v>
      </c>
      <c r="F43" s="51">
        <f>SUM(F44:F58)</f>
        <v>3669</v>
      </c>
      <c r="G43" s="52">
        <f>SUM(G44:G58)</f>
        <v>-4637</v>
      </c>
      <c r="H43" s="40">
        <f aca="true" t="shared" si="2" ref="H43:H49">SUM(F43+G43)</f>
        <v>-968</v>
      </c>
      <c r="I43" s="69">
        <v>-0.2</v>
      </c>
      <c r="J43" s="51">
        <f>SUM(J44:J58)</f>
        <v>493726</v>
      </c>
      <c r="K43" s="51">
        <f>SUM(K44:K58)</f>
        <v>237543</v>
      </c>
      <c r="L43" s="54">
        <f>SUM(L44:L58)</f>
        <v>256344</v>
      </c>
    </row>
    <row r="44" spans="2:12" ht="12" customHeight="1">
      <c r="B44" s="43"/>
      <c r="C44" s="55" t="s">
        <v>1787</v>
      </c>
      <c r="D44" s="56"/>
      <c r="E44" s="57">
        <v>189900</v>
      </c>
      <c r="F44" s="57">
        <v>1514</v>
      </c>
      <c r="G44" s="58">
        <v>-209</v>
      </c>
      <c r="H44" s="47">
        <f t="shared" si="2"/>
        <v>1305</v>
      </c>
      <c r="I44" s="67">
        <v>-0.7</v>
      </c>
      <c r="J44" s="57">
        <v>188597</v>
      </c>
      <c r="K44" s="57">
        <v>90751</v>
      </c>
      <c r="L44" s="60">
        <v>97843</v>
      </c>
    </row>
    <row r="45" spans="2:12" ht="12" customHeight="1">
      <c r="B45" s="43"/>
      <c r="C45" s="55" t="s">
        <v>1788</v>
      </c>
      <c r="D45" s="56"/>
      <c r="E45" s="57">
        <v>39600</v>
      </c>
      <c r="F45" s="57">
        <v>247</v>
      </c>
      <c r="G45" s="58">
        <v>-643</v>
      </c>
      <c r="H45" s="47">
        <f t="shared" si="2"/>
        <v>-396</v>
      </c>
      <c r="I45" s="67">
        <v>-1</v>
      </c>
      <c r="J45" s="57">
        <v>40015</v>
      </c>
      <c r="K45" s="57">
        <v>19106</v>
      </c>
      <c r="L45" s="60">
        <v>20916</v>
      </c>
    </row>
    <row r="46" spans="2:12" ht="12" customHeight="1">
      <c r="B46" s="64"/>
      <c r="C46" s="65" t="s">
        <v>1789</v>
      </c>
      <c r="D46" s="66"/>
      <c r="E46" s="57">
        <v>39800</v>
      </c>
      <c r="F46" s="57">
        <v>255</v>
      </c>
      <c r="G46" s="58">
        <v>-752</v>
      </c>
      <c r="H46" s="47">
        <f t="shared" si="2"/>
        <v>-497</v>
      </c>
      <c r="I46" s="67">
        <v>-1.2</v>
      </c>
      <c r="J46" s="57">
        <v>40383</v>
      </c>
      <c r="K46" s="57">
        <v>18974</v>
      </c>
      <c r="L46" s="60">
        <v>21408</v>
      </c>
    </row>
    <row r="47" spans="2:12" ht="12" customHeight="1">
      <c r="B47" s="43"/>
      <c r="C47" s="55" t="s">
        <v>1790</v>
      </c>
      <c r="D47" s="56"/>
      <c r="E47" s="57">
        <v>38600</v>
      </c>
      <c r="F47" s="57">
        <v>288</v>
      </c>
      <c r="G47" s="58">
        <v>-739</v>
      </c>
      <c r="H47" s="47">
        <f t="shared" si="2"/>
        <v>-451</v>
      </c>
      <c r="I47" s="67">
        <v>-1</v>
      </c>
      <c r="J47" s="57">
        <v>39057</v>
      </c>
      <c r="K47" s="57">
        <v>18786</v>
      </c>
      <c r="L47" s="60">
        <v>20270</v>
      </c>
    </row>
    <row r="48" spans="2:12" ht="12" customHeight="1">
      <c r="B48" s="43"/>
      <c r="C48" s="55" t="s">
        <v>1791</v>
      </c>
      <c r="D48" s="56"/>
      <c r="E48" s="57">
        <v>32900</v>
      </c>
      <c r="F48" s="57">
        <v>295</v>
      </c>
      <c r="G48" s="58">
        <v>-210</v>
      </c>
      <c r="H48" s="47">
        <f t="shared" si="2"/>
        <v>85</v>
      </c>
      <c r="I48" s="67">
        <v>0.3</v>
      </c>
      <c r="J48" s="57">
        <v>32909</v>
      </c>
      <c r="K48" s="57">
        <v>15513</v>
      </c>
      <c r="L48" s="60">
        <v>17395</v>
      </c>
    </row>
    <row r="49" spans="2:12" ht="12" customHeight="1">
      <c r="B49" s="43"/>
      <c r="C49" s="55" t="s">
        <v>1792</v>
      </c>
      <c r="D49" s="56"/>
      <c r="E49" s="57">
        <v>41500</v>
      </c>
      <c r="F49" s="57">
        <v>410</v>
      </c>
      <c r="G49" s="58">
        <v>187</v>
      </c>
      <c r="H49" s="47">
        <f t="shared" si="2"/>
        <v>597</v>
      </c>
      <c r="I49" s="67">
        <v>1.5</v>
      </c>
      <c r="J49" s="57">
        <v>40917</v>
      </c>
      <c r="K49" s="57">
        <v>20684</v>
      </c>
      <c r="L49" s="60">
        <v>20231</v>
      </c>
    </row>
    <row r="50" spans="2:12" ht="12" customHeight="1">
      <c r="B50" s="64"/>
      <c r="C50" s="65"/>
      <c r="D50" s="66"/>
      <c r="E50" s="57"/>
      <c r="F50" s="57"/>
      <c r="G50" s="58"/>
      <c r="H50" s="47"/>
      <c r="I50" s="57"/>
      <c r="J50" s="57"/>
      <c r="K50" s="57"/>
      <c r="L50" s="60"/>
    </row>
    <row r="51" spans="2:12" ht="12" customHeight="1">
      <c r="B51" s="64"/>
      <c r="C51" s="65" t="s">
        <v>1793</v>
      </c>
      <c r="D51" s="66"/>
      <c r="E51" s="57">
        <v>11400</v>
      </c>
      <c r="F51" s="57">
        <v>38</v>
      </c>
      <c r="G51" s="58">
        <v>-170</v>
      </c>
      <c r="H51" s="47">
        <f>SUM(F51+G51)</f>
        <v>-132</v>
      </c>
      <c r="I51" s="67">
        <v>-1.1</v>
      </c>
      <c r="J51" s="57">
        <v>11612</v>
      </c>
      <c r="K51" s="57">
        <v>5575</v>
      </c>
      <c r="L51" s="60">
        <v>6037</v>
      </c>
    </row>
    <row r="52" spans="2:12" ht="12" customHeight="1">
      <c r="B52" s="43"/>
      <c r="C52" s="55" t="s">
        <v>1794</v>
      </c>
      <c r="D52" s="56"/>
      <c r="E52" s="57">
        <v>12600</v>
      </c>
      <c r="F52" s="57">
        <v>61</v>
      </c>
      <c r="G52" s="58">
        <v>-215</v>
      </c>
      <c r="H52" s="47">
        <f>SUM(F52+G52)</f>
        <v>-154</v>
      </c>
      <c r="I52" s="67">
        <v>-1.2</v>
      </c>
      <c r="J52" s="57">
        <v>12815</v>
      </c>
      <c r="K52" s="57">
        <v>6141</v>
      </c>
      <c r="L52" s="60">
        <v>6674</v>
      </c>
    </row>
    <row r="53" spans="2:12" ht="12" customHeight="1">
      <c r="B53" s="43"/>
      <c r="C53" s="55" t="s">
        <v>1795</v>
      </c>
      <c r="D53" s="56"/>
      <c r="E53" s="57">
        <v>15600</v>
      </c>
      <c r="F53" s="57">
        <v>118</v>
      </c>
      <c r="G53" s="58">
        <v>-341</v>
      </c>
      <c r="H53" s="47">
        <f>SUM(F53+G53)</f>
        <v>-223</v>
      </c>
      <c r="I53" s="67">
        <v>-1.4</v>
      </c>
      <c r="J53" s="57">
        <v>15844</v>
      </c>
      <c r="K53" s="57">
        <v>7548</v>
      </c>
      <c r="L53" s="60">
        <v>8291</v>
      </c>
    </row>
    <row r="54" spans="2:12" ht="12" customHeight="1">
      <c r="B54" s="43"/>
      <c r="C54" s="55"/>
      <c r="D54" s="56"/>
      <c r="E54" s="57"/>
      <c r="F54" s="57"/>
      <c r="G54" s="58"/>
      <c r="H54" s="47"/>
      <c r="I54" s="57"/>
      <c r="J54" s="57"/>
      <c r="K54" s="57"/>
      <c r="L54" s="60"/>
    </row>
    <row r="55" spans="2:12" ht="13.5" customHeight="1">
      <c r="B55" s="43"/>
      <c r="C55" s="55" t="s">
        <v>1796</v>
      </c>
      <c r="D55" s="56"/>
      <c r="E55" s="57">
        <v>15500</v>
      </c>
      <c r="F55" s="57">
        <v>57</v>
      </c>
      <c r="G55" s="58">
        <v>-326</v>
      </c>
      <c r="H55" s="47">
        <f>SUM(F55+G55)</f>
        <v>-269</v>
      </c>
      <c r="I55" s="67">
        <v>-1.7</v>
      </c>
      <c r="J55" s="57">
        <v>15819</v>
      </c>
      <c r="K55" s="57">
        <v>7685</v>
      </c>
      <c r="L55" s="60">
        <v>8133</v>
      </c>
    </row>
    <row r="56" spans="2:12" ht="12" customHeight="1">
      <c r="B56" s="43"/>
      <c r="C56" s="55" t="s">
        <v>1797</v>
      </c>
      <c r="D56" s="56"/>
      <c r="E56" s="57">
        <v>15500</v>
      </c>
      <c r="F56" s="57">
        <v>96</v>
      </c>
      <c r="G56" s="58">
        <v>-122</v>
      </c>
      <c r="H56" s="47">
        <f>SUM(F56+G56)</f>
        <v>-26</v>
      </c>
      <c r="I56" s="67">
        <v>-0.2</v>
      </c>
      <c r="J56" s="57">
        <v>15594</v>
      </c>
      <c r="K56" s="57">
        <v>7622</v>
      </c>
      <c r="L56" s="60">
        <v>8142</v>
      </c>
    </row>
    <row r="57" spans="2:12" ht="12" customHeight="1">
      <c r="B57" s="64"/>
      <c r="C57" s="65" t="s">
        <v>1798</v>
      </c>
      <c r="D57" s="66"/>
      <c r="E57" s="57">
        <v>13900</v>
      </c>
      <c r="F57" s="57">
        <v>120</v>
      </c>
      <c r="G57" s="58">
        <v>-528</v>
      </c>
      <c r="H57" s="47">
        <f>SUM(F57+G57)</f>
        <v>-408</v>
      </c>
      <c r="I57" s="67">
        <v>-2.8</v>
      </c>
      <c r="J57" s="57">
        <v>14389</v>
      </c>
      <c r="K57" s="57">
        <v>6971</v>
      </c>
      <c r="L57" s="60">
        <v>7416</v>
      </c>
    </row>
    <row r="58" spans="2:12" ht="12" customHeight="1">
      <c r="B58" s="43"/>
      <c r="C58" s="55" t="s">
        <v>1799</v>
      </c>
      <c r="D58" s="56"/>
      <c r="E58" s="57">
        <v>25300</v>
      </c>
      <c r="F58" s="57">
        <v>170</v>
      </c>
      <c r="G58" s="58">
        <v>-569</v>
      </c>
      <c r="H58" s="47">
        <f>SUM(F58+G58)</f>
        <v>-399</v>
      </c>
      <c r="I58" s="67">
        <v>-1.5</v>
      </c>
      <c r="J58" s="57">
        <v>25775</v>
      </c>
      <c r="K58" s="57">
        <v>12187</v>
      </c>
      <c r="L58" s="60">
        <v>13588</v>
      </c>
    </row>
    <row r="59" spans="2:12" ht="12" customHeight="1">
      <c r="B59" s="43"/>
      <c r="C59" s="55"/>
      <c r="D59" s="56"/>
      <c r="E59" s="57"/>
      <c r="F59" s="57"/>
      <c r="G59" s="58"/>
      <c r="H59" s="58"/>
      <c r="I59" s="57"/>
      <c r="J59" s="57"/>
      <c r="K59" s="57"/>
      <c r="L59" s="60"/>
    </row>
    <row r="60" spans="2:12" s="49" customFormat="1" ht="12" customHeight="1">
      <c r="B60" s="1312" t="s">
        <v>1800</v>
      </c>
      <c r="C60" s="1313"/>
      <c r="D60" s="71"/>
      <c r="E60" s="51">
        <v>288700</v>
      </c>
      <c r="F60" s="51">
        <f>SUM(F61:F72)</f>
        <v>1862</v>
      </c>
      <c r="G60" s="52">
        <f>SUM(G61:G72)</f>
        <v>-6317</v>
      </c>
      <c r="H60" s="40">
        <f>SUM(F60+G60)</f>
        <v>-4455</v>
      </c>
      <c r="I60" s="69">
        <v>-1.5</v>
      </c>
      <c r="J60" s="51">
        <f>SUM(J61:J72)</f>
        <v>293205</v>
      </c>
      <c r="K60" s="51">
        <f>SUM(K61:K72)</f>
        <v>139830</v>
      </c>
      <c r="L60" s="54">
        <f>SUM(L61:L72)</f>
        <v>153365</v>
      </c>
    </row>
    <row r="61" spans="2:12" ht="12" customHeight="1">
      <c r="B61" s="43"/>
      <c r="C61" s="55" t="s">
        <v>1801</v>
      </c>
      <c r="D61" s="56"/>
      <c r="E61" s="57">
        <v>96100</v>
      </c>
      <c r="F61" s="57">
        <v>768</v>
      </c>
      <c r="G61" s="58">
        <v>-1621</v>
      </c>
      <c r="H61" s="47">
        <f>SUM(F61+G61)</f>
        <v>-853</v>
      </c>
      <c r="I61" s="67">
        <v>-0.9</v>
      </c>
      <c r="J61" s="57">
        <v>96991</v>
      </c>
      <c r="K61" s="57">
        <v>45738</v>
      </c>
      <c r="L61" s="60">
        <v>51252</v>
      </c>
    </row>
    <row r="62" spans="2:12" ht="12" customHeight="1">
      <c r="B62" s="43"/>
      <c r="C62" s="55" t="s">
        <v>1802</v>
      </c>
      <c r="D62" s="56"/>
      <c r="E62" s="57">
        <v>35900</v>
      </c>
      <c r="F62" s="57">
        <v>242</v>
      </c>
      <c r="G62" s="58">
        <v>-507</v>
      </c>
      <c r="H62" s="47">
        <f>SUM(F62+G62)</f>
        <v>-265</v>
      </c>
      <c r="I62" s="67">
        <v>-0.7</v>
      </c>
      <c r="J62" s="57">
        <v>36211</v>
      </c>
      <c r="K62" s="57">
        <v>17292</v>
      </c>
      <c r="L62" s="60">
        <v>18917</v>
      </c>
    </row>
    <row r="63" spans="2:12" ht="12" customHeight="1">
      <c r="B63" s="43"/>
      <c r="C63" s="55"/>
      <c r="D63" s="56"/>
      <c r="E63" s="57"/>
      <c r="F63" s="57"/>
      <c r="G63" s="58"/>
      <c r="H63" s="47"/>
      <c r="I63" s="57"/>
      <c r="J63" s="57"/>
      <c r="K63" s="57"/>
      <c r="L63" s="60"/>
    </row>
    <row r="64" spans="2:12" ht="12" customHeight="1">
      <c r="B64" s="43"/>
      <c r="C64" s="55" t="s">
        <v>1803</v>
      </c>
      <c r="D64" s="56"/>
      <c r="E64" s="57">
        <v>31000</v>
      </c>
      <c r="F64" s="57">
        <v>164</v>
      </c>
      <c r="G64" s="58">
        <v>-1292</v>
      </c>
      <c r="H64" s="47">
        <f>SUM(F64+G64)</f>
        <v>-1128</v>
      </c>
      <c r="I64" s="67">
        <v>-3.5</v>
      </c>
      <c r="J64" s="57">
        <v>32136</v>
      </c>
      <c r="K64" s="57">
        <v>15183</v>
      </c>
      <c r="L64" s="60">
        <v>16957</v>
      </c>
    </row>
    <row r="65" spans="2:12" ht="12" customHeight="1">
      <c r="B65" s="43"/>
      <c r="C65" s="55" t="s">
        <v>1804</v>
      </c>
      <c r="D65" s="56"/>
      <c r="E65" s="57">
        <v>12700</v>
      </c>
      <c r="F65" s="57">
        <v>122</v>
      </c>
      <c r="G65" s="58">
        <v>-189</v>
      </c>
      <c r="H65" s="47">
        <f>SUM(F65+G65)</f>
        <v>-67</v>
      </c>
      <c r="I65" s="67">
        <v>-0.5</v>
      </c>
      <c r="J65" s="57">
        <v>12792</v>
      </c>
      <c r="K65" s="57">
        <v>6053</v>
      </c>
      <c r="L65" s="60">
        <v>6740</v>
      </c>
    </row>
    <row r="66" spans="2:12" ht="12" customHeight="1">
      <c r="B66" s="64"/>
      <c r="C66" s="65" t="s">
        <v>1805</v>
      </c>
      <c r="D66" s="66"/>
      <c r="E66" s="57">
        <v>19200</v>
      </c>
      <c r="F66" s="57">
        <v>153</v>
      </c>
      <c r="G66" s="58">
        <v>-421</v>
      </c>
      <c r="H66" s="47">
        <f>SUM(F66+G66)</f>
        <v>-268</v>
      </c>
      <c r="I66" s="67">
        <v>-1.4</v>
      </c>
      <c r="J66" s="57">
        <v>19528</v>
      </c>
      <c r="K66" s="57">
        <v>9189</v>
      </c>
      <c r="L66" s="60">
        <v>10336</v>
      </c>
    </row>
    <row r="67" spans="2:12" ht="12" customHeight="1">
      <c r="B67" s="43"/>
      <c r="C67" s="55" t="s">
        <v>1806</v>
      </c>
      <c r="D67" s="56"/>
      <c r="E67" s="57">
        <v>8800</v>
      </c>
      <c r="F67" s="57">
        <v>57</v>
      </c>
      <c r="G67" s="58">
        <v>-176</v>
      </c>
      <c r="H67" s="47">
        <f>SUM(F67+G67)</f>
        <v>-119</v>
      </c>
      <c r="I67" s="59">
        <v>-1.3</v>
      </c>
      <c r="J67" s="57">
        <v>9004</v>
      </c>
      <c r="K67" s="57">
        <v>4317</v>
      </c>
      <c r="L67" s="60">
        <v>4686</v>
      </c>
    </row>
    <row r="68" spans="2:12" ht="12" customHeight="1">
      <c r="B68" s="43"/>
      <c r="C68" s="55" t="s">
        <v>1807</v>
      </c>
      <c r="D68" s="56"/>
      <c r="E68" s="57">
        <v>28100</v>
      </c>
      <c r="F68" s="57">
        <v>138</v>
      </c>
      <c r="G68" s="58">
        <v>-468</v>
      </c>
      <c r="H68" s="47">
        <f>SUM(F68+G68)</f>
        <v>-330</v>
      </c>
      <c r="I68" s="59">
        <v>-1.2</v>
      </c>
      <c r="J68" s="57">
        <v>28506</v>
      </c>
      <c r="K68" s="57">
        <v>13702</v>
      </c>
      <c r="L68" s="60">
        <v>14802</v>
      </c>
    </row>
    <row r="69" spans="2:12" ht="12" customHeight="1">
      <c r="B69" s="43"/>
      <c r="C69" s="55"/>
      <c r="D69" s="56"/>
      <c r="E69" s="57"/>
      <c r="F69" s="57"/>
      <c r="G69" s="58"/>
      <c r="H69" s="47"/>
      <c r="I69" s="61"/>
      <c r="J69" s="57"/>
      <c r="K69" s="57"/>
      <c r="L69" s="60"/>
    </row>
    <row r="70" spans="2:12" ht="12" customHeight="1">
      <c r="B70" s="43"/>
      <c r="C70" s="55" t="s">
        <v>1808</v>
      </c>
      <c r="D70" s="56"/>
      <c r="E70" s="57">
        <v>24000</v>
      </c>
      <c r="F70" s="57">
        <v>101</v>
      </c>
      <c r="G70" s="58">
        <v>-829</v>
      </c>
      <c r="H70" s="47">
        <f>SUM(F70+G70)</f>
        <v>-728</v>
      </c>
      <c r="I70" s="59">
        <v>-2.9</v>
      </c>
      <c r="J70" s="57">
        <v>24772</v>
      </c>
      <c r="K70" s="57">
        <v>12021</v>
      </c>
      <c r="L70" s="60">
        <v>12750</v>
      </c>
    </row>
    <row r="71" spans="2:12" ht="12" customHeight="1">
      <c r="B71" s="43"/>
      <c r="C71" s="55" t="s">
        <v>1809</v>
      </c>
      <c r="D71" s="56"/>
      <c r="E71" s="57">
        <v>15000</v>
      </c>
      <c r="F71" s="57">
        <v>54</v>
      </c>
      <c r="G71" s="58">
        <v>-474</v>
      </c>
      <c r="H71" s="47">
        <f>SUM(F71+G71)</f>
        <v>-420</v>
      </c>
      <c r="I71" s="59">
        <v>-2.7</v>
      </c>
      <c r="J71" s="57">
        <v>15478</v>
      </c>
      <c r="K71" s="57">
        <v>7540</v>
      </c>
      <c r="L71" s="60">
        <v>7937</v>
      </c>
    </row>
    <row r="72" spans="2:12" ht="12" customHeight="1">
      <c r="B72" s="43"/>
      <c r="C72" s="55" t="s">
        <v>1810</v>
      </c>
      <c r="D72" s="56"/>
      <c r="E72" s="57">
        <v>17500</v>
      </c>
      <c r="F72" s="57">
        <v>63</v>
      </c>
      <c r="G72" s="58">
        <v>-340</v>
      </c>
      <c r="H72" s="47">
        <f>SUM(F72+G72)</f>
        <v>-277</v>
      </c>
      <c r="I72" s="59">
        <v>-1.6</v>
      </c>
      <c r="J72" s="57">
        <v>17787</v>
      </c>
      <c r="K72" s="57">
        <v>8795</v>
      </c>
      <c r="L72" s="60">
        <v>8988</v>
      </c>
    </row>
    <row r="73" spans="2:12" ht="12" customHeight="1">
      <c r="B73" s="43"/>
      <c r="C73" s="55"/>
      <c r="D73" s="72"/>
      <c r="E73" s="57"/>
      <c r="F73" s="57"/>
      <c r="G73" s="57"/>
      <c r="H73" s="58"/>
      <c r="I73" s="57"/>
      <c r="J73" s="57"/>
      <c r="K73" s="57"/>
      <c r="L73" s="73"/>
    </row>
    <row r="74" spans="2:12" ht="12" customHeight="1">
      <c r="B74" s="74"/>
      <c r="C74" s="75" t="s">
        <v>1811</v>
      </c>
      <c r="D74" s="74"/>
      <c r="E74" s="76"/>
      <c r="F74" s="76"/>
      <c r="G74" s="76"/>
      <c r="H74" s="76"/>
      <c r="I74" s="76"/>
      <c r="J74" s="76"/>
      <c r="K74" s="76"/>
      <c r="L74" s="76"/>
    </row>
    <row r="75" spans="2:12" ht="12" customHeight="1">
      <c r="B75" s="20"/>
      <c r="C75" s="77" t="s">
        <v>1812</v>
      </c>
      <c r="D75" s="55"/>
      <c r="E75" s="57"/>
      <c r="F75" s="57"/>
      <c r="G75" s="57"/>
      <c r="H75" s="57"/>
      <c r="I75" s="57"/>
      <c r="J75" s="57"/>
      <c r="K75" s="57"/>
      <c r="L75" s="57"/>
    </row>
    <row r="76" spans="2:12" ht="12" customHeight="1">
      <c r="B76" s="20"/>
      <c r="E76" s="20"/>
      <c r="F76" s="20"/>
      <c r="G76" s="20"/>
      <c r="H76" s="20"/>
      <c r="I76" s="20"/>
      <c r="J76" s="20"/>
      <c r="K76" s="20"/>
      <c r="L76" s="20"/>
    </row>
    <row r="77" spans="7:12" ht="12">
      <c r="G77" s="20"/>
      <c r="H77" s="20"/>
      <c r="I77" s="20"/>
      <c r="J77" s="20"/>
      <c r="K77" s="20"/>
      <c r="L77" s="20"/>
    </row>
    <row r="78" spans="7:12" ht="12">
      <c r="G78" s="20"/>
      <c r="H78" s="20"/>
      <c r="I78" s="20"/>
      <c r="J78" s="20"/>
      <c r="K78" s="20"/>
      <c r="L78" s="20"/>
    </row>
    <row r="79" spans="7:12" ht="12">
      <c r="G79" s="20"/>
      <c r="H79" s="20"/>
      <c r="I79" s="20"/>
      <c r="J79" s="20"/>
      <c r="K79" s="20"/>
      <c r="L79" s="20"/>
    </row>
    <row r="80" spans="7:12" ht="12">
      <c r="G80" s="20"/>
      <c r="H80" s="20"/>
      <c r="I80" s="20"/>
      <c r="J80" s="20"/>
      <c r="K80" s="20"/>
      <c r="L80" s="20"/>
    </row>
    <row r="81" spans="7:12" ht="12">
      <c r="G81" s="20"/>
      <c r="H81" s="20"/>
      <c r="I81" s="20"/>
      <c r="J81" s="20"/>
      <c r="K81" s="20"/>
      <c r="L81" s="20"/>
    </row>
    <row r="82" spans="7:12" ht="12">
      <c r="G82" s="20"/>
      <c r="H82" s="20"/>
      <c r="I82" s="20"/>
      <c r="J82" s="20"/>
      <c r="K82" s="20"/>
      <c r="L82" s="20"/>
    </row>
    <row r="83" spans="7:9" ht="12">
      <c r="G83" s="17"/>
      <c r="H83" s="17"/>
      <c r="I83" s="17"/>
    </row>
    <row r="84" spans="7:9" ht="12">
      <c r="G84" s="17"/>
      <c r="H84" s="17"/>
      <c r="I84" s="17"/>
    </row>
    <row r="85" spans="7:9" ht="12">
      <c r="G85" s="17"/>
      <c r="H85" s="17"/>
      <c r="I85" s="17"/>
    </row>
    <row r="86" spans="7:9" ht="12">
      <c r="G86" s="17"/>
      <c r="H86" s="17"/>
      <c r="I86" s="17"/>
    </row>
    <row r="87" spans="7:9" ht="12">
      <c r="G87" s="17"/>
      <c r="H87" s="17"/>
      <c r="I87" s="17"/>
    </row>
    <row r="88" spans="7:9" ht="12">
      <c r="G88" s="17"/>
      <c r="H88" s="17"/>
      <c r="I88" s="17"/>
    </row>
    <row r="89" spans="7:9" ht="12">
      <c r="G89" s="17"/>
      <c r="H89" s="17"/>
      <c r="I89" s="17"/>
    </row>
    <row r="90" spans="7:9" ht="12">
      <c r="G90" s="17"/>
      <c r="H90" s="17"/>
      <c r="I90" s="17"/>
    </row>
    <row r="91" spans="7:9" ht="12">
      <c r="G91" s="17"/>
      <c r="H91" s="17"/>
      <c r="I91" s="17"/>
    </row>
    <row r="92" spans="7:9" ht="12">
      <c r="G92" s="17"/>
      <c r="H92" s="17"/>
      <c r="I92" s="17"/>
    </row>
    <row r="93" spans="7:9" ht="12">
      <c r="G93" s="17"/>
      <c r="H93" s="17"/>
      <c r="I93" s="17"/>
    </row>
    <row r="94" spans="7:9" ht="12">
      <c r="G94" s="17"/>
      <c r="H94" s="17"/>
      <c r="I94" s="17"/>
    </row>
    <row r="95" spans="7:9" ht="12">
      <c r="G95" s="17"/>
      <c r="H95" s="17"/>
      <c r="I95" s="17"/>
    </row>
    <row r="96" spans="7:9" ht="12">
      <c r="G96" s="17"/>
      <c r="H96" s="17"/>
      <c r="I96" s="17"/>
    </row>
    <row r="97" spans="7:9" ht="12">
      <c r="G97" s="17"/>
      <c r="H97" s="17"/>
      <c r="I97" s="17"/>
    </row>
    <row r="98" spans="7:9" ht="12">
      <c r="G98" s="17"/>
      <c r="H98" s="17"/>
      <c r="I98" s="17"/>
    </row>
    <row r="99" spans="7:9" ht="12">
      <c r="G99" s="17"/>
      <c r="H99" s="17"/>
      <c r="I99" s="17"/>
    </row>
    <row r="100" spans="7:9" ht="12">
      <c r="G100" s="17"/>
      <c r="H100" s="17"/>
      <c r="I100" s="17"/>
    </row>
    <row r="101" spans="7:9" ht="12">
      <c r="G101" s="17"/>
      <c r="H101" s="17"/>
      <c r="I101" s="17"/>
    </row>
    <row r="102" spans="7:9" ht="12">
      <c r="G102" s="17"/>
      <c r="H102" s="17"/>
      <c r="I102" s="17"/>
    </row>
    <row r="103" spans="7:9" ht="12">
      <c r="G103" s="17"/>
      <c r="H103" s="17"/>
      <c r="I103" s="17"/>
    </row>
    <row r="104" spans="7:9" ht="12">
      <c r="G104" s="17"/>
      <c r="H104" s="17"/>
      <c r="I104" s="17"/>
    </row>
    <row r="105" spans="7:9" ht="12">
      <c r="G105" s="17"/>
      <c r="H105" s="17"/>
      <c r="I105" s="17"/>
    </row>
    <row r="106" spans="7:9" ht="12">
      <c r="G106" s="17"/>
      <c r="H106" s="17"/>
      <c r="I106" s="17"/>
    </row>
    <row r="107" spans="7:9" ht="12">
      <c r="G107" s="17"/>
      <c r="H107" s="17"/>
      <c r="I107" s="17"/>
    </row>
    <row r="108" spans="7:9" ht="12">
      <c r="G108" s="17"/>
      <c r="H108" s="17"/>
      <c r="I108" s="17"/>
    </row>
  </sheetData>
  <mergeCells count="10">
    <mergeCell ref="F4:F5"/>
    <mergeCell ref="G4:G5"/>
    <mergeCell ref="H4:I4"/>
    <mergeCell ref="J4:L4"/>
    <mergeCell ref="B60:C60"/>
    <mergeCell ref="B29:C29"/>
    <mergeCell ref="B43:C43"/>
    <mergeCell ref="B4:D5"/>
    <mergeCell ref="B9:C9"/>
    <mergeCell ref="B7:D7"/>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N149"/>
  <sheetViews>
    <sheetView workbookViewId="0" topLeftCell="A1">
      <selection activeCell="A1" sqref="A1"/>
    </sheetView>
  </sheetViews>
  <sheetFormatPr defaultColWidth="9.00390625" defaultRowHeight="13.5"/>
  <cols>
    <col min="1" max="1" width="2.625" style="861" customWidth="1"/>
    <col min="2" max="2" width="4.375" style="863" customWidth="1"/>
    <col min="3" max="3" width="23.50390625" style="863" bestFit="1" customWidth="1"/>
    <col min="4" max="4" width="6.625" style="864" customWidth="1"/>
    <col min="5" max="5" width="12.50390625" style="861" bestFit="1" customWidth="1"/>
    <col min="6" max="6" width="15.375" style="861" bestFit="1" customWidth="1"/>
    <col min="7" max="7" width="9.00390625" style="861" customWidth="1"/>
    <col min="8" max="8" width="12.50390625" style="865" bestFit="1" customWidth="1"/>
    <col min="9" max="9" width="15.375" style="861" bestFit="1" customWidth="1"/>
    <col min="10" max="16384" width="9.00390625" style="861" customWidth="1"/>
  </cols>
  <sheetData>
    <row r="2" ht="14.25">
      <c r="B2" s="862" t="s">
        <v>622</v>
      </c>
    </row>
    <row r="3" ht="12.75" thickBot="1"/>
    <row r="4" spans="2:14" ht="14.25" customHeight="1" thickTop="1">
      <c r="B4" s="1674" t="s">
        <v>468</v>
      </c>
      <c r="C4" s="1675"/>
      <c r="D4" s="1678" t="s">
        <v>469</v>
      </c>
      <c r="E4" s="1667" t="s">
        <v>470</v>
      </c>
      <c r="F4" s="1668"/>
      <c r="G4" s="1669"/>
      <c r="H4" s="1667" t="s">
        <v>471</v>
      </c>
      <c r="I4" s="1668"/>
      <c r="J4" s="1669"/>
      <c r="K4" s="865"/>
      <c r="L4" s="865"/>
      <c r="M4" s="865"/>
      <c r="N4" s="865"/>
    </row>
    <row r="5" spans="2:14" ht="12" customHeight="1">
      <c r="B5" s="1676"/>
      <c r="C5" s="1677"/>
      <c r="D5" s="1679"/>
      <c r="E5" s="866" t="s">
        <v>472</v>
      </c>
      <c r="F5" s="867" t="s">
        <v>473</v>
      </c>
      <c r="G5" s="868" t="s">
        <v>474</v>
      </c>
      <c r="H5" s="866" t="s">
        <v>472</v>
      </c>
      <c r="I5" s="867" t="s">
        <v>473</v>
      </c>
      <c r="J5" s="868" t="s">
        <v>474</v>
      </c>
      <c r="K5" s="865"/>
      <c r="L5" s="865"/>
      <c r="M5" s="865"/>
      <c r="N5" s="865"/>
    </row>
    <row r="6" spans="2:10" s="865" customFormat="1" ht="12">
      <c r="B6" s="872"/>
      <c r="C6" s="873"/>
      <c r="D6" s="874"/>
      <c r="E6" s="875"/>
      <c r="F6" s="876" t="s">
        <v>475</v>
      </c>
      <c r="G6" s="877" t="s">
        <v>467</v>
      </c>
      <c r="H6" s="875"/>
      <c r="I6" s="876" t="s">
        <v>475</v>
      </c>
      <c r="J6" s="878" t="s">
        <v>467</v>
      </c>
    </row>
    <row r="7" spans="2:10" s="879" customFormat="1" ht="11.25">
      <c r="B7" s="880"/>
      <c r="C7" s="881" t="s">
        <v>1756</v>
      </c>
      <c r="D7" s="882"/>
      <c r="E7" s="883"/>
      <c r="F7" s="884">
        <v>6310018005</v>
      </c>
      <c r="G7" s="885"/>
      <c r="H7" s="883"/>
      <c r="I7" s="884">
        <v>6385323576</v>
      </c>
      <c r="J7" s="886"/>
    </row>
    <row r="8" spans="2:10" s="879" customFormat="1" ht="11.25">
      <c r="B8" s="880"/>
      <c r="C8" s="881"/>
      <c r="D8" s="882"/>
      <c r="E8" s="883"/>
      <c r="F8" s="887"/>
      <c r="G8" s="885"/>
      <c r="H8" s="883"/>
      <c r="I8" s="887"/>
      <c r="J8" s="886"/>
    </row>
    <row r="9" spans="2:10" ht="12" customHeight="1">
      <c r="B9" s="1666" t="s">
        <v>476</v>
      </c>
      <c r="C9" s="888" t="s">
        <v>477</v>
      </c>
      <c r="D9" s="889" t="s">
        <v>478</v>
      </c>
      <c r="E9" s="890">
        <v>250594</v>
      </c>
      <c r="F9" s="890">
        <v>878984488</v>
      </c>
      <c r="G9" s="891">
        <v>14</v>
      </c>
      <c r="H9" s="890">
        <v>360735</v>
      </c>
      <c r="I9" s="890">
        <v>1087056384</v>
      </c>
      <c r="J9" s="892">
        <v>17</v>
      </c>
    </row>
    <row r="10" spans="2:10" ht="12" customHeight="1">
      <c r="B10" s="1666"/>
      <c r="C10" s="888"/>
      <c r="D10" s="889"/>
      <c r="E10" s="890"/>
      <c r="F10" s="890"/>
      <c r="G10" s="891"/>
      <c r="H10" s="890"/>
      <c r="I10" s="890"/>
      <c r="J10" s="892"/>
    </row>
    <row r="11" spans="2:10" ht="12" customHeight="1">
      <c r="B11" s="1666"/>
      <c r="C11" s="1672" t="s">
        <v>479</v>
      </c>
      <c r="D11" s="889" t="s">
        <v>480</v>
      </c>
      <c r="E11" s="890">
        <v>1466750</v>
      </c>
      <c r="F11" s="890"/>
      <c r="G11" s="891"/>
      <c r="H11" s="890">
        <v>2528582</v>
      </c>
      <c r="I11" s="890"/>
      <c r="J11" s="892"/>
    </row>
    <row r="12" spans="2:10" ht="12" customHeight="1">
      <c r="B12" s="1666"/>
      <c r="C12" s="1672"/>
      <c r="D12" s="889" t="s">
        <v>481</v>
      </c>
      <c r="E12" s="890">
        <v>18965</v>
      </c>
      <c r="F12" s="890"/>
      <c r="G12" s="891"/>
      <c r="H12" s="890"/>
      <c r="I12" s="890"/>
      <c r="J12" s="892"/>
    </row>
    <row r="13" spans="2:10" ht="12" customHeight="1">
      <c r="B13" s="1666"/>
      <c r="C13" s="1672"/>
      <c r="D13" s="889" t="s">
        <v>482</v>
      </c>
      <c r="E13" s="890">
        <v>5294556</v>
      </c>
      <c r="F13" s="890">
        <v>1985207382</v>
      </c>
      <c r="G13" s="891">
        <v>31.2</v>
      </c>
      <c r="H13" s="890">
        <v>5356810</v>
      </c>
      <c r="I13" s="890">
        <v>1899345558</v>
      </c>
      <c r="J13" s="892">
        <v>29.7</v>
      </c>
    </row>
    <row r="14" spans="2:10" ht="12" customHeight="1">
      <c r="B14" s="1666"/>
      <c r="C14" s="1672"/>
      <c r="D14" s="889" t="s">
        <v>483</v>
      </c>
      <c r="E14" s="890">
        <v>85854</v>
      </c>
      <c r="F14" s="890"/>
      <c r="G14" s="891"/>
      <c r="H14" s="890"/>
      <c r="I14" s="890"/>
      <c r="J14" s="892"/>
    </row>
    <row r="15" spans="2:10" ht="12" customHeight="1">
      <c r="B15" s="1666"/>
      <c r="C15" s="1672"/>
      <c r="D15" s="889" t="s">
        <v>484</v>
      </c>
      <c r="E15" s="890">
        <v>1891</v>
      </c>
      <c r="F15" s="890"/>
      <c r="G15" s="891"/>
      <c r="H15" s="890"/>
      <c r="I15" s="890"/>
      <c r="J15" s="892"/>
    </row>
    <row r="16" spans="2:10" ht="12" customHeight="1">
      <c r="B16" s="1666"/>
      <c r="C16" s="888"/>
      <c r="D16" s="889"/>
      <c r="E16" s="890"/>
      <c r="F16" s="890"/>
      <c r="G16" s="891"/>
      <c r="H16" s="890"/>
      <c r="I16" s="890"/>
      <c r="J16" s="892"/>
    </row>
    <row r="17" spans="2:10" ht="12" customHeight="1">
      <c r="B17" s="1666"/>
      <c r="C17" s="1672" t="s">
        <v>485</v>
      </c>
      <c r="D17" s="889" t="s">
        <v>480</v>
      </c>
      <c r="E17" s="890">
        <v>65249</v>
      </c>
      <c r="F17" s="890"/>
      <c r="G17" s="891"/>
      <c r="H17" s="890">
        <v>118598</v>
      </c>
      <c r="I17" s="890"/>
      <c r="J17" s="892"/>
    </row>
    <row r="18" spans="2:10" ht="12" customHeight="1">
      <c r="B18" s="1666"/>
      <c r="C18" s="1672"/>
      <c r="D18" s="889" t="s">
        <v>481</v>
      </c>
      <c r="E18" s="890">
        <v>1535</v>
      </c>
      <c r="F18" s="890">
        <v>80056068</v>
      </c>
      <c r="G18" s="891">
        <v>1.3</v>
      </c>
      <c r="H18" s="890"/>
      <c r="I18" s="890">
        <v>98875678</v>
      </c>
      <c r="J18" s="892">
        <v>1.5</v>
      </c>
    </row>
    <row r="19" spans="2:10" ht="12" customHeight="1">
      <c r="B19" s="1666"/>
      <c r="C19" s="1672"/>
      <c r="D19" s="889" t="s">
        <v>482</v>
      </c>
      <c r="E19" s="890">
        <v>649882</v>
      </c>
      <c r="F19" s="890"/>
      <c r="G19" s="891"/>
      <c r="H19" s="890">
        <v>441767</v>
      </c>
      <c r="I19" s="890"/>
      <c r="J19" s="892"/>
    </row>
    <row r="20" spans="2:10" ht="12" customHeight="1">
      <c r="B20" s="1666"/>
      <c r="C20" s="1672"/>
      <c r="D20" s="889" t="s">
        <v>484</v>
      </c>
      <c r="E20" s="890">
        <v>25</v>
      </c>
      <c r="F20" s="890"/>
      <c r="G20" s="891"/>
      <c r="H20" s="890"/>
      <c r="I20" s="890"/>
      <c r="J20" s="892"/>
    </row>
    <row r="21" spans="2:10" ht="12" customHeight="1">
      <c r="B21" s="1666"/>
      <c r="C21" s="888"/>
      <c r="D21" s="889"/>
      <c r="E21" s="890"/>
      <c r="F21" s="890"/>
      <c r="G21" s="891"/>
      <c r="H21" s="890"/>
      <c r="I21" s="890"/>
      <c r="J21" s="892"/>
    </row>
    <row r="22" spans="2:10" ht="12" customHeight="1">
      <c r="B22" s="1666"/>
      <c r="C22" s="1672" t="s">
        <v>486</v>
      </c>
      <c r="D22" s="889" t="s">
        <v>480</v>
      </c>
      <c r="E22" s="890">
        <v>5422</v>
      </c>
      <c r="F22" s="890"/>
      <c r="G22" s="891"/>
      <c r="H22" s="890">
        <v>43237</v>
      </c>
      <c r="I22" s="890"/>
      <c r="J22" s="892"/>
    </row>
    <row r="23" spans="2:10" ht="12" customHeight="1">
      <c r="B23" s="1666"/>
      <c r="C23" s="1672"/>
      <c r="D23" s="889" t="s">
        <v>481</v>
      </c>
      <c r="E23" s="890">
        <v>2450</v>
      </c>
      <c r="F23" s="890">
        <v>184666500</v>
      </c>
      <c r="G23" s="891">
        <v>2.9</v>
      </c>
      <c r="H23" s="890"/>
      <c r="I23" s="890">
        <v>79749555</v>
      </c>
      <c r="J23" s="892">
        <v>1.2</v>
      </c>
    </row>
    <row r="24" spans="2:10" ht="12" customHeight="1">
      <c r="B24" s="1666"/>
      <c r="C24" s="1672"/>
      <c r="D24" s="889" t="s">
        <v>482</v>
      </c>
      <c r="E24" s="890">
        <v>1164811</v>
      </c>
      <c r="F24" s="890"/>
      <c r="G24" s="891"/>
      <c r="H24" s="890">
        <v>512956</v>
      </c>
      <c r="I24" s="890"/>
      <c r="J24" s="892"/>
    </row>
    <row r="25" spans="2:10" ht="12" customHeight="1">
      <c r="B25" s="1666"/>
      <c r="C25" s="888"/>
      <c r="D25" s="889"/>
      <c r="E25" s="890"/>
      <c r="F25" s="890"/>
      <c r="G25" s="891"/>
      <c r="H25" s="890"/>
      <c r="I25" s="890"/>
      <c r="J25" s="892"/>
    </row>
    <row r="26" spans="2:10" ht="12" customHeight="1">
      <c r="B26" s="1666"/>
      <c r="C26" s="888" t="s">
        <v>487</v>
      </c>
      <c r="D26" s="889" t="s">
        <v>480</v>
      </c>
      <c r="E26" s="890">
        <v>60099</v>
      </c>
      <c r="F26" s="890">
        <v>65900793</v>
      </c>
      <c r="G26" s="891">
        <v>1.1</v>
      </c>
      <c r="H26" s="890">
        <v>121260</v>
      </c>
      <c r="I26" s="890">
        <v>66403782</v>
      </c>
      <c r="J26" s="892">
        <v>1</v>
      </c>
    </row>
    <row r="27" spans="2:10" ht="12" customHeight="1">
      <c r="B27" s="1666"/>
      <c r="C27" s="888" t="s">
        <v>488</v>
      </c>
      <c r="D27" s="889" t="s">
        <v>489</v>
      </c>
      <c r="E27" s="890">
        <v>41154</v>
      </c>
      <c r="F27" s="890">
        <v>431053500</v>
      </c>
      <c r="G27" s="891">
        <v>6.9</v>
      </c>
      <c r="H27" s="890">
        <v>7265</v>
      </c>
      <c r="I27" s="890">
        <v>12110525</v>
      </c>
      <c r="J27" s="892">
        <v>0.2</v>
      </c>
    </row>
    <row r="28" spans="2:10" s="893" customFormat="1" ht="12" customHeight="1">
      <c r="B28" s="1666"/>
      <c r="C28" s="881" t="s">
        <v>361</v>
      </c>
      <c r="D28" s="894"/>
      <c r="E28" s="895"/>
      <c r="F28" s="895">
        <f>SUM(F9:F27)</f>
        <v>3625868731</v>
      </c>
      <c r="G28" s="896">
        <v>57.4</v>
      </c>
      <c r="H28" s="895"/>
      <c r="I28" s="895">
        <f>SUM(I9:I27)</f>
        <v>3243541482</v>
      </c>
      <c r="J28" s="897">
        <v>50.7</v>
      </c>
    </row>
    <row r="29" spans="2:10" ht="12" customHeight="1">
      <c r="B29" s="898"/>
      <c r="C29" s="888"/>
      <c r="D29" s="889"/>
      <c r="E29" s="890"/>
      <c r="F29" s="890"/>
      <c r="G29" s="891"/>
      <c r="H29" s="890"/>
      <c r="I29" s="890"/>
      <c r="J29" s="892"/>
    </row>
    <row r="30" spans="2:10" ht="12" customHeight="1">
      <c r="B30" s="1673" t="s">
        <v>490</v>
      </c>
      <c r="C30" s="888" t="s">
        <v>491</v>
      </c>
      <c r="D30" s="889" t="s">
        <v>492</v>
      </c>
      <c r="E30" s="890">
        <v>8871</v>
      </c>
      <c r="F30" s="890"/>
      <c r="G30" s="891"/>
      <c r="H30" s="890">
        <v>15278</v>
      </c>
      <c r="I30" s="890"/>
      <c r="J30" s="892"/>
    </row>
    <row r="31" spans="2:10" ht="12" customHeight="1">
      <c r="B31" s="1673"/>
      <c r="C31" s="888" t="s">
        <v>493</v>
      </c>
      <c r="D31" s="889" t="s">
        <v>494</v>
      </c>
      <c r="E31" s="890">
        <v>53183</v>
      </c>
      <c r="F31" s="890">
        <v>453853024</v>
      </c>
      <c r="G31" s="891">
        <v>7.2</v>
      </c>
      <c r="H31" s="890">
        <v>46106</v>
      </c>
      <c r="I31" s="890">
        <v>453649038</v>
      </c>
      <c r="J31" s="892">
        <v>7.1</v>
      </c>
    </row>
    <row r="32" spans="2:10" ht="12" customHeight="1">
      <c r="B32" s="1673"/>
      <c r="C32" s="888" t="s">
        <v>495</v>
      </c>
      <c r="D32" s="889" t="s">
        <v>496</v>
      </c>
      <c r="E32" s="890">
        <v>123550</v>
      </c>
      <c r="F32" s="890"/>
      <c r="G32" s="891"/>
      <c r="H32" s="890">
        <v>38298</v>
      </c>
      <c r="I32" s="890"/>
      <c r="J32" s="892"/>
    </row>
    <row r="33" spans="2:10" ht="12" customHeight="1">
      <c r="B33" s="1673"/>
      <c r="C33" s="888"/>
      <c r="D33" s="889"/>
      <c r="E33" s="890"/>
      <c r="F33" s="890"/>
      <c r="G33" s="891"/>
      <c r="H33" s="890"/>
      <c r="I33" s="890"/>
      <c r="J33" s="892"/>
    </row>
    <row r="34" spans="2:10" ht="12" customHeight="1">
      <c r="B34" s="1673"/>
      <c r="C34" s="888" t="s">
        <v>488</v>
      </c>
      <c r="D34" s="889" t="s">
        <v>492</v>
      </c>
      <c r="E34" s="890"/>
      <c r="F34" s="890"/>
      <c r="G34" s="891"/>
      <c r="H34" s="899" t="s">
        <v>497</v>
      </c>
      <c r="I34" s="890"/>
      <c r="J34" s="892"/>
    </row>
    <row r="35" spans="2:10" ht="12" customHeight="1">
      <c r="B35" s="1673"/>
      <c r="C35" s="888"/>
      <c r="D35" s="889" t="s">
        <v>498</v>
      </c>
      <c r="E35" s="890">
        <v>4345</v>
      </c>
      <c r="F35" s="890">
        <v>81919415</v>
      </c>
      <c r="G35" s="891">
        <v>1.3</v>
      </c>
      <c r="H35" s="899" t="s">
        <v>499</v>
      </c>
      <c r="I35" s="890">
        <v>54375562</v>
      </c>
      <c r="J35" s="892">
        <v>0.9</v>
      </c>
    </row>
    <row r="36" spans="2:10" ht="12" customHeight="1">
      <c r="B36" s="1673"/>
      <c r="C36" s="888"/>
      <c r="D36" s="889" t="s">
        <v>500</v>
      </c>
      <c r="E36" s="890">
        <v>291</v>
      </c>
      <c r="F36" s="890"/>
      <c r="G36" s="891"/>
      <c r="H36" s="899" t="s">
        <v>501</v>
      </c>
      <c r="I36" s="890"/>
      <c r="J36" s="892"/>
    </row>
    <row r="37" spans="2:10" ht="12" customHeight="1">
      <c r="B37" s="1673"/>
      <c r="C37" s="888" t="s">
        <v>502</v>
      </c>
      <c r="D37" s="889" t="s">
        <v>489</v>
      </c>
      <c r="E37" s="890">
        <v>30</v>
      </c>
      <c r="F37" s="890"/>
      <c r="G37" s="891"/>
      <c r="H37" s="890"/>
      <c r="I37" s="890"/>
      <c r="J37" s="892"/>
    </row>
    <row r="38" spans="2:10" ht="12" customHeight="1">
      <c r="B38" s="1673"/>
      <c r="C38" s="888"/>
      <c r="D38" s="889"/>
      <c r="E38" s="890"/>
      <c r="F38" s="890"/>
      <c r="G38" s="891"/>
      <c r="H38" s="890"/>
      <c r="I38" s="890"/>
      <c r="J38" s="892"/>
    </row>
    <row r="39" spans="2:10" ht="12" customHeight="1">
      <c r="B39" s="1673"/>
      <c r="C39" s="888" t="s">
        <v>503</v>
      </c>
      <c r="D39" s="889" t="s">
        <v>492</v>
      </c>
      <c r="E39" s="890">
        <v>4</v>
      </c>
      <c r="F39" s="890">
        <v>94000</v>
      </c>
      <c r="G39" s="900"/>
      <c r="H39" s="899" t="s">
        <v>504</v>
      </c>
      <c r="I39" s="890"/>
      <c r="J39" s="901"/>
    </row>
    <row r="40" spans="2:10" ht="12" customHeight="1">
      <c r="B40" s="1673"/>
      <c r="C40" s="888"/>
      <c r="D40" s="889"/>
      <c r="E40" s="890"/>
      <c r="F40" s="890"/>
      <c r="G40" s="900"/>
      <c r="H40" s="899" t="s">
        <v>505</v>
      </c>
      <c r="I40" s="890">
        <v>306500</v>
      </c>
      <c r="J40" s="901">
        <v>0</v>
      </c>
    </row>
    <row r="41" spans="2:10" ht="12" customHeight="1">
      <c r="B41" s="1673"/>
      <c r="C41" s="888"/>
      <c r="D41" s="889"/>
      <c r="E41" s="890"/>
      <c r="F41" s="890"/>
      <c r="G41" s="900"/>
      <c r="H41" s="899" t="s">
        <v>506</v>
      </c>
      <c r="I41" s="890"/>
      <c r="J41" s="901"/>
    </row>
    <row r="42" spans="2:10" ht="12" customHeight="1">
      <c r="B42" s="1673"/>
      <c r="C42" s="888"/>
      <c r="D42" s="889"/>
      <c r="E42" s="890"/>
      <c r="F42" s="890"/>
      <c r="G42" s="900"/>
      <c r="H42" s="890"/>
      <c r="I42" s="890"/>
      <c r="J42" s="901"/>
    </row>
    <row r="43" spans="2:10" ht="12" customHeight="1">
      <c r="B43" s="1673"/>
      <c r="C43" s="888" t="s">
        <v>507</v>
      </c>
      <c r="D43" s="889" t="s">
        <v>508</v>
      </c>
      <c r="E43" s="890">
        <v>5907</v>
      </c>
      <c r="F43" s="890">
        <v>3492830</v>
      </c>
      <c r="G43" s="902">
        <v>0.05</v>
      </c>
      <c r="H43" s="890">
        <v>5706</v>
      </c>
      <c r="I43" s="890">
        <v>2521485</v>
      </c>
      <c r="J43" s="903">
        <v>0.04</v>
      </c>
    </row>
    <row r="44" spans="2:10" ht="12" customHeight="1">
      <c r="B44" s="1673"/>
      <c r="C44" s="888"/>
      <c r="D44" s="889" t="s">
        <v>498</v>
      </c>
      <c r="E44" s="890">
        <v>956</v>
      </c>
      <c r="F44" s="890"/>
      <c r="G44" s="902"/>
      <c r="H44" s="890"/>
      <c r="I44" s="890"/>
      <c r="J44" s="903"/>
    </row>
    <row r="45" spans="2:10" ht="12" customHeight="1">
      <c r="B45" s="1673"/>
      <c r="C45" s="888" t="s">
        <v>509</v>
      </c>
      <c r="D45" s="889" t="s">
        <v>510</v>
      </c>
      <c r="E45" s="890">
        <v>15885</v>
      </c>
      <c r="F45" s="890">
        <v>5070481</v>
      </c>
      <c r="G45" s="902">
        <v>0.08</v>
      </c>
      <c r="H45" s="890">
        <v>20410</v>
      </c>
      <c r="I45" s="890">
        <v>3428940</v>
      </c>
      <c r="J45" s="903">
        <v>0.05</v>
      </c>
    </row>
    <row r="46" spans="2:10" ht="12" customHeight="1">
      <c r="B46" s="1673"/>
      <c r="C46" s="888" t="s">
        <v>511</v>
      </c>
      <c r="D46" s="889" t="s">
        <v>512</v>
      </c>
      <c r="E46" s="890">
        <v>94455</v>
      </c>
      <c r="F46" s="890">
        <v>16137430</v>
      </c>
      <c r="G46" s="900">
        <v>0.3</v>
      </c>
      <c r="H46" s="899" t="s">
        <v>513</v>
      </c>
      <c r="I46" s="890">
        <v>5674328</v>
      </c>
      <c r="J46" s="903">
        <v>0.09</v>
      </c>
    </row>
    <row r="47" spans="2:10" ht="12" customHeight="1">
      <c r="B47" s="1673"/>
      <c r="C47" s="888"/>
      <c r="D47" s="889" t="s">
        <v>489</v>
      </c>
      <c r="E47" s="890">
        <v>1150</v>
      </c>
      <c r="F47" s="890"/>
      <c r="G47" s="900"/>
      <c r="H47" s="890"/>
      <c r="I47" s="890"/>
      <c r="J47" s="901"/>
    </row>
    <row r="48" spans="2:10" ht="12" customHeight="1">
      <c r="B48" s="1673"/>
      <c r="C48" s="888" t="s">
        <v>514</v>
      </c>
      <c r="D48" s="889" t="s">
        <v>492</v>
      </c>
      <c r="E48" s="890">
        <v>0</v>
      </c>
      <c r="F48" s="890">
        <v>0</v>
      </c>
      <c r="G48" s="900">
        <v>0</v>
      </c>
      <c r="H48" s="890">
        <v>3</v>
      </c>
      <c r="I48" s="890">
        <v>360000</v>
      </c>
      <c r="J48" s="904">
        <v>0</v>
      </c>
    </row>
    <row r="49" spans="2:10" ht="12" customHeight="1">
      <c r="B49" s="1673"/>
      <c r="C49" s="905" t="s">
        <v>515</v>
      </c>
      <c r="D49" s="889" t="s">
        <v>496</v>
      </c>
      <c r="E49" s="890">
        <v>52677</v>
      </c>
      <c r="F49" s="890">
        <v>3698933</v>
      </c>
      <c r="G49" s="902">
        <v>0.05</v>
      </c>
      <c r="H49" s="890">
        <v>3170</v>
      </c>
      <c r="I49" s="890">
        <v>1156290</v>
      </c>
      <c r="J49" s="903">
        <v>0.02</v>
      </c>
    </row>
    <row r="50" spans="2:10" ht="12" customHeight="1">
      <c r="B50" s="1673"/>
      <c r="C50" s="888" t="s">
        <v>516</v>
      </c>
      <c r="D50" s="889" t="s">
        <v>517</v>
      </c>
      <c r="E50" s="890">
        <v>224584</v>
      </c>
      <c r="F50" s="890">
        <v>133001788</v>
      </c>
      <c r="G50" s="900">
        <v>2.1</v>
      </c>
      <c r="H50" s="890">
        <v>694494</v>
      </c>
      <c r="I50" s="890">
        <v>460845467</v>
      </c>
      <c r="J50" s="901">
        <v>7.2</v>
      </c>
    </row>
    <row r="51" spans="2:10" ht="12" customHeight="1">
      <c r="B51" s="1673"/>
      <c r="C51" s="888" t="s">
        <v>518</v>
      </c>
      <c r="D51" s="889" t="s">
        <v>519</v>
      </c>
      <c r="E51" s="890">
        <v>2218434</v>
      </c>
      <c r="F51" s="890">
        <v>428041363</v>
      </c>
      <c r="G51" s="900">
        <v>6.8</v>
      </c>
      <c r="H51" s="890">
        <v>1532740</v>
      </c>
      <c r="I51" s="890">
        <v>282861892</v>
      </c>
      <c r="J51" s="901">
        <v>4.4</v>
      </c>
    </row>
    <row r="52" spans="2:10" ht="12" customHeight="1">
      <c r="B52" s="1673"/>
      <c r="C52" s="888" t="s">
        <v>520</v>
      </c>
      <c r="D52" s="889" t="s">
        <v>521</v>
      </c>
      <c r="E52" s="890">
        <v>1191440</v>
      </c>
      <c r="F52" s="890">
        <v>178260334</v>
      </c>
      <c r="G52" s="900">
        <v>2.8</v>
      </c>
      <c r="H52" s="890">
        <v>628427</v>
      </c>
      <c r="I52" s="890">
        <v>94511416</v>
      </c>
      <c r="J52" s="901">
        <v>1.5</v>
      </c>
    </row>
    <row r="53" spans="2:10" ht="12" customHeight="1">
      <c r="B53" s="1673"/>
      <c r="C53" s="888" t="s">
        <v>522</v>
      </c>
      <c r="D53" s="889" t="s">
        <v>494</v>
      </c>
      <c r="E53" s="890">
        <v>504784</v>
      </c>
      <c r="F53" s="890">
        <v>28625403</v>
      </c>
      <c r="G53" s="900">
        <v>0.4</v>
      </c>
      <c r="H53" s="890">
        <v>939000</v>
      </c>
      <c r="I53" s="890">
        <v>55340191</v>
      </c>
      <c r="J53" s="901">
        <v>0.9</v>
      </c>
    </row>
    <row r="54" spans="2:10" ht="12" customHeight="1">
      <c r="B54" s="1673"/>
      <c r="C54" s="888" t="s">
        <v>523</v>
      </c>
      <c r="D54" s="889" t="s">
        <v>494</v>
      </c>
      <c r="E54" s="890">
        <v>6171150</v>
      </c>
      <c r="F54" s="890">
        <v>559432531</v>
      </c>
      <c r="G54" s="900">
        <v>8.9</v>
      </c>
      <c r="H54" s="890">
        <v>11533896</v>
      </c>
      <c r="I54" s="890">
        <v>1057547603</v>
      </c>
      <c r="J54" s="901">
        <v>16.6</v>
      </c>
    </row>
    <row r="55" spans="2:10" ht="12" customHeight="1">
      <c r="B55" s="1673"/>
      <c r="C55" s="888" t="s">
        <v>524</v>
      </c>
      <c r="D55" s="889" t="s">
        <v>494</v>
      </c>
      <c r="E55" s="890">
        <v>2232556</v>
      </c>
      <c r="F55" s="890">
        <v>201267545</v>
      </c>
      <c r="G55" s="900">
        <v>3.2</v>
      </c>
      <c r="H55" s="890">
        <v>495050</v>
      </c>
      <c r="I55" s="890">
        <v>46263788</v>
      </c>
      <c r="J55" s="901">
        <v>0.7</v>
      </c>
    </row>
    <row r="56" spans="2:10" ht="12" customHeight="1">
      <c r="B56" s="1673"/>
      <c r="C56" s="888" t="s">
        <v>525</v>
      </c>
      <c r="D56" s="889" t="s">
        <v>494</v>
      </c>
      <c r="E56" s="890">
        <v>256144</v>
      </c>
      <c r="F56" s="890">
        <v>14111275</v>
      </c>
      <c r="G56" s="900">
        <v>0.2</v>
      </c>
      <c r="H56" s="890">
        <v>985000</v>
      </c>
      <c r="I56" s="890">
        <v>49377425</v>
      </c>
      <c r="J56" s="901">
        <v>0.8</v>
      </c>
    </row>
    <row r="57" spans="2:10" ht="12" customHeight="1">
      <c r="B57" s="1673"/>
      <c r="C57" s="888" t="s">
        <v>526</v>
      </c>
      <c r="D57" s="889" t="s">
        <v>527</v>
      </c>
      <c r="E57" s="890">
        <v>662630</v>
      </c>
      <c r="F57" s="890">
        <v>53412224</v>
      </c>
      <c r="G57" s="900">
        <v>1.8</v>
      </c>
      <c r="H57" s="890">
        <v>1682000</v>
      </c>
      <c r="I57" s="890">
        <v>118270406</v>
      </c>
      <c r="J57" s="901">
        <v>1.9</v>
      </c>
    </row>
    <row r="58" spans="2:10" ht="12" customHeight="1">
      <c r="B58" s="1673"/>
      <c r="C58" s="888" t="s">
        <v>524</v>
      </c>
      <c r="D58" s="889" t="s">
        <v>494</v>
      </c>
      <c r="E58" s="890">
        <v>0</v>
      </c>
      <c r="F58" s="890">
        <v>0</v>
      </c>
      <c r="G58" s="900">
        <v>0</v>
      </c>
      <c r="H58" s="890">
        <v>175000</v>
      </c>
      <c r="I58" s="890">
        <v>25550000</v>
      </c>
      <c r="J58" s="901">
        <v>0.4</v>
      </c>
    </row>
    <row r="59" spans="2:10" s="893" customFormat="1" ht="12" customHeight="1">
      <c r="B59" s="1673"/>
      <c r="C59" s="881" t="s">
        <v>528</v>
      </c>
      <c r="D59" s="894"/>
      <c r="E59" s="906">
        <f>SUM(E50:E58)</f>
        <v>13461722</v>
      </c>
      <c r="F59" s="906">
        <f>SUM(F50:F58)</f>
        <v>1596152463</v>
      </c>
      <c r="G59" s="907">
        <v>25.2</v>
      </c>
      <c r="H59" s="906">
        <v>18665608</v>
      </c>
      <c r="I59" s="906">
        <f>SUM(I50:I58)</f>
        <v>2190568188</v>
      </c>
      <c r="J59" s="908">
        <v>34.4</v>
      </c>
    </row>
    <row r="60" spans="2:10" s="893" customFormat="1" ht="12" customHeight="1">
      <c r="B60" s="1673"/>
      <c r="C60" s="881" t="s">
        <v>361</v>
      </c>
      <c r="D60" s="894"/>
      <c r="E60" s="895"/>
      <c r="F60" s="895">
        <f>SUM(F30:F58)</f>
        <v>2160418576</v>
      </c>
      <c r="G60" s="896">
        <v>24.6</v>
      </c>
      <c r="H60" s="895"/>
      <c r="I60" s="895">
        <f>SUM(I30:I58)</f>
        <v>2712040331</v>
      </c>
      <c r="J60" s="897">
        <v>42.5</v>
      </c>
    </row>
    <row r="61" spans="2:10" ht="12" customHeight="1">
      <c r="B61" s="898"/>
      <c r="C61" s="888"/>
      <c r="D61" s="889"/>
      <c r="E61" s="890"/>
      <c r="F61" s="890"/>
      <c r="G61" s="891"/>
      <c r="H61" s="890"/>
      <c r="I61" s="890"/>
      <c r="J61" s="892"/>
    </row>
    <row r="62" spans="2:10" ht="12" customHeight="1">
      <c r="B62" s="1665" t="s">
        <v>529</v>
      </c>
      <c r="C62" s="888" t="s">
        <v>530</v>
      </c>
      <c r="D62" s="889" t="s">
        <v>531</v>
      </c>
      <c r="E62" s="890">
        <v>0</v>
      </c>
      <c r="F62" s="890">
        <v>0</v>
      </c>
      <c r="G62" s="900">
        <v>0</v>
      </c>
      <c r="H62" s="890">
        <v>18</v>
      </c>
      <c r="I62" s="890">
        <v>1705500</v>
      </c>
      <c r="J62" s="903">
        <v>0.03</v>
      </c>
    </row>
    <row r="63" spans="2:10" ht="12" customHeight="1">
      <c r="B63" s="1665"/>
      <c r="C63" s="888" t="s">
        <v>532</v>
      </c>
      <c r="D63" s="889" t="s">
        <v>521</v>
      </c>
      <c r="E63" s="890">
        <v>690170</v>
      </c>
      <c r="F63" s="890">
        <v>6880000</v>
      </c>
      <c r="G63" s="900">
        <v>0.1</v>
      </c>
      <c r="H63" s="890">
        <v>1750</v>
      </c>
      <c r="I63" s="890">
        <v>15356000</v>
      </c>
      <c r="J63" s="901">
        <v>0.3</v>
      </c>
    </row>
    <row r="64" spans="2:10" ht="12" customHeight="1">
      <c r="B64" s="1665"/>
      <c r="C64" s="888" t="s">
        <v>533</v>
      </c>
      <c r="D64" s="889" t="s">
        <v>521</v>
      </c>
      <c r="E64" s="890">
        <v>279865</v>
      </c>
      <c r="F64" s="890">
        <v>7612340</v>
      </c>
      <c r="G64" s="900">
        <v>0.1</v>
      </c>
      <c r="H64" s="890">
        <v>124</v>
      </c>
      <c r="I64" s="890">
        <v>2441900</v>
      </c>
      <c r="J64" s="903">
        <v>0.04</v>
      </c>
    </row>
    <row r="65" spans="2:10" ht="12" customHeight="1">
      <c r="B65" s="1665"/>
      <c r="C65" s="888" t="s">
        <v>534</v>
      </c>
      <c r="D65" s="889" t="s">
        <v>535</v>
      </c>
      <c r="E65" s="890">
        <v>1379000</v>
      </c>
      <c r="F65" s="890">
        <v>30361000</v>
      </c>
      <c r="G65" s="900">
        <v>0.5</v>
      </c>
      <c r="H65" s="890">
        <v>0</v>
      </c>
      <c r="I65" s="890">
        <v>0</v>
      </c>
      <c r="J65" s="901">
        <v>0</v>
      </c>
    </row>
    <row r="66" spans="2:10" ht="12" customHeight="1">
      <c r="B66" s="1665"/>
      <c r="C66" s="888" t="s">
        <v>536</v>
      </c>
      <c r="D66" s="889" t="s">
        <v>537</v>
      </c>
      <c r="E66" s="890">
        <v>729933</v>
      </c>
      <c r="F66" s="890">
        <v>6770100</v>
      </c>
      <c r="G66" s="900">
        <v>0.1</v>
      </c>
      <c r="H66" s="890">
        <v>0</v>
      </c>
      <c r="I66" s="890">
        <v>0</v>
      </c>
      <c r="J66" s="901">
        <v>0</v>
      </c>
    </row>
    <row r="67" spans="2:10" ht="12" customHeight="1">
      <c r="B67" s="1665"/>
      <c r="C67" s="888" t="s">
        <v>538</v>
      </c>
      <c r="D67" s="889" t="s">
        <v>539</v>
      </c>
      <c r="E67" s="890">
        <v>259770</v>
      </c>
      <c r="F67" s="890">
        <v>3117240</v>
      </c>
      <c r="G67" s="902">
        <v>0.05</v>
      </c>
      <c r="H67" s="890">
        <v>0</v>
      </c>
      <c r="I67" s="890">
        <v>0</v>
      </c>
      <c r="J67" s="901">
        <v>0</v>
      </c>
    </row>
    <row r="68" spans="2:10" ht="12" customHeight="1">
      <c r="B68" s="1665"/>
      <c r="C68" s="888" t="s">
        <v>540</v>
      </c>
      <c r="D68" s="889" t="s">
        <v>541</v>
      </c>
      <c r="E68" s="890">
        <v>18675</v>
      </c>
      <c r="F68" s="890">
        <v>159400</v>
      </c>
      <c r="G68" s="900">
        <v>0</v>
      </c>
      <c r="H68" s="890">
        <v>0</v>
      </c>
      <c r="I68" s="890">
        <v>0</v>
      </c>
      <c r="J68" s="901">
        <v>0</v>
      </c>
    </row>
    <row r="69" spans="2:10" s="893" customFormat="1" ht="12" customHeight="1">
      <c r="B69" s="1665"/>
      <c r="C69" s="881" t="s">
        <v>361</v>
      </c>
      <c r="D69" s="894"/>
      <c r="E69" s="895"/>
      <c r="F69" s="895">
        <f>SUM(F62:F68)</f>
        <v>54900080</v>
      </c>
      <c r="G69" s="909">
        <v>0.9</v>
      </c>
      <c r="H69" s="895">
        <v>0</v>
      </c>
      <c r="I69" s="895">
        <f>SUM(I62:I68)</f>
        <v>19503400</v>
      </c>
      <c r="J69" s="910">
        <v>0.4</v>
      </c>
    </row>
    <row r="70" spans="2:10" ht="12" customHeight="1">
      <c r="B70" s="911"/>
      <c r="C70" s="888"/>
      <c r="D70" s="889"/>
      <c r="E70" s="890"/>
      <c r="F70" s="890"/>
      <c r="G70" s="891"/>
      <c r="H70" s="890"/>
      <c r="I70" s="890"/>
      <c r="J70" s="892"/>
    </row>
    <row r="71" spans="2:10" ht="12" customHeight="1">
      <c r="B71" s="1665" t="s">
        <v>542</v>
      </c>
      <c r="C71" s="888" t="s">
        <v>543</v>
      </c>
      <c r="D71" s="889" t="s">
        <v>498</v>
      </c>
      <c r="E71" s="890">
        <v>269636</v>
      </c>
      <c r="F71" s="890">
        <v>53232180</v>
      </c>
      <c r="G71" s="900">
        <v>0.8</v>
      </c>
      <c r="H71" s="890">
        <v>206836</v>
      </c>
      <c r="I71" s="890">
        <v>32071483</v>
      </c>
      <c r="J71" s="901">
        <v>0.5</v>
      </c>
    </row>
    <row r="72" spans="2:10" ht="12" customHeight="1">
      <c r="B72" s="1665"/>
      <c r="C72" s="888" t="s">
        <v>544</v>
      </c>
      <c r="D72" s="889" t="s">
        <v>545</v>
      </c>
      <c r="E72" s="899" t="s">
        <v>546</v>
      </c>
      <c r="F72" s="890">
        <v>16338263</v>
      </c>
      <c r="G72" s="900">
        <v>0.3</v>
      </c>
      <c r="H72" s="890">
        <v>3714579</v>
      </c>
      <c r="I72" s="890">
        <v>31313073</v>
      </c>
      <c r="J72" s="901">
        <v>0.5</v>
      </c>
    </row>
    <row r="73" spans="2:10" ht="12" customHeight="1">
      <c r="B73" s="1665"/>
      <c r="C73" s="888"/>
      <c r="D73" s="889" t="s">
        <v>547</v>
      </c>
      <c r="E73" s="890">
        <v>175262</v>
      </c>
      <c r="F73" s="890"/>
      <c r="G73" s="900"/>
      <c r="H73" s="890"/>
      <c r="I73" s="890"/>
      <c r="J73" s="901"/>
    </row>
    <row r="74" spans="2:10" ht="12" customHeight="1">
      <c r="B74" s="1665"/>
      <c r="C74" s="888" t="s">
        <v>548</v>
      </c>
      <c r="D74" s="889" t="s">
        <v>547</v>
      </c>
      <c r="E74" s="890">
        <v>604517</v>
      </c>
      <c r="F74" s="890">
        <v>34547170</v>
      </c>
      <c r="G74" s="900">
        <v>0.5</v>
      </c>
      <c r="H74" s="890">
        <v>252437</v>
      </c>
      <c r="I74" s="890">
        <v>13763160</v>
      </c>
      <c r="J74" s="901">
        <v>0.2</v>
      </c>
    </row>
    <row r="75" spans="2:10" ht="12" customHeight="1">
      <c r="B75" s="1665"/>
      <c r="C75" s="888" t="s">
        <v>549</v>
      </c>
      <c r="D75" s="889" t="s">
        <v>498</v>
      </c>
      <c r="E75" s="890">
        <v>0</v>
      </c>
      <c r="F75" s="890">
        <v>0</v>
      </c>
      <c r="G75" s="890">
        <v>0</v>
      </c>
      <c r="H75" s="890">
        <v>0</v>
      </c>
      <c r="I75" s="890">
        <v>10859000</v>
      </c>
      <c r="J75" s="901">
        <v>0.2</v>
      </c>
    </row>
    <row r="76" spans="2:10" ht="12" customHeight="1">
      <c r="B76" s="1665"/>
      <c r="C76" s="888" t="s">
        <v>550</v>
      </c>
      <c r="D76" s="889" t="s">
        <v>551</v>
      </c>
      <c r="E76" s="890">
        <v>5624</v>
      </c>
      <c r="F76" s="890">
        <v>1105488</v>
      </c>
      <c r="G76" s="902">
        <v>0.01</v>
      </c>
      <c r="H76" s="890">
        <v>30000</v>
      </c>
      <c r="I76" s="890">
        <v>1000000</v>
      </c>
      <c r="J76" s="901">
        <v>0.1</v>
      </c>
    </row>
    <row r="77" spans="2:10" ht="12" customHeight="1">
      <c r="B77" s="1665"/>
      <c r="C77" s="888" t="s">
        <v>552</v>
      </c>
      <c r="D77" s="889" t="s">
        <v>551</v>
      </c>
      <c r="E77" s="890">
        <v>6600</v>
      </c>
      <c r="F77" s="890">
        <v>1245642</v>
      </c>
      <c r="G77" s="902">
        <v>0.01</v>
      </c>
      <c r="H77" s="890">
        <v>2000</v>
      </c>
      <c r="I77" s="890">
        <v>260000</v>
      </c>
      <c r="J77" s="904">
        <v>0</v>
      </c>
    </row>
    <row r="78" spans="2:10" ht="12" customHeight="1">
      <c r="B78" s="1665"/>
      <c r="C78" s="888" t="s">
        <v>553</v>
      </c>
      <c r="D78" s="889" t="s">
        <v>551</v>
      </c>
      <c r="E78" s="890">
        <v>2056</v>
      </c>
      <c r="F78" s="890">
        <v>174760</v>
      </c>
      <c r="G78" s="912">
        <v>0</v>
      </c>
      <c r="H78" s="890">
        <v>200</v>
      </c>
      <c r="I78" s="890">
        <v>170000</v>
      </c>
      <c r="J78" s="904">
        <v>0</v>
      </c>
    </row>
    <row r="79" spans="2:10" ht="12" customHeight="1">
      <c r="B79" s="1665"/>
      <c r="C79" s="888" t="s">
        <v>554</v>
      </c>
      <c r="D79" s="889" t="s">
        <v>555</v>
      </c>
      <c r="E79" s="890">
        <v>17721</v>
      </c>
      <c r="F79" s="890">
        <v>388745</v>
      </c>
      <c r="G79" s="912">
        <v>0</v>
      </c>
      <c r="H79" s="890">
        <v>7225</v>
      </c>
      <c r="I79" s="890">
        <v>99545</v>
      </c>
      <c r="J79" s="904">
        <v>0</v>
      </c>
    </row>
    <row r="80" spans="2:10" ht="12" customHeight="1">
      <c r="B80" s="1665"/>
      <c r="C80" s="888" t="s">
        <v>556</v>
      </c>
      <c r="D80" s="889"/>
      <c r="E80" s="890">
        <v>0</v>
      </c>
      <c r="F80" s="890">
        <v>0</v>
      </c>
      <c r="G80" s="890">
        <v>0</v>
      </c>
      <c r="H80" s="890">
        <v>69</v>
      </c>
      <c r="I80" s="890">
        <v>117300</v>
      </c>
      <c r="J80" s="904">
        <v>0</v>
      </c>
    </row>
    <row r="81" spans="2:10" ht="12" customHeight="1">
      <c r="B81" s="1665"/>
      <c r="C81" s="888" t="s">
        <v>557</v>
      </c>
      <c r="D81" s="889"/>
      <c r="E81" s="890">
        <v>0</v>
      </c>
      <c r="F81" s="890">
        <v>0</v>
      </c>
      <c r="G81" s="890">
        <v>0</v>
      </c>
      <c r="H81" s="890">
        <v>4320</v>
      </c>
      <c r="I81" s="890">
        <v>544320</v>
      </c>
      <c r="J81" s="904">
        <v>0</v>
      </c>
    </row>
    <row r="82" spans="2:10" ht="12" customHeight="1">
      <c r="B82" s="1665"/>
      <c r="C82" s="888" t="s">
        <v>558</v>
      </c>
      <c r="D82" s="889"/>
      <c r="E82" s="890">
        <v>0</v>
      </c>
      <c r="F82" s="890">
        <v>0</v>
      </c>
      <c r="G82" s="890">
        <v>0</v>
      </c>
      <c r="H82" s="890">
        <v>562</v>
      </c>
      <c r="I82" s="890">
        <v>786360</v>
      </c>
      <c r="J82" s="904">
        <v>0</v>
      </c>
    </row>
    <row r="83" spans="2:10" ht="12" customHeight="1">
      <c r="B83" s="1665"/>
      <c r="C83" s="888" t="s">
        <v>559</v>
      </c>
      <c r="D83" s="889"/>
      <c r="E83" s="890">
        <v>0</v>
      </c>
      <c r="F83" s="890">
        <v>0</v>
      </c>
      <c r="G83" s="890">
        <v>0</v>
      </c>
      <c r="H83" s="890">
        <v>400</v>
      </c>
      <c r="I83" s="890">
        <v>336720</v>
      </c>
      <c r="J83" s="904">
        <v>0</v>
      </c>
    </row>
    <row r="84" spans="2:10" ht="12" customHeight="1">
      <c r="B84" s="1665"/>
      <c r="C84" s="888" t="s">
        <v>560</v>
      </c>
      <c r="D84" s="889"/>
      <c r="E84" s="890">
        <v>0</v>
      </c>
      <c r="F84" s="890">
        <v>0</v>
      </c>
      <c r="G84" s="890">
        <v>0</v>
      </c>
      <c r="H84" s="890">
        <v>4000</v>
      </c>
      <c r="I84" s="890">
        <v>480000</v>
      </c>
      <c r="J84" s="904">
        <v>0</v>
      </c>
    </row>
    <row r="85" spans="2:10" ht="12" customHeight="1">
      <c r="B85" s="1665"/>
      <c r="C85" s="888" t="s">
        <v>561</v>
      </c>
      <c r="D85" s="889" t="s">
        <v>498</v>
      </c>
      <c r="E85" s="890">
        <v>3000</v>
      </c>
      <c r="F85" s="890">
        <v>330000</v>
      </c>
      <c r="G85" s="912">
        <v>0</v>
      </c>
      <c r="H85" s="890">
        <v>0</v>
      </c>
      <c r="I85" s="890">
        <v>0</v>
      </c>
      <c r="J85" s="901"/>
    </row>
    <row r="86" spans="2:10" ht="12" customHeight="1">
      <c r="B86" s="1665"/>
      <c r="C86" s="888" t="s">
        <v>562</v>
      </c>
      <c r="D86" s="889" t="s">
        <v>492</v>
      </c>
      <c r="E86" s="890">
        <v>135</v>
      </c>
      <c r="F86" s="890">
        <v>489950</v>
      </c>
      <c r="G86" s="912">
        <v>0</v>
      </c>
      <c r="H86" s="890">
        <v>0</v>
      </c>
      <c r="I86" s="890">
        <v>0</v>
      </c>
      <c r="J86" s="901"/>
    </row>
    <row r="87" spans="2:10" ht="12" customHeight="1">
      <c r="B87" s="1665"/>
      <c r="C87" s="888" t="s">
        <v>563</v>
      </c>
      <c r="D87" s="889" t="s">
        <v>498</v>
      </c>
      <c r="E87" s="890">
        <v>15000</v>
      </c>
      <c r="F87" s="890">
        <v>1500000</v>
      </c>
      <c r="G87" s="902">
        <v>0.02</v>
      </c>
      <c r="H87" s="890">
        <v>0</v>
      </c>
      <c r="I87" s="890">
        <v>0</v>
      </c>
      <c r="J87" s="903"/>
    </row>
    <row r="88" spans="2:10" ht="12" customHeight="1">
      <c r="B88" s="1665"/>
      <c r="C88" s="888" t="s">
        <v>564</v>
      </c>
      <c r="D88" s="889" t="s">
        <v>565</v>
      </c>
      <c r="E88" s="890">
        <v>1269</v>
      </c>
      <c r="F88" s="890">
        <v>200112</v>
      </c>
      <c r="G88" s="912">
        <v>0</v>
      </c>
      <c r="H88" s="890">
        <v>0</v>
      </c>
      <c r="I88" s="890">
        <v>0</v>
      </c>
      <c r="J88" s="901"/>
    </row>
    <row r="89" spans="2:10" s="893" customFormat="1" ht="12" customHeight="1">
      <c r="B89" s="1665"/>
      <c r="C89" s="881" t="s">
        <v>361</v>
      </c>
      <c r="D89" s="894"/>
      <c r="E89" s="895"/>
      <c r="F89" s="895">
        <f>SUM(F71:F88)</f>
        <v>109552310</v>
      </c>
      <c r="G89" s="913">
        <v>1.64</v>
      </c>
      <c r="H89" s="895">
        <v>0</v>
      </c>
      <c r="I89" s="895">
        <v>91800963</v>
      </c>
      <c r="J89" s="910">
        <v>1.5</v>
      </c>
    </row>
    <row r="90" spans="2:10" ht="12">
      <c r="B90" s="911"/>
      <c r="C90" s="888"/>
      <c r="D90" s="889"/>
      <c r="E90" s="890"/>
      <c r="F90" s="890"/>
      <c r="G90" s="891"/>
      <c r="H90" s="890"/>
      <c r="I90" s="890"/>
      <c r="J90" s="892"/>
    </row>
    <row r="91" spans="2:10" ht="12" customHeight="1">
      <c r="B91" s="1673" t="s">
        <v>566</v>
      </c>
      <c r="C91" s="888" t="s">
        <v>567</v>
      </c>
      <c r="D91" s="889" t="s">
        <v>568</v>
      </c>
      <c r="E91" s="890">
        <v>10651</v>
      </c>
      <c r="F91" s="890">
        <v>10381630</v>
      </c>
      <c r="G91" s="900">
        <v>0.2</v>
      </c>
      <c r="H91" s="890">
        <v>12941</v>
      </c>
      <c r="I91" s="890">
        <v>20134200</v>
      </c>
      <c r="J91" s="901">
        <v>0.3</v>
      </c>
    </row>
    <row r="92" spans="2:10" ht="12" customHeight="1">
      <c r="B92" s="1673"/>
      <c r="C92" s="888" t="s">
        <v>569</v>
      </c>
      <c r="D92" s="889"/>
      <c r="E92" s="890">
        <v>6500</v>
      </c>
      <c r="F92" s="890">
        <v>9290000</v>
      </c>
      <c r="G92" s="900">
        <v>0.1</v>
      </c>
      <c r="H92" s="890">
        <v>26689</v>
      </c>
      <c r="I92" s="890">
        <v>40106220</v>
      </c>
      <c r="J92" s="901">
        <v>0.6</v>
      </c>
    </row>
    <row r="93" spans="2:10" ht="12" customHeight="1">
      <c r="B93" s="1673"/>
      <c r="C93" s="888" t="s">
        <v>570</v>
      </c>
      <c r="D93" s="889"/>
      <c r="E93" s="890">
        <v>0</v>
      </c>
      <c r="F93" s="890">
        <v>0</v>
      </c>
      <c r="G93" s="900">
        <v>0</v>
      </c>
      <c r="H93" s="890">
        <v>900</v>
      </c>
      <c r="I93" s="890">
        <v>2446000</v>
      </c>
      <c r="J93" s="903">
        <v>0.04</v>
      </c>
    </row>
    <row r="94" spans="2:10" ht="12" customHeight="1">
      <c r="B94" s="1673"/>
      <c r="C94" s="888" t="s">
        <v>571</v>
      </c>
      <c r="D94" s="889" t="s">
        <v>555</v>
      </c>
      <c r="E94" s="890">
        <v>2678</v>
      </c>
      <c r="F94" s="890">
        <v>3012750</v>
      </c>
      <c r="G94" s="902">
        <v>0.05</v>
      </c>
      <c r="H94" s="890">
        <v>51899</v>
      </c>
      <c r="I94" s="890">
        <v>94687375</v>
      </c>
      <c r="J94" s="901">
        <v>1.5</v>
      </c>
    </row>
    <row r="95" spans="2:10" ht="12" customHeight="1">
      <c r="B95" s="1673"/>
      <c r="C95" s="888" t="s">
        <v>572</v>
      </c>
      <c r="D95" s="889" t="s">
        <v>555</v>
      </c>
      <c r="E95" s="890">
        <v>6000</v>
      </c>
      <c r="F95" s="890">
        <v>13100000</v>
      </c>
      <c r="G95" s="900">
        <v>0.2</v>
      </c>
      <c r="H95" s="890">
        <v>600</v>
      </c>
      <c r="I95" s="890">
        <v>1215000</v>
      </c>
      <c r="J95" s="903">
        <v>0.02</v>
      </c>
    </row>
    <row r="96" spans="2:10" ht="12" customHeight="1">
      <c r="B96" s="1673"/>
      <c r="C96" s="888" t="s">
        <v>573</v>
      </c>
      <c r="D96" s="889" t="s">
        <v>555</v>
      </c>
      <c r="E96" s="890">
        <v>0</v>
      </c>
      <c r="F96" s="890">
        <v>0</v>
      </c>
      <c r="G96" s="900">
        <v>0</v>
      </c>
      <c r="H96" s="890">
        <v>10878</v>
      </c>
      <c r="I96" s="890">
        <v>29315325</v>
      </c>
      <c r="J96" s="901">
        <v>0.5</v>
      </c>
    </row>
    <row r="97" spans="2:10" ht="12" customHeight="1">
      <c r="B97" s="1673"/>
      <c r="C97" s="888" t="s">
        <v>574</v>
      </c>
      <c r="D97" s="889" t="s">
        <v>555</v>
      </c>
      <c r="E97" s="890">
        <v>33292</v>
      </c>
      <c r="F97" s="890">
        <v>50479648</v>
      </c>
      <c r="G97" s="900">
        <v>0.8</v>
      </c>
      <c r="H97" s="890">
        <v>6480</v>
      </c>
      <c r="I97" s="890">
        <v>11490000</v>
      </c>
      <c r="J97" s="901">
        <v>0.2</v>
      </c>
    </row>
    <row r="98" spans="2:10" ht="12" customHeight="1">
      <c r="B98" s="1673"/>
      <c r="C98" s="888" t="s">
        <v>575</v>
      </c>
      <c r="D98" s="889" t="s">
        <v>576</v>
      </c>
      <c r="E98" s="890">
        <v>3147</v>
      </c>
      <c r="F98" s="890">
        <v>3237850</v>
      </c>
      <c r="G98" s="902">
        <v>0.05</v>
      </c>
      <c r="H98" s="890">
        <v>10</v>
      </c>
      <c r="I98" s="890">
        <v>10000</v>
      </c>
      <c r="J98" s="903">
        <v>0</v>
      </c>
    </row>
    <row r="99" spans="2:10" ht="12" customHeight="1">
      <c r="B99" s="1673"/>
      <c r="C99" s="888" t="s">
        <v>577</v>
      </c>
      <c r="D99" s="889" t="s">
        <v>576</v>
      </c>
      <c r="E99" s="890">
        <v>0</v>
      </c>
      <c r="F99" s="890">
        <v>0</v>
      </c>
      <c r="G99" s="900">
        <v>0</v>
      </c>
      <c r="H99" s="890">
        <v>450</v>
      </c>
      <c r="I99" s="890">
        <v>617500</v>
      </c>
      <c r="J99" s="903">
        <v>0</v>
      </c>
    </row>
    <row r="100" spans="2:10" ht="12" customHeight="1">
      <c r="B100" s="1673"/>
      <c r="C100" s="888" t="s">
        <v>578</v>
      </c>
      <c r="D100" s="889" t="s">
        <v>576</v>
      </c>
      <c r="E100" s="890">
        <v>21675</v>
      </c>
      <c r="F100" s="890">
        <v>30744880</v>
      </c>
      <c r="G100" s="900">
        <v>0.5</v>
      </c>
      <c r="H100" s="890">
        <v>1954</v>
      </c>
      <c r="I100" s="890">
        <v>2484650</v>
      </c>
      <c r="J100" s="903">
        <v>0.04</v>
      </c>
    </row>
    <row r="101" spans="2:10" ht="12" customHeight="1">
      <c r="B101" s="1673"/>
      <c r="C101" s="888" t="s">
        <v>579</v>
      </c>
      <c r="D101" s="889" t="s">
        <v>555</v>
      </c>
      <c r="E101" s="890">
        <v>19406</v>
      </c>
      <c r="F101" s="890">
        <v>37197250</v>
      </c>
      <c r="G101" s="900">
        <v>0.6</v>
      </c>
      <c r="H101" s="890">
        <v>10602</v>
      </c>
      <c r="I101" s="890">
        <v>18820442</v>
      </c>
      <c r="J101" s="901">
        <v>0.3</v>
      </c>
    </row>
    <row r="102" spans="2:10" ht="12" customHeight="1">
      <c r="B102" s="1673"/>
      <c r="C102" s="888" t="s">
        <v>580</v>
      </c>
      <c r="D102" s="889" t="s">
        <v>555</v>
      </c>
      <c r="E102" s="890">
        <v>8660</v>
      </c>
      <c r="F102" s="890">
        <v>11270160</v>
      </c>
      <c r="G102" s="900">
        <v>0.2</v>
      </c>
      <c r="H102" s="890">
        <v>2870</v>
      </c>
      <c r="I102" s="890">
        <v>5194875</v>
      </c>
      <c r="J102" s="903">
        <v>0.08</v>
      </c>
    </row>
    <row r="103" spans="2:10" ht="12" customHeight="1">
      <c r="B103" s="1673"/>
      <c r="C103" s="888" t="s">
        <v>581</v>
      </c>
      <c r="D103" s="889" t="s">
        <v>494</v>
      </c>
      <c r="E103" s="890">
        <v>535</v>
      </c>
      <c r="F103" s="890">
        <v>2006290</v>
      </c>
      <c r="G103" s="902">
        <v>0.03</v>
      </c>
      <c r="H103" s="890">
        <v>0</v>
      </c>
      <c r="I103" s="890">
        <v>0</v>
      </c>
      <c r="J103" s="914">
        <v>0</v>
      </c>
    </row>
    <row r="104" spans="2:10" ht="12" customHeight="1">
      <c r="B104" s="1673"/>
      <c r="C104" s="888" t="s">
        <v>582</v>
      </c>
      <c r="D104" s="889" t="s">
        <v>555</v>
      </c>
      <c r="E104" s="890">
        <v>978</v>
      </c>
      <c r="F104" s="890">
        <v>1100250</v>
      </c>
      <c r="G104" s="902">
        <v>0.01</v>
      </c>
      <c r="H104" s="890">
        <v>0</v>
      </c>
      <c r="I104" s="890">
        <v>0</v>
      </c>
      <c r="J104" s="914">
        <v>0</v>
      </c>
    </row>
    <row r="105" spans="2:10" ht="12" customHeight="1">
      <c r="B105" s="1673"/>
      <c r="C105" s="888" t="s">
        <v>583</v>
      </c>
      <c r="D105" s="889" t="s">
        <v>555</v>
      </c>
      <c r="E105" s="890">
        <v>20456</v>
      </c>
      <c r="F105" s="890">
        <v>78924560</v>
      </c>
      <c r="G105" s="900">
        <v>1.3</v>
      </c>
      <c r="H105" s="890">
        <v>0</v>
      </c>
      <c r="I105" s="890">
        <v>0</v>
      </c>
      <c r="J105" s="914">
        <v>0</v>
      </c>
    </row>
    <row r="106" spans="2:10" ht="12" customHeight="1">
      <c r="B106" s="1673"/>
      <c r="C106" s="888" t="s">
        <v>584</v>
      </c>
      <c r="D106" s="889" t="s">
        <v>555</v>
      </c>
      <c r="E106" s="890">
        <v>80</v>
      </c>
      <c r="F106" s="890">
        <v>164000</v>
      </c>
      <c r="G106" s="900">
        <v>0</v>
      </c>
      <c r="H106" s="890">
        <v>0</v>
      </c>
      <c r="I106" s="890">
        <v>0</v>
      </c>
      <c r="J106" s="914">
        <v>0</v>
      </c>
    </row>
    <row r="107" spans="2:10" s="893" customFormat="1" ht="12" customHeight="1">
      <c r="B107" s="1673"/>
      <c r="C107" s="881" t="s">
        <v>361</v>
      </c>
      <c r="D107" s="894"/>
      <c r="E107" s="895">
        <f>SUM(E91:E106)</f>
        <v>134058</v>
      </c>
      <c r="F107" s="895">
        <f>SUM(F91:F106)</f>
        <v>250909268</v>
      </c>
      <c r="G107" s="909">
        <v>4</v>
      </c>
      <c r="H107" s="895">
        <f>SUM(H91:H106)</f>
        <v>126273</v>
      </c>
      <c r="I107" s="895">
        <f>SUM(I91:I106)</f>
        <v>226521587</v>
      </c>
      <c r="J107" s="910">
        <v>3.5</v>
      </c>
    </row>
    <row r="108" spans="2:10" ht="12">
      <c r="B108" s="1673"/>
      <c r="C108" s="915"/>
      <c r="D108" s="889"/>
      <c r="E108" s="57"/>
      <c r="F108" s="57"/>
      <c r="G108" s="513"/>
      <c r="H108" s="57"/>
      <c r="I108" s="57"/>
      <c r="J108" s="514"/>
    </row>
    <row r="109" spans="2:10" ht="12">
      <c r="B109" s="1673"/>
      <c r="C109" s="888" t="s">
        <v>585</v>
      </c>
      <c r="D109" s="889" t="s">
        <v>586</v>
      </c>
      <c r="E109" s="890">
        <v>200</v>
      </c>
      <c r="F109" s="890">
        <v>624000</v>
      </c>
      <c r="G109" s="900">
        <v>0</v>
      </c>
      <c r="H109" s="890">
        <v>0</v>
      </c>
      <c r="I109" s="890">
        <v>0</v>
      </c>
      <c r="J109" s="901">
        <v>0</v>
      </c>
    </row>
    <row r="110" spans="2:10" ht="12">
      <c r="B110" s="1673"/>
      <c r="C110" s="888" t="s">
        <v>587</v>
      </c>
      <c r="D110" s="889" t="s">
        <v>551</v>
      </c>
      <c r="E110" s="890">
        <v>1220</v>
      </c>
      <c r="F110" s="890">
        <v>4880000</v>
      </c>
      <c r="G110" s="902">
        <v>0.08</v>
      </c>
      <c r="H110" s="890">
        <v>1145</v>
      </c>
      <c r="I110" s="890">
        <v>4580000</v>
      </c>
      <c r="J110" s="903">
        <v>0.07</v>
      </c>
    </row>
    <row r="111" spans="2:10" ht="12">
      <c r="B111" s="1673"/>
      <c r="C111" s="888" t="s">
        <v>588</v>
      </c>
      <c r="D111" s="889" t="s">
        <v>494</v>
      </c>
      <c r="E111" s="890">
        <v>50</v>
      </c>
      <c r="F111" s="890">
        <v>70320</v>
      </c>
      <c r="G111" s="900">
        <v>0</v>
      </c>
      <c r="H111" s="890">
        <v>0</v>
      </c>
      <c r="I111" s="890">
        <v>0</v>
      </c>
      <c r="J111" s="901">
        <v>0</v>
      </c>
    </row>
    <row r="112" spans="2:10" ht="12">
      <c r="B112" s="1673"/>
      <c r="C112" s="888" t="s">
        <v>589</v>
      </c>
      <c r="D112" s="889" t="s">
        <v>521</v>
      </c>
      <c r="E112" s="890">
        <v>10</v>
      </c>
      <c r="F112" s="890">
        <v>25000</v>
      </c>
      <c r="G112" s="900">
        <v>0</v>
      </c>
      <c r="H112" s="890">
        <v>0</v>
      </c>
      <c r="I112" s="890">
        <v>0</v>
      </c>
      <c r="J112" s="901">
        <v>0</v>
      </c>
    </row>
    <row r="113" spans="2:10" ht="12">
      <c r="B113" s="1673"/>
      <c r="C113" s="888" t="s">
        <v>590</v>
      </c>
      <c r="D113" s="889" t="s">
        <v>591</v>
      </c>
      <c r="E113" s="890">
        <v>128188</v>
      </c>
      <c r="F113" s="890">
        <v>18643080</v>
      </c>
      <c r="G113" s="900">
        <v>0.3</v>
      </c>
      <c r="H113" s="890">
        <v>245434</v>
      </c>
      <c r="I113" s="890">
        <v>30918609</v>
      </c>
      <c r="J113" s="901">
        <v>0.6</v>
      </c>
    </row>
    <row r="114" spans="2:10" ht="12">
      <c r="B114" s="1673"/>
      <c r="C114" s="888" t="s">
        <v>592</v>
      </c>
      <c r="D114" s="889" t="s">
        <v>498</v>
      </c>
      <c r="E114" s="890">
        <v>0</v>
      </c>
      <c r="F114" s="890">
        <v>0</v>
      </c>
      <c r="G114" s="900">
        <v>0</v>
      </c>
      <c r="H114" s="890">
        <v>500</v>
      </c>
      <c r="I114" s="890">
        <v>1750</v>
      </c>
      <c r="J114" s="901">
        <v>0</v>
      </c>
    </row>
    <row r="115" spans="2:10" s="893" customFormat="1" ht="11.25">
      <c r="B115" s="1673"/>
      <c r="C115" s="916" t="s">
        <v>361</v>
      </c>
      <c r="D115" s="894"/>
      <c r="E115" s="51"/>
      <c r="F115" s="51">
        <f>SUM(F107,F109:F114)</f>
        <v>275151668</v>
      </c>
      <c r="G115" s="909">
        <v>4.4</v>
      </c>
      <c r="H115" s="51">
        <v>0</v>
      </c>
      <c r="I115" s="51">
        <v>262021944</v>
      </c>
      <c r="J115" s="910">
        <v>4.1</v>
      </c>
    </row>
    <row r="116" spans="2:10" ht="12" customHeight="1">
      <c r="B116" s="898"/>
      <c r="C116" s="888"/>
      <c r="D116" s="889"/>
      <c r="E116" s="57"/>
      <c r="F116" s="57"/>
      <c r="G116" s="513"/>
      <c r="H116" s="57"/>
      <c r="I116" s="57"/>
      <c r="J116" s="514"/>
    </row>
    <row r="117" spans="2:10" ht="12" customHeight="1">
      <c r="B117" s="1665" t="s">
        <v>593</v>
      </c>
      <c r="C117" s="888" t="s">
        <v>594</v>
      </c>
      <c r="D117" s="889" t="s">
        <v>535</v>
      </c>
      <c r="E117" s="890">
        <v>265300</v>
      </c>
      <c r="F117" s="890">
        <v>23204768</v>
      </c>
      <c r="G117" s="900">
        <v>0.4</v>
      </c>
      <c r="H117" s="890">
        <v>314359</v>
      </c>
      <c r="I117" s="890">
        <v>25783979</v>
      </c>
      <c r="J117" s="901">
        <v>0.4</v>
      </c>
    </row>
    <row r="118" spans="2:10" ht="12" customHeight="1">
      <c r="B118" s="1665"/>
      <c r="C118" s="888" t="s">
        <v>595</v>
      </c>
      <c r="D118" s="889" t="s">
        <v>596</v>
      </c>
      <c r="E118" s="890">
        <v>72912</v>
      </c>
      <c r="F118" s="890">
        <v>22572298</v>
      </c>
      <c r="G118" s="900">
        <v>0.4</v>
      </c>
      <c r="H118" s="890">
        <v>57370</v>
      </c>
      <c r="I118" s="890">
        <v>20581251</v>
      </c>
      <c r="J118" s="901">
        <v>0.3</v>
      </c>
    </row>
    <row r="119" spans="2:10" ht="12" customHeight="1">
      <c r="B119" s="1665"/>
      <c r="C119" s="888" t="s">
        <v>597</v>
      </c>
      <c r="D119" s="889" t="s">
        <v>498</v>
      </c>
      <c r="E119" s="890">
        <v>222520</v>
      </c>
      <c r="F119" s="890">
        <v>11197460</v>
      </c>
      <c r="G119" s="900">
        <v>0.2</v>
      </c>
      <c r="H119" s="899" t="s">
        <v>598</v>
      </c>
      <c r="I119" s="890">
        <v>5000000</v>
      </c>
      <c r="J119" s="903">
        <v>0.08</v>
      </c>
    </row>
    <row r="120" spans="2:10" ht="12" customHeight="1">
      <c r="B120" s="1665"/>
      <c r="C120" s="888" t="s">
        <v>599</v>
      </c>
      <c r="D120" s="889" t="s">
        <v>600</v>
      </c>
      <c r="E120" s="890">
        <v>672515</v>
      </c>
      <c r="F120" s="890">
        <v>2124326</v>
      </c>
      <c r="G120" s="902">
        <v>0.03</v>
      </c>
      <c r="H120" s="890">
        <v>78294</v>
      </c>
      <c r="I120" s="890">
        <v>919088</v>
      </c>
      <c r="J120" s="903">
        <v>0.01</v>
      </c>
    </row>
    <row r="121" spans="2:10" ht="12" customHeight="1">
      <c r="B121" s="1665"/>
      <c r="C121" s="888" t="s">
        <v>601</v>
      </c>
      <c r="D121" s="889" t="s">
        <v>602</v>
      </c>
      <c r="E121" s="890">
        <v>17797</v>
      </c>
      <c r="F121" s="890">
        <v>1417325</v>
      </c>
      <c r="G121" s="902">
        <v>0.01</v>
      </c>
      <c r="H121" s="890">
        <v>6001</v>
      </c>
      <c r="I121" s="890">
        <v>580835</v>
      </c>
      <c r="J121" s="903">
        <v>0</v>
      </c>
    </row>
    <row r="122" spans="2:10" ht="12" customHeight="1">
      <c r="B122" s="1665"/>
      <c r="C122" s="888" t="s">
        <v>603</v>
      </c>
      <c r="D122" s="889" t="s">
        <v>604</v>
      </c>
      <c r="E122" s="890">
        <v>124</v>
      </c>
      <c r="F122" s="890">
        <v>11512</v>
      </c>
      <c r="G122" s="912">
        <v>0</v>
      </c>
      <c r="H122" s="890">
        <v>684</v>
      </c>
      <c r="I122" s="890">
        <v>57946</v>
      </c>
      <c r="J122" s="904">
        <v>0</v>
      </c>
    </row>
    <row r="123" spans="2:10" ht="12" customHeight="1">
      <c r="B123" s="1665"/>
      <c r="C123" s="888" t="s">
        <v>605</v>
      </c>
      <c r="D123" s="889" t="s">
        <v>604</v>
      </c>
      <c r="E123" s="890">
        <v>1600</v>
      </c>
      <c r="F123" s="890">
        <v>167000</v>
      </c>
      <c r="G123" s="912">
        <v>0</v>
      </c>
      <c r="H123" s="890">
        <v>0</v>
      </c>
      <c r="I123" s="890">
        <v>0</v>
      </c>
      <c r="J123" s="901">
        <v>0</v>
      </c>
    </row>
    <row r="124" spans="2:10" ht="12" customHeight="1">
      <c r="B124" s="1665"/>
      <c r="C124" s="888" t="s">
        <v>606</v>
      </c>
      <c r="D124" s="889" t="s">
        <v>510</v>
      </c>
      <c r="E124" s="890">
        <v>1295</v>
      </c>
      <c r="F124" s="890">
        <v>305060</v>
      </c>
      <c r="G124" s="912">
        <v>0</v>
      </c>
      <c r="H124" s="890">
        <v>0</v>
      </c>
      <c r="I124" s="890">
        <v>0</v>
      </c>
      <c r="J124" s="901">
        <v>0</v>
      </c>
    </row>
    <row r="125" spans="2:10" ht="12" customHeight="1">
      <c r="B125" s="1665"/>
      <c r="C125" s="888" t="s">
        <v>607</v>
      </c>
      <c r="D125" s="889" t="s">
        <v>510</v>
      </c>
      <c r="E125" s="890">
        <v>390</v>
      </c>
      <c r="F125" s="890">
        <v>36000</v>
      </c>
      <c r="G125" s="912">
        <v>0</v>
      </c>
      <c r="H125" s="890">
        <v>0</v>
      </c>
      <c r="I125" s="890">
        <v>0</v>
      </c>
      <c r="J125" s="901">
        <v>0</v>
      </c>
    </row>
    <row r="126" spans="2:10" ht="12" customHeight="1">
      <c r="B126" s="1665"/>
      <c r="C126" s="888" t="s">
        <v>608</v>
      </c>
      <c r="D126" s="889" t="s">
        <v>489</v>
      </c>
      <c r="E126" s="890">
        <v>386</v>
      </c>
      <c r="F126" s="890">
        <v>19400</v>
      </c>
      <c r="G126" s="912">
        <v>0</v>
      </c>
      <c r="H126" s="890">
        <v>0</v>
      </c>
      <c r="I126" s="890">
        <v>0</v>
      </c>
      <c r="J126" s="901">
        <v>0</v>
      </c>
    </row>
    <row r="127" spans="2:10" ht="12" customHeight="1">
      <c r="B127" s="1665"/>
      <c r="C127" s="888" t="s">
        <v>609</v>
      </c>
      <c r="D127" s="889" t="s">
        <v>610</v>
      </c>
      <c r="E127" s="890">
        <v>252</v>
      </c>
      <c r="F127" s="890">
        <v>65900</v>
      </c>
      <c r="G127" s="912">
        <v>0</v>
      </c>
      <c r="H127" s="890">
        <v>175</v>
      </c>
      <c r="I127" s="890">
        <v>21000</v>
      </c>
      <c r="J127" s="904">
        <v>0</v>
      </c>
    </row>
    <row r="128" spans="2:10" ht="12" customHeight="1">
      <c r="B128" s="1665"/>
      <c r="C128" s="888" t="s">
        <v>611</v>
      </c>
      <c r="D128" s="889" t="s">
        <v>510</v>
      </c>
      <c r="E128" s="890">
        <v>312</v>
      </c>
      <c r="F128" s="890">
        <v>74835</v>
      </c>
      <c r="G128" s="912">
        <v>0</v>
      </c>
      <c r="H128" s="890">
        <v>1608</v>
      </c>
      <c r="I128" s="890">
        <v>109400</v>
      </c>
      <c r="J128" s="904">
        <v>0</v>
      </c>
    </row>
    <row r="129" spans="2:10" ht="12" customHeight="1">
      <c r="B129" s="1665"/>
      <c r="C129" s="888" t="s">
        <v>612</v>
      </c>
      <c r="D129" s="889" t="s">
        <v>613</v>
      </c>
      <c r="E129" s="890">
        <v>7391</v>
      </c>
      <c r="F129" s="890">
        <v>4104830</v>
      </c>
      <c r="G129" s="912">
        <v>0</v>
      </c>
      <c r="H129" s="890">
        <v>5300</v>
      </c>
      <c r="I129" s="890">
        <v>3086895</v>
      </c>
      <c r="J129" s="903">
        <v>0.05</v>
      </c>
    </row>
    <row r="130" spans="2:10" ht="12" customHeight="1">
      <c r="B130" s="1665"/>
      <c r="C130" s="888" t="s">
        <v>614</v>
      </c>
      <c r="D130" s="889" t="s">
        <v>615</v>
      </c>
      <c r="E130" s="890">
        <v>32000</v>
      </c>
      <c r="F130" s="890">
        <v>128000</v>
      </c>
      <c r="G130" s="912">
        <v>0</v>
      </c>
      <c r="H130" s="890">
        <v>38030</v>
      </c>
      <c r="I130" s="890">
        <v>228180</v>
      </c>
      <c r="J130" s="904">
        <v>0</v>
      </c>
    </row>
    <row r="131" spans="2:10" ht="12" customHeight="1">
      <c r="B131" s="1665"/>
      <c r="C131" s="888" t="s">
        <v>616</v>
      </c>
      <c r="D131" s="889" t="s">
        <v>496</v>
      </c>
      <c r="E131" s="890">
        <v>0</v>
      </c>
      <c r="F131" s="890">
        <v>0</v>
      </c>
      <c r="G131" s="912">
        <v>0</v>
      </c>
      <c r="H131" s="890">
        <v>20</v>
      </c>
      <c r="I131" s="890">
        <v>4000</v>
      </c>
      <c r="J131" s="904">
        <v>0</v>
      </c>
    </row>
    <row r="132" spans="2:10" ht="12" customHeight="1">
      <c r="B132" s="1665"/>
      <c r="C132" s="888" t="s">
        <v>617</v>
      </c>
      <c r="D132" s="889" t="s">
        <v>618</v>
      </c>
      <c r="E132" s="890">
        <v>43431</v>
      </c>
      <c r="F132" s="890">
        <v>18593997</v>
      </c>
      <c r="G132" s="900">
        <v>0.3</v>
      </c>
      <c r="H132" s="890">
        <v>0</v>
      </c>
      <c r="I132" s="890">
        <v>0</v>
      </c>
      <c r="J132" s="901">
        <v>0</v>
      </c>
    </row>
    <row r="133" spans="2:10" ht="12" customHeight="1">
      <c r="B133" s="1665"/>
      <c r="C133" s="888" t="s">
        <v>619</v>
      </c>
      <c r="D133" s="889" t="s">
        <v>510</v>
      </c>
      <c r="E133" s="890">
        <v>500</v>
      </c>
      <c r="F133" s="890">
        <v>58500</v>
      </c>
      <c r="G133" s="912">
        <v>0</v>
      </c>
      <c r="H133" s="890">
        <v>432</v>
      </c>
      <c r="I133" s="890">
        <v>42882</v>
      </c>
      <c r="J133" s="904">
        <v>0</v>
      </c>
    </row>
    <row r="134" spans="2:10" ht="12" customHeight="1">
      <c r="B134" s="1665"/>
      <c r="C134" s="888" t="s">
        <v>620</v>
      </c>
      <c r="D134" s="889" t="s">
        <v>510</v>
      </c>
      <c r="E134" s="890">
        <v>10078</v>
      </c>
      <c r="F134" s="890">
        <v>45429</v>
      </c>
      <c r="G134" s="912">
        <v>0</v>
      </c>
      <c r="H134" s="890">
        <v>0</v>
      </c>
      <c r="I134" s="890">
        <v>0</v>
      </c>
      <c r="J134" s="901">
        <v>0</v>
      </c>
    </row>
    <row r="135" spans="2:10" s="879" customFormat="1" ht="12" customHeight="1">
      <c r="B135" s="1665"/>
      <c r="C135" s="881" t="s">
        <v>361</v>
      </c>
      <c r="D135" s="894"/>
      <c r="E135" s="895">
        <v>0</v>
      </c>
      <c r="F135" s="51">
        <f>SUM(F117:F134)</f>
        <v>84126640</v>
      </c>
      <c r="G135" s="909">
        <v>1.4</v>
      </c>
      <c r="H135" s="895">
        <v>0</v>
      </c>
      <c r="I135" s="51">
        <f>SUM(I117:I134)</f>
        <v>56415456</v>
      </c>
      <c r="J135" s="910">
        <v>0.8</v>
      </c>
    </row>
    <row r="136" spans="2:10" s="879" customFormat="1" ht="12" customHeight="1">
      <c r="B136" s="1670"/>
      <c r="C136" s="1671"/>
      <c r="D136" s="917"/>
      <c r="E136" s="918"/>
      <c r="F136" s="919"/>
      <c r="G136" s="920"/>
      <c r="H136" s="918"/>
      <c r="I136" s="919"/>
      <c r="J136" s="921"/>
    </row>
    <row r="137" spans="3:10" ht="12">
      <c r="C137" s="863" t="s">
        <v>621</v>
      </c>
      <c r="E137" s="891"/>
      <c r="F137" s="891"/>
      <c r="G137" s="891"/>
      <c r="H137" s="891"/>
      <c r="I137" s="891"/>
      <c r="J137" s="891"/>
    </row>
    <row r="138" spans="5:10" ht="12">
      <c r="E138" s="891"/>
      <c r="F138" s="891"/>
      <c r="G138" s="891"/>
      <c r="H138" s="891"/>
      <c r="I138" s="891"/>
      <c r="J138" s="891"/>
    </row>
    <row r="139" spans="5:10" ht="12">
      <c r="E139" s="891"/>
      <c r="F139" s="891"/>
      <c r="G139" s="891"/>
      <c r="H139" s="891"/>
      <c r="I139" s="891"/>
      <c r="J139" s="891"/>
    </row>
    <row r="140" spans="5:10" ht="12">
      <c r="E140" s="922"/>
      <c r="F140" s="922"/>
      <c r="G140" s="922"/>
      <c r="H140" s="891"/>
      <c r="I140" s="922"/>
      <c r="J140" s="922"/>
    </row>
    <row r="141" spans="5:10" ht="12">
      <c r="E141" s="922"/>
      <c r="F141" s="922"/>
      <c r="G141" s="922"/>
      <c r="H141" s="891"/>
      <c r="I141" s="922"/>
      <c r="J141" s="922"/>
    </row>
    <row r="142" spans="5:10" ht="12">
      <c r="E142" s="922"/>
      <c r="F142" s="922"/>
      <c r="G142" s="922"/>
      <c r="H142" s="891"/>
      <c r="I142" s="922"/>
      <c r="J142" s="922"/>
    </row>
    <row r="143" spans="5:10" ht="12">
      <c r="E143" s="922"/>
      <c r="F143" s="922"/>
      <c r="G143" s="922"/>
      <c r="H143" s="891"/>
      <c r="I143" s="922"/>
      <c r="J143" s="922"/>
    </row>
    <row r="144" spans="5:10" ht="12">
      <c r="E144" s="922"/>
      <c r="F144" s="922"/>
      <c r="G144" s="922"/>
      <c r="H144" s="891"/>
      <c r="I144" s="922"/>
      <c r="J144" s="922"/>
    </row>
    <row r="145" spans="5:10" ht="12">
      <c r="E145" s="922"/>
      <c r="F145" s="922"/>
      <c r="G145" s="922"/>
      <c r="H145" s="891"/>
      <c r="I145" s="922"/>
      <c r="J145" s="922"/>
    </row>
    <row r="146" spans="5:10" ht="12">
      <c r="E146" s="922"/>
      <c r="F146" s="922"/>
      <c r="G146" s="922"/>
      <c r="H146" s="891"/>
      <c r="I146" s="922"/>
      <c r="J146" s="922"/>
    </row>
    <row r="147" spans="5:10" ht="12">
      <c r="E147" s="922"/>
      <c r="F147" s="922"/>
      <c r="G147" s="922"/>
      <c r="H147" s="891"/>
      <c r="I147" s="922"/>
      <c r="J147" s="922"/>
    </row>
    <row r="148" spans="5:10" ht="12">
      <c r="E148" s="922"/>
      <c r="F148" s="922"/>
      <c r="G148" s="922"/>
      <c r="H148" s="891"/>
      <c r="I148" s="922"/>
      <c r="J148" s="922"/>
    </row>
    <row r="149" spans="5:10" ht="12">
      <c r="E149" s="922"/>
      <c r="F149" s="922"/>
      <c r="G149" s="922"/>
      <c r="H149" s="891"/>
      <c r="I149" s="922"/>
      <c r="J149" s="922"/>
    </row>
  </sheetData>
  <mergeCells count="14">
    <mergeCell ref="H4:J4"/>
    <mergeCell ref="B136:C136"/>
    <mergeCell ref="E4:G4"/>
    <mergeCell ref="C11:C15"/>
    <mergeCell ref="C17:C20"/>
    <mergeCell ref="C22:C24"/>
    <mergeCell ref="B91:B115"/>
    <mergeCell ref="B30:B60"/>
    <mergeCell ref="B4:C5"/>
    <mergeCell ref="D4:D5"/>
    <mergeCell ref="B71:B89"/>
    <mergeCell ref="B117:B135"/>
    <mergeCell ref="B9:B28"/>
    <mergeCell ref="B62:B69"/>
  </mergeCells>
  <printOptions/>
  <pageMargins left="0.75" right="0.75" top="1" bottom="1" header="0.512" footer="0.512"/>
  <pageSetup orientation="portrait" paperSize="9"/>
  <drawing r:id="rId1"/>
</worksheet>
</file>

<file path=xl/worksheets/sheet21.xml><?xml version="1.0" encoding="utf-8"?>
<worksheet xmlns="http://schemas.openxmlformats.org/spreadsheetml/2006/main" xmlns:r="http://schemas.openxmlformats.org/officeDocument/2006/relationships">
  <dimension ref="B2:M14"/>
  <sheetViews>
    <sheetView workbookViewId="0" topLeftCell="A1">
      <selection activeCell="A1" sqref="A1"/>
    </sheetView>
  </sheetViews>
  <sheetFormatPr defaultColWidth="9.00390625" defaultRowHeight="13.5"/>
  <cols>
    <col min="1" max="1" width="2.625" style="923" customWidth="1"/>
    <col min="2" max="2" width="29.375" style="923" bestFit="1" customWidth="1"/>
    <col min="3" max="3" width="6.125" style="923" bestFit="1" customWidth="1"/>
    <col min="4" max="4" width="5.25390625" style="923" bestFit="1" customWidth="1"/>
    <col min="5" max="5" width="6.375" style="923" bestFit="1" customWidth="1"/>
    <col min="6" max="6" width="5.25390625" style="923" bestFit="1" customWidth="1"/>
    <col min="7" max="7" width="5.625" style="923" customWidth="1"/>
    <col min="8" max="8" width="23.00390625" style="923" customWidth="1"/>
    <col min="9" max="9" width="5.625" style="923" customWidth="1"/>
    <col min="10" max="10" width="6.00390625" style="923" customWidth="1"/>
    <col min="11" max="11" width="5.00390625" style="923" customWidth="1"/>
    <col min="12" max="12" width="4.75390625" style="923" bestFit="1" customWidth="1"/>
    <col min="13" max="13" width="5.625" style="923" customWidth="1"/>
    <col min="14" max="16384" width="9.00390625" style="923" customWidth="1"/>
  </cols>
  <sheetData>
    <row r="1" ht="12" customHeight="1"/>
    <row r="2" spans="2:13" ht="14.25">
      <c r="B2" s="924" t="s">
        <v>645</v>
      </c>
      <c r="H2" s="925"/>
      <c r="I2" s="925"/>
      <c r="K2" s="925"/>
      <c r="M2" s="925"/>
    </row>
    <row r="3" spans="3:13" ht="12.75" thickBot="1">
      <c r="C3" s="926"/>
      <c r="D3" s="927"/>
      <c r="E3" s="927"/>
      <c r="F3" s="927"/>
      <c r="G3" s="926"/>
      <c r="H3" s="927"/>
      <c r="I3" s="927"/>
      <c r="J3" s="926"/>
      <c r="K3" s="928" t="s">
        <v>623</v>
      </c>
      <c r="L3" s="926"/>
      <c r="M3" s="927"/>
    </row>
    <row r="4" spans="2:13" s="929" customFormat="1" ht="12.75" thickTop="1">
      <c r="B4" s="1680" t="s">
        <v>624</v>
      </c>
      <c r="C4" s="1684" t="s">
        <v>625</v>
      </c>
      <c r="D4" s="1684"/>
      <c r="E4" s="1684"/>
      <c r="F4" s="1685" t="s">
        <v>626</v>
      </c>
      <c r="G4" s="1682" t="s">
        <v>1085</v>
      </c>
      <c r="H4" s="1680" t="s">
        <v>624</v>
      </c>
      <c r="I4" s="1684" t="s">
        <v>625</v>
      </c>
      <c r="J4" s="1684"/>
      <c r="K4" s="1684"/>
      <c r="L4" s="1685" t="s">
        <v>626</v>
      </c>
      <c r="M4" s="1684" t="s">
        <v>1085</v>
      </c>
    </row>
    <row r="5" spans="2:13" s="930" customFormat="1" ht="12">
      <c r="B5" s="1681"/>
      <c r="C5" s="931" t="s">
        <v>627</v>
      </c>
      <c r="D5" s="931" t="s">
        <v>628</v>
      </c>
      <c r="E5" s="931" t="s">
        <v>629</v>
      </c>
      <c r="F5" s="1686"/>
      <c r="G5" s="1683"/>
      <c r="H5" s="1681"/>
      <c r="I5" s="931" t="s">
        <v>627</v>
      </c>
      <c r="J5" s="931" t="s">
        <v>628</v>
      </c>
      <c r="K5" s="931" t="s">
        <v>629</v>
      </c>
      <c r="L5" s="1686"/>
      <c r="M5" s="1687"/>
    </row>
    <row r="6" spans="2:13" s="932" customFormat="1" ht="12.75" customHeight="1">
      <c r="B6" s="933" t="s">
        <v>1756</v>
      </c>
      <c r="C6" s="934">
        <f>SUM(C7:C12,I6:I12)</f>
        <v>241</v>
      </c>
      <c r="D6" s="934">
        <f>SUM(D7:D12,J6:J12)</f>
        <v>181</v>
      </c>
      <c r="E6" s="934">
        <v>15</v>
      </c>
      <c r="F6" s="935">
        <f>SUM(F7:F12,L6:L12)</f>
        <v>9</v>
      </c>
      <c r="G6" s="936">
        <v>446</v>
      </c>
      <c r="H6" s="937" t="s">
        <v>630</v>
      </c>
      <c r="I6" s="938">
        <v>1</v>
      </c>
      <c r="J6" s="938">
        <v>3</v>
      </c>
      <c r="K6" s="938">
        <v>1</v>
      </c>
      <c r="L6" s="938">
        <v>0</v>
      </c>
      <c r="M6" s="939">
        <f aca="true" t="shared" si="0" ref="M6:M12">SUM(I6:L6)</f>
        <v>5</v>
      </c>
    </row>
    <row r="7" spans="2:13" s="932" customFormat="1" ht="12.75" customHeight="1">
      <c r="B7" s="940" t="s">
        <v>631</v>
      </c>
      <c r="C7" s="938">
        <v>0</v>
      </c>
      <c r="D7" s="938">
        <v>0</v>
      </c>
      <c r="E7" s="938">
        <v>0</v>
      </c>
      <c r="F7" s="938">
        <v>0</v>
      </c>
      <c r="G7" s="941">
        <f aca="true" t="shared" si="1" ref="G7:G12">SUM(C7:F7)</f>
        <v>0</v>
      </c>
      <c r="H7" s="942" t="s">
        <v>632</v>
      </c>
      <c r="I7" s="938">
        <v>1</v>
      </c>
      <c r="J7" s="938">
        <v>8</v>
      </c>
      <c r="K7" s="938">
        <v>0</v>
      </c>
      <c r="L7" s="938">
        <v>0</v>
      </c>
      <c r="M7" s="939">
        <f t="shared" si="0"/>
        <v>9</v>
      </c>
    </row>
    <row r="8" spans="2:13" s="932" customFormat="1" ht="12.75" customHeight="1">
      <c r="B8" s="940" t="s">
        <v>633</v>
      </c>
      <c r="C8" s="938">
        <v>0</v>
      </c>
      <c r="D8" s="938">
        <v>3</v>
      </c>
      <c r="E8" s="938">
        <v>0</v>
      </c>
      <c r="F8" s="938">
        <v>0</v>
      </c>
      <c r="G8" s="941">
        <f t="shared" si="1"/>
        <v>3</v>
      </c>
      <c r="H8" s="942" t="s">
        <v>634</v>
      </c>
      <c r="I8" s="938">
        <v>224</v>
      </c>
      <c r="J8" s="938">
        <v>0</v>
      </c>
      <c r="K8" s="938">
        <v>0</v>
      </c>
      <c r="L8" s="938">
        <v>0</v>
      </c>
      <c r="M8" s="939">
        <f t="shared" si="0"/>
        <v>224</v>
      </c>
    </row>
    <row r="9" spans="2:13" s="932" customFormat="1" ht="12.75" customHeight="1">
      <c r="B9" s="940" t="s">
        <v>635</v>
      </c>
      <c r="C9" s="938">
        <v>2</v>
      </c>
      <c r="D9" s="938">
        <v>69</v>
      </c>
      <c r="E9" s="938">
        <v>3</v>
      </c>
      <c r="F9" s="938">
        <v>4</v>
      </c>
      <c r="G9" s="941">
        <f t="shared" si="1"/>
        <v>78</v>
      </c>
      <c r="H9" s="942" t="s">
        <v>636</v>
      </c>
      <c r="I9" s="938">
        <v>0</v>
      </c>
      <c r="J9" s="938">
        <v>2</v>
      </c>
      <c r="K9" s="938">
        <v>0</v>
      </c>
      <c r="L9" s="938">
        <v>0</v>
      </c>
      <c r="M9" s="939">
        <f t="shared" si="0"/>
        <v>2</v>
      </c>
    </row>
    <row r="10" spans="2:13" s="932" customFormat="1" ht="12.75" customHeight="1">
      <c r="B10" s="940" t="s">
        <v>637</v>
      </c>
      <c r="C10" s="938">
        <v>2</v>
      </c>
      <c r="D10" s="938">
        <v>60</v>
      </c>
      <c r="E10" s="938">
        <v>4</v>
      </c>
      <c r="F10" s="938">
        <v>5</v>
      </c>
      <c r="G10" s="941">
        <f t="shared" si="1"/>
        <v>71</v>
      </c>
      <c r="H10" s="942" t="s">
        <v>638</v>
      </c>
      <c r="I10" s="938">
        <v>0</v>
      </c>
      <c r="J10" s="938">
        <v>0</v>
      </c>
      <c r="K10" s="938">
        <v>1</v>
      </c>
      <c r="L10" s="938">
        <v>0</v>
      </c>
      <c r="M10" s="939">
        <f t="shared" si="0"/>
        <v>1</v>
      </c>
    </row>
    <row r="11" spans="2:13" s="932" customFormat="1" ht="12.75" customHeight="1">
      <c r="B11" s="940" t="s">
        <v>639</v>
      </c>
      <c r="C11" s="938">
        <v>5</v>
      </c>
      <c r="D11" s="938">
        <v>12</v>
      </c>
      <c r="E11" s="938">
        <v>0</v>
      </c>
      <c r="F11" s="938">
        <v>0</v>
      </c>
      <c r="G11" s="941">
        <f t="shared" si="1"/>
        <v>17</v>
      </c>
      <c r="H11" s="942" t="s">
        <v>640</v>
      </c>
      <c r="I11" s="938">
        <v>0</v>
      </c>
      <c r="J11" s="938">
        <v>1</v>
      </c>
      <c r="K11" s="938">
        <v>0</v>
      </c>
      <c r="L11" s="938">
        <v>0</v>
      </c>
      <c r="M11" s="939">
        <f t="shared" si="0"/>
        <v>1</v>
      </c>
    </row>
    <row r="12" spans="2:13" s="932" customFormat="1" ht="12.75" customHeight="1">
      <c r="B12" s="940" t="s">
        <v>641</v>
      </c>
      <c r="C12" s="938">
        <v>6</v>
      </c>
      <c r="D12" s="938">
        <v>7</v>
      </c>
      <c r="E12" s="938">
        <v>5</v>
      </c>
      <c r="F12" s="938">
        <v>0</v>
      </c>
      <c r="G12" s="941">
        <f t="shared" si="1"/>
        <v>18</v>
      </c>
      <c r="H12" s="942" t="s">
        <v>642</v>
      </c>
      <c r="I12" s="938">
        <v>0</v>
      </c>
      <c r="J12" s="938">
        <v>16</v>
      </c>
      <c r="K12" s="938">
        <v>0</v>
      </c>
      <c r="L12" s="938">
        <v>0</v>
      </c>
      <c r="M12" s="939">
        <f t="shared" si="0"/>
        <v>16</v>
      </c>
    </row>
    <row r="13" spans="2:13" s="932" customFormat="1" ht="6" customHeight="1">
      <c r="B13" s="943"/>
      <c r="C13" s="944"/>
      <c r="D13" s="944"/>
      <c r="E13" s="944"/>
      <c r="F13" s="944"/>
      <c r="G13" s="945"/>
      <c r="H13" s="946"/>
      <c r="I13" s="944"/>
      <c r="J13" s="944"/>
      <c r="K13" s="944"/>
      <c r="L13" s="944"/>
      <c r="M13" s="947"/>
    </row>
    <row r="14" spans="2:8" ht="12">
      <c r="B14" s="923" t="s">
        <v>643</v>
      </c>
      <c r="H14" s="923" t="s">
        <v>644</v>
      </c>
    </row>
  </sheetData>
  <mergeCells count="8">
    <mergeCell ref="H4:H5"/>
    <mergeCell ref="M4:M5"/>
    <mergeCell ref="I4:K4"/>
    <mergeCell ref="L4:L5"/>
    <mergeCell ref="B4:B5"/>
    <mergeCell ref="G4:G5"/>
    <mergeCell ref="C4:E4"/>
    <mergeCell ref="F4:F5"/>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9.00390625" defaultRowHeight="13.5"/>
  <cols>
    <col min="1" max="1" width="3.375" style="153" customWidth="1"/>
    <col min="2" max="2" width="2.00390625" style="153" customWidth="1"/>
    <col min="3" max="3" width="21.625" style="153" customWidth="1"/>
    <col min="4" max="7" width="17.75390625" style="153" customWidth="1"/>
    <col min="8" max="8" width="18.125" style="153" customWidth="1"/>
    <col min="9" max="12" width="7.625" style="153" customWidth="1"/>
    <col min="13" max="16384" width="9.00390625" style="153" customWidth="1"/>
  </cols>
  <sheetData>
    <row r="2" ht="14.25">
      <c r="B2" s="154" t="s">
        <v>691</v>
      </c>
    </row>
    <row r="3" spans="2:8" s="44" customFormat="1" ht="12.75" thickBot="1">
      <c r="B3" s="157"/>
      <c r="C3" s="157"/>
      <c r="D3" s="157"/>
      <c r="E3" s="157"/>
      <c r="F3" s="157"/>
      <c r="G3" s="157"/>
      <c r="H3" s="948" t="s">
        <v>646</v>
      </c>
    </row>
    <row r="4" spans="2:8" s="44" customFormat="1" ht="32.25" customHeight="1" thickTop="1">
      <c r="B4" s="949" t="s">
        <v>647</v>
      </c>
      <c r="C4" s="950"/>
      <c r="D4" s="951" t="s">
        <v>648</v>
      </c>
      <c r="E4" s="951" t="s">
        <v>649</v>
      </c>
      <c r="F4" s="951" t="s">
        <v>650</v>
      </c>
      <c r="G4" s="951" t="s">
        <v>651</v>
      </c>
      <c r="H4" s="951" t="s">
        <v>652</v>
      </c>
    </row>
    <row r="5" spans="2:8" s="44" customFormat="1" ht="6.75" customHeight="1">
      <c r="B5" s="952"/>
      <c r="C5" s="953"/>
      <c r="D5" s="954"/>
      <c r="E5" s="954"/>
      <c r="F5" s="954"/>
      <c r="G5" s="954"/>
      <c r="H5" s="955"/>
    </row>
    <row r="6" spans="1:8" ht="12">
      <c r="A6" s="44"/>
      <c r="B6" s="1280" t="s">
        <v>993</v>
      </c>
      <c r="C6" s="1273"/>
      <c r="D6" s="148">
        <f>SUM(D7:D22)</f>
        <v>9833</v>
      </c>
      <c r="E6" s="57">
        <f>SUM(E7:E22)</f>
        <v>9859</v>
      </c>
      <c r="F6" s="57">
        <f>SUM(F7:F22)</f>
        <v>10930</v>
      </c>
      <c r="G6" s="57">
        <f>SUM(G7:G22)</f>
        <v>11589</v>
      </c>
      <c r="H6" s="60">
        <f>SUM(H7:H22)</f>
        <v>11310</v>
      </c>
    </row>
    <row r="7" spans="1:8" ht="12">
      <c r="A7" s="44"/>
      <c r="B7" s="956"/>
      <c r="C7" s="957" t="s">
        <v>653</v>
      </c>
      <c r="D7" s="958">
        <v>2337</v>
      </c>
      <c r="E7" s="958">
        <v>2368</v>
      </c>
      <c r="F7" s="958">
        <v>2463</v>
      </c>
      <c r="G7" s="958">
        <v>2679</v>
      </c>
      <c r="H7" s="60">
        <v>2711</v>
      </c>
    </row>
    <row r="8" spans="1:8" ht="12">
      <c r="A8" s="44"/>
      <c r="B8" s="959"/>
      <c r="C8" s="957" t="s">
        <v>654</v>
      </c>
      <c r="D8" s="958">
        <v>2596</v>
      </c>
      <c r="E8" s="958">
        <v>2540</v>
      </c>
      <c r="F8" s="958">
        <v>3307</v>
      </c>
      <c r="G8" s="958">
        <v>3316</v>
      </c>
      <c r="H8" s="60">
        <v>2866</v>
      </c>
    </row>
    <row r="9" spans="1:8" ht="12">
      <c r="A9" s="44"/>
      <c r="B9" s="960"/>
      <c r="C9" s="957" t="s">
        <v>655</v>
      </c>
      <c r="D9" s="958">
        <v>1579</v>
      </c>
      <c r="E9" s="958">
        <v>1596</v>
      </c>
      <c r="F9" s="958">
        <v>1619</v>
      </c>
      <c r="G9" s="958">
        <v>1607</v>
      </c>
      <c r="H9" s="60">
        <v>1724</v>
      </c>
    </row>
    <row r="10" spans="1:8" ht="12">
      <c r="A10" s="44"/>
      <c r="B10" s="960"/>
      <c r="C10" s="957" t="s">
        <v>656</v>
      </c>
      <c r="D10" s="958">
        <v>145</v>
      </c>
      <c r="E10" s="958">
        <v>150</v>
      </c>
      <c r="F10" s="958">
        <v>159</v>
      </c>
      <c r="G10" s="958">
        <v>168</v>
      </c>
      <c r="H10" s="60">
        <v>191</v>
      </c>
    </row>
    <row r="11" spans="1:8" ht="12">
      <c r="A11" s="44"/>
      <c r="B11" s="960"/>
      <c r="C11" s="957" t="s">
        <v>657</v>
      </c>
      <c r="D11" s="958">
        <v>149</v>
      </c>
      <c r="E11" s="958">
        <v>150</v>
      </c>
      <c r="F11" s="958">
        <v>150</v>
      </c>
      <c r="G11" s="958">
        <v>161</v>
      </c>
      <c r="H11" s="60">
        <v>159</v>
      </c>
    </row>
    <row r="12" spans="1:8" ht="12">
      <c r="A12" s="44"/>
      <c r="B12" s="960"/>
      <c r="C12" s="56" t="s">
        <v>658</v>
      </c>
      <c r="D12" s="958">
        <v>368</v>
      </c>
      <c r="E12" s="958">
        <v>433</v>
      </c>
      <c r="F12" s="958">
        <v>447</v>
      </c>
      <c r="G12" s="958">
        <v>514</v>
      </c>
      <c r="H12" s="60">
        <v>432</v>
      </c>
    </row>
    <row r="13" spans="1:8" ht="12">
      <c r="A13" s="44"/>
      <c r="B13" s="960"/>
      <c r="C13" s="957" t="s">
        <v>659</v>
      </c>
      <c r="D13" s="958">
        <v>17</v>
      </c>
      <c r="E13" s="958">
        <v>20</v>
      </c>
      <c r="F13" s="958">
        <v>18</v>
      </c>
      <c r="G13" s="958">
        <v>18</v>
      </c>
      <c r="H13" s="60">
        <v>24</v>
      </c>
    </row>
    <row r="14" spans="1:8" ht="12">
      <c r="A14" s="44"/>
      <c r="B14" s="960"/>
      <c r="C14" s="957" t="s">
        <v>660</v>
      </c>
      <c r="D14" s="958">
        <v>6</v>
      </c>
      <c r="E14" s="958">
        <v>5</v>
      </c>
      <c r="F14" s="958">
        <v>6</v>
      </c>
      <c r="G14" s="958">
        <v>4</v>
      </c>
      <c r="H14" s="60">
        <v>5</v>
      </c>
    </row>
    <row r="15" spans="1:8" ht="12">
      <c r="A15" s="44"/>
      <c r="B15" s="960"/>
      <c r="C15" s="56" t="s">
        <v>661</v>
      </c>
      <c r="D15" s="958">
        <v>163</v>
      </c>
      <c r="E15" s="958">
        <v>140</v>
      </c>
      <c r="F15" s="958">
        <v>134</v>
      </c>
      <c r="G15" s="958">
        <v>142</v>
      </c>
      <c r="H15" s="60">
        <v>145</v>
      </c>
    </row>
    <row r="16" spans="1:8" ht="12">
      <c r="A16" s="44"/>
      <c r="B16" s="960"/>
      <c r="C16" s="957" t="s">
        <v>662</v>
      </c>
      <c r="D16" s="958">
        <v>235</v>
      </c>
      <c r="E16" s="958">
        <v>264</v>
      </c>
      <c r="F16" s="958">
        <v>269</v>
      </c>
      <c r="G16" s="958">
        <v>280</v>
      </c>
      <c r="H16" s="60">
        <v>292</v>
      </c>
    </row>
    <row r="17" spans="1:8" ht="12">
      <c r="A17" s="44"/>
      <c r="B17" s="960"/>
      <c r="C17" s="957" t="s">
        <v>663</v>
      </c>
      <c r="D17" s="958">
        <v>637</v>
      </c>
      <c r="E17" s="958">
        <v>594</v>
      </c>
      <c r="F17" s="958">
        <v>576</v>
      </c>
      <c r="G17" s="958">
        <v>822</v>
      </c>
      <c r="H17" s="60">
        <v>688</v>
      </c>
    </row>
    <row r="18" spans="1:8" ht="12">
      <c r="A18" s="44"/>
      <c r="B18" s="960"/>
      <c r="C18" s="957" t="s">
        <v>664</v>
      </c>
      <c r="D18" s="958">
        <v>954</v>
      </c>
      <c r="E18" s="958">
        <v>966</v>
      </c>
      <c r="F18" s="958">
        <v>1049</v>
      </c>
      <c r="G18" s="958">
        <v>1114</v>
      </c>
      <c r="H18" s="60">
        <v>1181</v>
      </c>
    </row>
    <row r="19" spans="1:8" ht="12">
      <c r="A19" s="44"/>
      <c r="B19" s="960"/>
      <c r="C19" s="957" t="s">
        <v>665</v>
      </c>
      <c r="D19" s="958">
        <v>496</v>
      </c>
      <c r="E19" s="958">
        <v>494</v>
      </c>
      <c r="F19" s="958">
        <v>574</v>
      </c>
      <c r="G19" s="958">
        <v>620</v>
      </c>
      <c r="H19" s="60">
        <v>711</v>
      </c>
    </row>
    <row r="20" spans="1:8" ht="12">
      <c r="A20" s="44"/>
      <c r="B20" s="960"/>
      <c r="C20" s="957" t="s">
        <v>666</v>
      </c>
      <c r="D20" s="958">
        <v>32</v>
      </c>
      <c r="E20" s="958">
        <v>34</v>
      </c>
      <c r="F20" s="958">
        <v>41</v>
      </c>
      <c r="G20" s="958">
        <v>42</v>
      </c>
      <c r="H20" s="60">
        <v>69</v>
      </c>
    </row>
    <row r="21" spans="1:8" ht="12">
      <c r="A21" s="44"/>
      <c r="B21" s="960"/>
      <c r="C21" s="957" t="s">
        <v>667</v>
      </c>
      <c r="D21" s="958">
        <v>22</v>
      </c>
      <c r="E21" s="958">
        <v>21</v>
      </c>
      <c r="F21" s="958">
        <v>21</v>
      </c>
      <c r="G21" s="958">
        <v>21</v>
      </c>
      <c r="H21" s="60">
        <v>21</v>
      </c>
    </row>
    <row r="22" spans="1:8" ht="12">
      <c r="A22" s="44"/>
      <c r="B22" s="960"/>
      <c r="C22" s="957" t="s">
        <v>1199</v>
      </c>
      <c r="D22" s="958">
        <v>97</v>
      </c>
      <c r="E22" s="958">
        <v>84</v>
      </c>
      <c r="F22" s="958">
        <v>97</v>
      </c>
      <c r="G22" s="958">
        <v>81</v>
      </c>
      <c r="H22" s="60">
        <v>91</v>
      </c>
    </row>
    <row r="23" spans="1:8" ht="12">
      <c r="A23" s="44"/>
      <c r="B23" s="1280" t="s">
        <v>668</v>
      </c>
      <c r="C23" s="1273"/>
      <c r="D23" s="958">
        <v>757</v>
      </c>
      <c r="E23" s="958">
        <v>999</v>
      </c>
      <c r="F23" s="958">
        <v>972</v>
      </c>
      <c r="G23" s="958">
        <v>509</v>
      </c>
      <c r="H23" s="60">
        <v>809</v>
      </c>
    </row>
    <row r="24" spans="1:8" ht="12">
      <c r="A24" s="44"/>
      <c r="B24" s="1280" t="s">
        <v>669</v>
      </c>
      <c r="C24" s="1273"/>
      <c r="D24" s="958">
        <v>49</v>
      </c>
      <c r="E24" s="958">
        <v>40</v>
      </c>
      <c r="F24" s="958">
        <v>41</v>
      </c>
      <c r="G24" s="958">
        <v>44</v>
      </c>
      <c r="H24" s="60">
        <v>52</v>
      </c>
    </row>
    <row r="25" spans="1:8" ht="12">
      <c r="A25" s="44"/>
      <c r="B25" s="1280" t="s">
        <v>670</v>
      </c>
      <c r="C25" s="1273"/>
      <c r="D25" s="958">
        <v>258</v>
      </c>
      <c r="E25" s="958">
        <v>149</v>
      </c>
      <c r="F25" s="958">
        <v>165</v>
      </c>
      <c r="G25" s="958">
        <v>459</v>
      </c>
      <c r="H25" s="60">
        <v>261</v>
      </c>
    </row>
    <row r="26" spans="1:8" ht="12">
      <c r="A26" s="44"/>
      <c r="B26" s="1280" t="s">
        <v>967</v>
      </c>
      <c r="C26" s="1273"/>
      <c r="D26" s="958">
        <f>SUM(D27:D30)</f>
        <v>196</v>
      </c>
      <c r="E26" s="958">
        <f>SUM(E27:E30)</f>
        <v>192</v>
      </c>
      <c r="F26" s="958">
        <f>SUM(F27:F30)</f>
        <v>204</v>
      </c>
      <c r="G26" s="57">
        <f>SUM(G27:G30)</f>
        <v>248</v>
      </c>
      <c r="H26" s="60">
        <f>SUM(H27:H30)</f>
        <v>258</v>
      </c>
    </row>
    <row r="27" spans="1:8" ht="12">
      <c r="A27" s="44"/>
      <c r="B27" s="161"/>
      <c r="C27" s="56" t="s">
        <v>671</v>
      </c>
      <c r="D27" s="958">
        <v>49</v>
      </c>
      <c r="E27" s="958">
        <v>43</v>
      </c>
      <c r="F27" s="958">
        <v>43</v>
      </c>
      <c r="G27" s="958">
        <v>104</v>
      </c>
      <c r="H27" s="60">
        <v>100</v>
      </c>
    </row>
    <row r="28" spans="1:8" ht="12">
      <c r="A28" s="44"/>
      <c r="B28" s="161"/>
      <c r="C28" s="56" t="s">
        <v>672</v>
      </c>
      <c r="D28" s="958">
        <v>94</v>
      </c>
      <c r="E28" s="958">
        <v>102</v>
      </c>
      <c r="F28" s="958">
        <v>97</v>
      </c>
      <c r="G28" s="958">
        <v>65</v>
      </c>
      <c r="H28" s="60">
        <v>52</v>
      </c>
    </row>
    <row r="29" spans="1:8" ht="12">
      <c r="A29" s="44"/>
      <c r="B29" s="161"/>
      <c r="C29" s="56" t="s">
        <v>673</v>
      </c>
      <c r="D29" s="958">
        <v>5</v>
      </c>
      <c r="E29" s="958">
        <v>4</v>
      </c>
      <c r="F29" s="958">
        <v>4</v>
      </c>
      <c r="G29" s="958">
        <v>4</v>
      </c>
      <c r="H29" s="60">
        <v>4</v>
      </c>
    </row>
    <row r="30" spans="1:8" ht="12">
      <c r="A30" s="44"/>
      <c r="B30" s="161"/>
      <c r="C30" s="56" t="s">
        <v>1199</v>
      </c>
      <c r="D30" s="958">
        <v>48</v>
      </c>
      <c r="E30" s="958">
        <v>43</v>
      </c>
      <c r="F30" s="958">
        <v>60</v>
      </c>
      <c r="G30" s="958">
        <v>75</v>
      </c>
      <c r="H30" s="60">
        <v>102</v>
      </c>
    </row>
    <row r="31" spans="1:8" ht="12">
      <c r="A31" s="44"/>
      <c r="B31" s="1280" t="s">
        <v>991</v>
      </c>
      <c r="C31" s="1273"/>
      <c r="D31" s="148">
        <v>919</v>
      </c>
      <c r="E31" s="57">
        <v>856</v>
      </c>
      <c r="F31" s="57">
        <v>1002</v>
      </c>
      <c r="G31" s="57">
        <v>1041</v>
      </c>
      <c r="H31" s="60">
        <v>1117</v>
      </c>
    </row>
    <row r="32" spans="2:8" ht="12">
      <c r="B32" s="1280" t="s">
        <v>674</v>
      </c>
      <c r="C32" s="1273"/>
      <c r="D32" s="57">
        <f>SUM(D33:D34)</f>
        <v>8636</v>
      </c>
      <c r="E32" s="57">
        <f>SUM(E33:E34)</f>
        <v>8782</v>
      </c>
      <c r="F32" s="57">
        <f>SUM(F33:F34)</f>
        <v>9300</v>
      </c>
      <c r="G32" s="57">
        <f>SUM(G33:G34)</f>
        <v>9685</v>
      </c>
      <c r="H32" s="60">
        <f>SUM(H33:H34)</f>
        <v>10281</v>
      </c>
    </row>
    <row r="33" spans="2:8" ht="12">
      <c r="B33" s="177"/>
      <c r="C33" s="56" t="s">
        <v>675</v>
      </c>
      <c r="D33" s="57">
        <v>4669</v>
      </c>
      <c r="E33" s="57">
        <v>4822</v>
      </c>
      <c r="F33" s="57">
        <v>5062</v>
      </c>
      <c r="G33" s="57">
        <v>5348</v>
      </c>
      <c r="H33" s="60">
        <v>5600</v>
      </c>
    </row>
    <row r="34" spans="2:8" ht="12">
      <c r="B34" s="177"/>
      <c r="C34" s="56" t="s">
        <v>676</v>
      </c>
      <c r="D34" s="958">
        <v>3967</v>
      </c>
      <c r="E34" s="958">
        <v>3960</v>
      </c>
      <c r="F34" s="958">
        <v>4238</v>
      </c>
      <c r="G34" s="958">
        <v>4337</v>
      </c>
      <c r="H34" s="60">
        <v>4681</v>
      </c>
    </row>
    <row r="35" spans="2:8" ht="12">
      <c r="B35" s="1280" t="s">
        <v>677</v>
      </c>
      <c r="C35" s="1273"/>
      <c r="D35" s="958">
        <v>88</v>
      </c>
      <c r="E35" s="958">
        <v>266</v>
      </c>
      <c r="F35" s="958">
        <v>117</v>
      </c>
      <c r="G35" s="958">
        <v>405</v>
      </c>
      <c r="H35" s="60">
        <v>206</v>
      </c>
    </row>
    <row r="36" spans="2:8" ht="12">
      <c r="B36" s="1280" t="s">
        <v>678</v>
      </c>
      <c r="C36" s="1273"/>
      <c r="D36" s="958">
        <v>72</v>
      </c>
      <c r="E36" s="958">
        <v>62</v>
      </c>
      <c r="F36" s="958">
        <v>56</v>
      </c>
      <c r="G36" s="958">
        <v>87</v>
      </c>
      <c r="H36" s="48">
        <v>38</v>
      </c>
    </row>
    <row r="37" spans="2:8" ht="12">
      <c r="B37" s="1280" t="s">
        <v>679</v>
      </c>
      <c r="C37" s="1273"/>
      <c r="D37" s="958">
        <v>797</v>
      </c>
      <c r="E37" s="958">
        <v>758</v>
      </c>
      <c r="F37" s="958">
        <v>743</v>
      </c>
      <c r="G37" s="958">
        <v>862</v>
      </c>
      <c r="H37" s="48">
        <v>857</v>
      </c>
    </row>
    <row r="38" spans="2:8" ht="12">
      <c r="B38" s="161"/>
      <c r="C38" s="56" t="s">
        <v>680</v>
      </c>
      <c r="D38" s="958">
        <v>0</v>
      </c>
      <c r="E38" s="958">
        <v>0</v>
      </c>
      <c r="F38" s="958">
        <v>0</v>
      </c>
      <c r="G38" s="961">
        <v>0</v>
      </c>
      <c r="H38" s="48">
        <v>0</v>
      </c>
    </row>
    <row r="39" spans="2:8" ht="12">
      <c r="B39" s="161"/>
      <c r="C39" s="56" t="s">
        <v>681</v>
      </c>
      <c r="D39" s="958">
        <v>130</v>
      </c>
      <c r="E39" s="958">
        <v>110</v>
      </c>
      <c r="F39" s="958">
        <v>107</v>
      </c>
      <c r="G39" s="958">
        <v>98</v>
      </c>
      <c r="H39" s="48">
        <v>89</v>
      </c>
    </row>
    <row r="40" spans="2:8" ht="12">
      <c r="B40" s="1280" t="s">
        <v>682</v>
      </c>
      <c r="C40" s="1273"/>
      <c r="D40" s="958">
        <f>SUM(D41:D43)</f>
        <v>1297</v>
      </c>
      <c r="E40" s="958">
        <f>SUM(E41:E43)</f>
        <v>1305</v>
      </c>
      <c r="F40" s="958">
        <f>SUM(F41:F43)</f>
        <v>1316</v>
      </c>
      <c r="G40" s="958">
        <f>SUM(G41:G43)</f>
        <v>1317</v>
      </c>
      <c r="H40" s="60">
        <f>SUM(H41:H43)</f>
        <v>1229</v>
      </c>
    </row>
    <row r="41" spans="2:8" ht="12">
      <c r="B41" s="161"/>
      <c r="C41" s="56" t="s">
        <v>683</v>
      </c>
      <c r="D41" s="958">
        <v>1250</v>
      </c>
      <c r="E41" s="958">
        <v>1257</v>
      </c>
      <c r="F41" s="958">
        <v>1264</v>
      </c>
      <c r="G41" s="958">
        <v>1272</v>
      </c>
      <c r="H41" s="60">
        <v>1185</v>
      </c>
    </row>
    <row r="42" spans="2:8" ht="12">
      <c r="B42" s="161"/>
      <c r="C42" s="56" t="s">
        <v>684</v>
      </c>
      <c r="D42" s="958">
        <v>47</v>
      </c>
      <c r="E42" s="958">
        <v>48</v>
      </c>
      <c r="F42" s="958">
        <v>52</v>
      </c>
      <c r="G42" s="958">
        <v>45</v>
      </c>
      <c r="H42" s="60">
        <v>44</v>
      </c>
    </row>
    <row r="43" spans="2:8" ht="12">
      <c r="B43" s="161"/>
      <c r="C43" s="56" t="s">
        <v>685</v>
      </c>
      <c r="D43" s="961">
        <v>0</v>
      </c>
      <c r="E43" s="958">
        <v>0</v>
      </c>
      <c r="F43" s="961">
        <v>0</v>
      </c>
      <c r="G43" s="961">
        <v>0</v>
      </c>
      <c r="H43" s="962">
        <v>0</v>
      </c>
    </row>
    <row r="44" spans="2:8" ht="12">
      <c r="B44" s="1280" t="s">
        <v>686</v>
      </c>
      <c r="C44" s="1273"/>
      <c r="D44" s="958">
        <v>1361</v>
      </c>
      <c r="E44" s="958">
        <v>1446</v>
      </c>
      <c r="F44" s="958">
        <v>1435</v>
      </c>
      <c r="G44" s="958">
        <v>1578</v>
      </c>
      <c r="H44" s="60">
        <v>1618</v>
      </c>
    </row>
    <row r="45" spans="2:8" ht="12">
      <c r="B45" s="177"/>
      <c r="C45" s="56" t="s">
        <v>687</v>
      </c>
      <c r="D45" s="958">
        <v>83</v>
      </c>
      <c r="E45" s="958">
        <v>156</v>
      </c>
      <c r="F45" s="958">
        <v>171</v>
      </c>
      <c r="G45" s="958">
        <v>266</v>
      </c>
      <c r="H45" s="48">
        <v>210</v>
      </c>
    </row>
    <row r="46" spans="2:8" ht="12">
      <c r="B46" s="1280" t="s">
        <v>688</v>
      </c>
      <c r="C46" s="1273"/>
      <c r="D46" s="963">
        <v>853</v>
      </c>
      <c r="E46" s="963">
        <v>664</v>
      </c>
      <c r="F46" s="963">
        <v>539</v>
      </c>
      <c r="G46" s="963">
        <v>576</v>
      </c>
      <c r="H46" s="964">
        <v>763</v>
      </c>
    </row>
    <row r="47" spans="2:8" ht="12">
      <c r="B47" s="1280" t="s">
        <v>1069</v>
      </c>
      <c r="C47" s="1273"/>
      <c r="D47" s="958">
        <v>569</v>
      </c>
      <c r="E47" s="958">
        <v>566</v>
      </c>
      <c r="F47" s="958">
        <v>584</v>
      </c>
      <c r="G47" s="958">
        <v>542</v>
      </c>
      <c r="H47" s="48">
        <v>582</v>
      </c>
    </row>
    <row r="48" spans="2:8" ht="8.25" customHeight="1">
      <c r="B48" s="161"/>
      <c r="C48" s="56"/>
      <c r="D48" s="958"/>
      <c r="E48" s="958"/>
      <c r="F48" s="958"/>
      <c r="G48" s="958"/>
      <c r="H48" s="48"/>
    </row>
    <row r="49" spans="2:8" s="165" customFormat="1" ht="13.5" customHeight="1">
      <c r="B49" s="1314" t="s">
        <v>243</v>
      </c>
      <c r="C49" s="1272"/>
      <c r="D49" s="965">
        <f>SUM(D6,D23:D26,D31:D32,D35:D37,D40,D44,D46:D47)</f>
        <v>25685</v>
      </c>
      <c r="E49" s="51">
        <v>25926</v>
      </c>
      <c r="F49" s="51">
        <f>SUM(F6,F23:F26,F31:F32,F35:F37,F40,F44,F46:F47)</f>
        <v>27404</v>
      </c>
      <c r="G49" s="51">
        <f>SUM(G6,G23:G26,G31:G32,G35:G37,G40,G44,G46:G47)</f>
        <v>28942</v>
      </c>
      <c r="H49" s="54">
        <f>SUM(H6,H23:H26,H31:H32,H35:H37,H40,H44,H46:H47)</f>
        <v>29381</v>
      </c>
    </row>
    <row r="50" spans="2:8" s="165" customFormat="1" ht="8.25" customHeight="1">
      <c r="B50" s="1688"/>
      <c r="C50" s="1689"/>
      <c r="D50" s="919"/>
      <c r="E50" s="919"/>
      <c r="F50" s="919"/>
      <c r="G50" s="919"/>
      <c r="H50" s="966"/>
    </row>
    <row r="51" spans="3:6" ht="12">
      <c r="C51" s="153" t="s">
        <v>689</v>
      </c>
      <c r="F51" s="153" t="s">
        <v>690</v>
      </c>
    </row>
  </sheetData>
  <mergeCells count="16">
    <mergeCell ref="B50:C50"/>
    <mergeCell ref="B26:C26"/>
    <mergeCell ref="B25:C25"/>
    <mergeCell ref="B31:C31"/>
    <mergeCell ref="B46:C46"/>
    <mergeCell ref="B35:C35"/>
    <mergeCell ref="B36:C36"/>
    <mergeCell ref="B37:C37"/>
    <mergeCell ref="B40:C40"/>
    <mergeCell ref="B49:C49"/>
    <mergeCell ref="B47:C47"/>
    <mergeCell ref="B44:C44"/>
    <mergeCell ref="B6:C6"/>
    <mergeCell ref="B32:C32"/>
    <mergeCell ref="B23:C23"/>
    <mergeCell ref="B24:C24"/>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B1:R73"/>
  <sheetViews>
    <sheetView workbookViewId="0" topLeftCell="A1">
      <selection activeCell="A1" sqref="A1"/>
    </sheetView>
  </sheetViews>
  <sheetFormatPr defaultColWidth="9.00390625" defaultRowHeight="13.5"/>
  <cols>
    <col min="1" max="1" width="4.25390625" style="967" customWidth="1"/>
    <col min="2" max="2" width="2.625" style="967" customWidth="1"/>
    <col min="3" max="3" width="4.25390625" style="967" customWidth="1"/>
    <col min="4" max="4" width="8.375" style="968" customWidth="1"/>
    <col min="5" max="5" width="8.875" style="967" customWidth="1"/>
    <col min="6" max="6" width="8.75390625" style="967" customWidth="1"/>
    <col min="7" max="7" width="15.50390625" style="967" customWidth="1"/>
    <col min="8" max="8" width="5.50390625" style="969" customWidth="1"/>
    <col min="9" max="9" width="7.375" style="967" customWidth="1"/>
    <col min="10" max="10" width="8.25390625" style="967" customWidth="1"/>
    <col min="11" max="11" width="14.75390625" style="967" customWidth="1"/>
    <col min="12" max="12" width="5.50390625" style="967" customWidth="1"/>
    <col min="13" max="13" width="7.75390625" style="967" customWidth="1"/>
    <col min="14" max="14" width="9.75390625" style="967" customWidth="1"/>
    <col min="15" max="15" width="14.875" style="967" customWidth="1"/>
    <col min="16" max="16" width="9.125" style="967" customWidth="1"/>
    <col min="17" max="17" width="8.875" style="967" customWidth="1"/>
    <col min="18" max="18" width="14.875" style="967" customWidth="1"/>
    <col min="19" max="16384" width="9.00390625" style="967" customWidth="1"/>
  </cols>
  <sheetData>
    <row r="1" ht="13.5" customHeight="1">
      <c r="R1" s="970"/>
    </row>
    <row r="2" spans="2:18" ht="15" customHeight="1">
      <c r="B2" s="971" t="s">
        <v>723</v>
      </c>
      <c r="G2" s="972"/>
      <c r="H2" s="973"/>
      <c r="I2" s="972"/>
      <c r="J2" s="972"/>
      <c r="K2" s="972"/>
      <c r="L2" s="972"/>
      <c r="M2" s="972"/>
      <c r="N2" s="972"/>
      <c r="O2" s="972"/>
      <c r="P2" s="972"/>
      <c r="Q2" s="972"/>
      <c r="R2" s="970"/>
    </row>
    <row r="3" spans="5:18" ht="13.5" customHeight="1" thickBot="1">
      <c r="E3" s="968"/>
      <c r="F3" s="968"/>
      <c r="G3" s="968"/>
      <c r="H3" s="974"/>
      <c r="I3" s="975"/>
      <c r="J3" s="975"/>
      <c r="K3" s="976"/>
      <c r="L3" s="976"/>
      <c r="M3" s="975"/>
      <c r="N3" s="975"/>
      <c r="P3" s="975"/>
      <c r="R3" s="976" t="s">
        <v>697</v>
      </c>
    </row>
    <row r="4" spans="2:18" s="977" customFormat="1" ht="36.75" customHeight="1" thickTop="1">
      <c r="B4" s="1710" t="s">
        <v>698</v>
      </c>
      <c r="C4" s="1711"/>
      <c r="D4" s="1712"/>
      <c r="E4" s="1722" t="s">
        <v>699</v>
      </c>
      <c r="F4" s="1723"/>
      <c r="G4" s="1724"/>
      <c r="H4" s="978" t="s">
        <v>700</v>
      </c>
      <c r="I4" s="1725" t="s">
        <v>701</v>
      </c>
      <c r="J4" s="1726"/>
      <c r="K4" s="1727"/>
      <c r="L4" s="979" t="s">
        <v>702</v>
      </c>
      <c r="M4" s="1695" t="s">
        <v>703</v>
      </c>
      <c r="N4" s="1696"/>
      <c r="O4" s="1697"/>
      <c r="P4" s="1719" t="s">
        <v>704</v>
      </c>
      <c r="Q4" s="1720"/>
      <c r="R4" s="1721"/>
    </row>
    <row r="5" spans="2:18" s="977" customFormat="1" ht="13.5" customHeight="1">
      <c r="B5" s="1713"/>
      <c r="C5" s="1714"/>
      <c r="D5" s="1715"/>
      <c r="E5" s="1700" t="s">
        <v>692</v>
      </c>
      <c r="F5" s="1702" t="s">
        <v>705</v>
      </c>
      <c r="G5" s="1698" t="s">
        <v>706</v>
      </c>
      <c r="H5" s="1703" t="s">
        <v>692</v>
      </c>
      <c r="I5" s="1704"/>
      <c r="J5" s="1702" t="s">
        <v>707</v>
      </c>
      <c r="K5" s="1698" t="s">
        <v>706</v>
      </c>
      <c r="L5" s="1703" t="s">
        <v>692</v>
      </c>
      <c r="M5" s="1704"/>
      <c r="N5" s="1702" t="s">
        <v>707</v>
      </c>
      <c r="O5" s="1698" t="s">
        <v>706</v>
      </c>
      <c r="P5" s="1700" t="s">
        <v>692</v>
      </c>
      <c r="Q5" s="1702" t="s">
        <v>707</v>
      </c>
      <c r="R5" s="1698" t="s">
        <v>706</v>
      </c>
    </row>
    <row r="6" spans="2:18" s="977" customFormat="1" ht="13.5" customHeight="1">
      <c r="B6" s="1716"/>
      <c r="C6" s="1717"/>
      <c r="D6" s="1718"/>
      <c r="E6" s="1701"/>
      <c r="F6" s="1701"/>
      <c r="G6" s="1699"/>
      <c r="H6" s="1705"/>
      <c r="I6" s="1706"/>
      <c r="J6" s="1701"/>
      <c r="K6" s="1699"/>
      <c r="L6" s="1705"/>
      <c r="M6" s="1706"/>
      <c r="N6" s="1701"/>
      <c r="O6" s="1699"/>
      <c r="P6" s="1701"/>
      <c r="Q6" s="1701"/>
      <c r="R6" s="1699"/>
    </row>
    <row r="7" spans="2:18" s="980" customFormat="1" ht="12" customHeight="1">
      <c r="B7" s="981"/>
      <c r="C7" s="982"/>
      <c r="D7" s="983"/>
      <c r="E7" s="984"/>
      <c r="F7" s="984" t="s">
        <v>291</v>
      </c>
      <c r="G7" s="982" t="s">
        <v>1228</v>
      </c>
      <c r="H7" s="985"/>
      <c r="I7" s="984"/>
      <c r="J7" s="984" t="s">
        <v>291</v>
      </c>
      <c r="K7" s="982" t="s">
        <v>1228</v>
      </c>
      <c r="L7" s="982"/>
      <c r="M7" s="984"/>
      <c r="N7" s="984" t="s">
        <v>708</v>
      </c>
      <c r="O7" s="982" t="s">
        <v>1228</v>
      </c>
      <c r="P7" s="984"/>
      <c r="Q7" s="984" t="s">
        <v>708</v>
      </c>
      <c r="R7" s="983" t="s">
        <v>1228</v>
      </c>
    </row>
    <row r="8" spans="2:18" s="986" customFormat="1" ht="12" customHeight="1">
      <c r="B8" s="1707" t="s">
        <v>1756</v>
      </c>
      <c r="C8" s="1708"/>
      <c r="D8" s="1709"/>
      <c r="E8" s="51">
        <f>SUM(E10,E24,E41,E52,E62)</f>
        <v>23390</v>
      </c>
      <c r="F8" s="51">
        <f>SUM(F10,F24,F41,F52,F62)</f>
        <v>68184</v>
      </c>
      <c r="G8" s="51">
        <f>SUM(G10,G24,G41,G52,G62)</f>
        <v>112529688</v>
      </c>
      <c r="H8" s="51"/>
      <c r="I8" s="51">
        <f>SUM(I10,I24,I41,I52,I62)</f>
        <v>4331</v>
      </c>
      <c r="J8" s="51">
        <f>SUM(J10,J24,J41,J52,J62)</f>
        <v>31840</v>
      </c>
      <c r="K8" s="51">
        <f>SUM(K10,K24,K41,K52,K62)</f>
        <v>89642855</v>
      </c>
      <c r="L8" s="51"/>
      <c r="M8" s="51">
        <f aca="true" t="shared" si="0" ref="M8:R8">SUM(M10,M24,M41,M52,M62)</f>
        <v>16714</v>
      </c>
      <c r="N8" s="51">
        <f t="shared" si="0"/>
        <v>29106</v>
      </c>
      <c r="O8" s="51">
        <f t="shared" si="0"/>
        <v>20537771</v>
      </c>
      <c r="P8" s="51">
        <f t="shared" si="0"/>
        <v>2345</v>
      </c>
      <c r="Q8" s="51">
        <f t="shared" si="0"/>
        <v>7238</v>
      </c>
      <c r="R8" s="54">
        <f t="shared" si="0"/>
        <v>2349062</v>
      </c>
    </row>
    <row r="9" spans="2:18" s="977" customFormat="1" ht="12" customHeight="1">
      <c r="B9" s="987"/>
      <c r="C9" s="988"/>
      <c r="D9" s="989"/>
      <c r="E9" s="57"/>
      <c r="F9" s="57"/>
      <c r="G9" s="57"/>
      <c r="H9" s="57"/>
      <c r="I9" s="57"/>
      <c r="J9" s="57"/>
      <c r="K9" s="57"/>
      <c r="L9" s="57"/>
      <c r="M9" s="57"/>
      <c r="N9" s="57"/>
      <c r="O9" s="57"/>
      <c r="P9" s="57"/>
      <c r="Q9" s="57"/>
      <c r="R9" s="60"/>
    </row>
    <row r="10" spans="2:18" s="986" customFormat="1" ht="12" customHeight="1">
      <c r="B10" s="1707" t="s">
        <v>709</v>
      </c>
      <c r="C10" s="1708"/>
      <c r="D10" s="1709"/>
      <c r="E10" s="51">
        <f>SUM(E11:E22)</f>
        <v>15474</v>
      </c>
      <c r="F10" s="51">
        <f>SUM(F11:F22)</f>
        <v>51221</v>
      </c>
      <c r="G10" s="51">
        <f>SUM(G11:G22)</f>
        <v>98012438</v>
      </c>
      <c r="H10" s="51"/>
      <c r="I10" s="51">
        <f>SUM(I11:I22)</f>
        <v>3546</v>
      </c>
      <c r="J10" s="51">
        <f>SUM(J11:J22)</f>
        <v>27856</v>
      </c>
      <c r="K10" s="51">
        <f>SUM(K11:K22)</f>
        <v>82975587</v>
      </c>
      <c r="L10" s="51"/>
      <c r="M10" s="51">
        <f aca="true" t="shared" si="1" ref="M10:R10">SUM(M11:M22)</f>
        <v>10152</v>
      </c>
      <c r="N10" s="51">
        <f t="shared" si="1"/>
        <v>17652</v>
      </c>
      <c r="O10" s="51">
        <f t="shared" si="1"/>
        <v>13042617</v>
      </c>
      <c r="P10" s="51">
        <f t="shared" si="1"/>
        <v>1776</v>
      </c>
      <c r="Q10" s="51">
        <f t="shared" si="1"/>
        <v>5713</v>
      </c>
      <c r="R10" s="54">
        <f t="shared" si="1"/>
        <v>1994234</v>
      </c>
    </row>
    <row r="11" spans="2:18" s="977" customFormat="1" ht="12" customHeight="1">
      <c r="B11" s="987"/>
      <c r="C11" s="1690" t="s">
        <v>1787</v>
      </c>
      <c r="D11" s="1691"/>
      <c r="E11" s="57">
        <v>3839</v>
      </c>
      <c r="F11" s="57">
        <v>16141</v>
      </c>
      <c r="G11" s="57">
        <v>40122168</v>
      </c>
      <c r="H11" s="57"/>
      <c r="I11" s="57">
        <v>1035</v>
      </c>
      <c r="J11" s="57">
        <v>10309</v>
      </c>
      <c r="K11" s="57">
        <v>36296323</v>
      </c>
      <c r="L11" s="992"/>
      <c r="M11" s="57">
        <v>2272</v>
      </c>
      <c r="N11" s="57">
        <v>4042</v>
      </c>
      <c r="O11" s="57">
        <v>3222812</v>
      </c>
      <c r="P11" s="57">
        <v>532</v>
      </c>
      <c r="Q11" s="57">
        <v>1790</v>
      </c>
      <c r="R11" s="60">
        <v>603033</v>
      </c>
    </row>
    <row r="12" spans="2:18" s="977" customFormat="1" ht="12" customHeight="1">
      <c r="B12" s="987"/>
      <c r="C12" s="1690" t="s">
        <v>1801</v>
      </c>
      <c r="D12" s="1691"/>
      <c r="E12" s="57">
        <v>1852</v>
      </c>
      <c r="F12" s="57">
        <v>6682</v>
      </c>
      <c r="G12" s="57">
        <v>15811077</v>
      </c>
      <c r="H12" s="57"/>
      <c r="I12" s="57">
        <v>513</v>
      </c>
      <c r="J12" s="57">
        <v>3896</v>
      </c>
      <c r="K12" s="57">
        <v>13865296</v>
      </c>
      <c r="L12" s="992"/>
      <c r="M12" s="57">
        <v>1134</v>
      </c>
      <c r="N12" s="57">
        <v>2080</v>
      </c>
      <c r="O12" s="57">
        <v>1727036</v>
      </c>
      <c r="P12" s="57">
        <v>205</v>
      </c>
      <c r="Q12" s="57">
        <v>706</v>
      </c>
      <c r="R12" s="60">
        <v>218745</v>
      </c>
    </row>
    <row r="13" spans="2:18" s="977" customFormat="1" ht="12" customHeight="1">
      <c r="B13" s="987"/>
      <c r="C13" s="1690" t="s">
        <v>1026</v>
      </c>
      <c r="D13" s="1691"/>
      <c r="E13" s="57">
        <v>2221</v>
      </c>
      <c r="F13" s="57">
        <v>7119</v>
      </c>
      <c r="G13" s="57">
        <v>11408253</v>
      </c>
      <c r="H13" s="57"/>
      <c r="I13" s="57">
        <v>553</v>
      </c>
      <c r="J13" s="57">
        <v>3856</v>
      </c>
      <c r="K13" s="57">
        <v>9291055</v>
      </c>
      <c r="L13" s="992"/>
      <c r="M13" s="57">
        <v>1420</v>
      </c>
      <c r="N13" s="57">
        <v>2510</v>
      </c>
      <c r="O13" s="57">
        <v>1857374</v>
      </c>
      <c r="P13" s="57">
        <v>248</v>
      </c>
      <c r="Q13" s="57">
        <v>753</v>
      </c>
      <c r="R13" s="60">
        <v>259824</v>
      </c>
    </row>
    <row r="14" spans="2:18" s="977" customFormat="1" ht="12" customHeight="1">
      <c r="B14" s="987"/>
      <c r="C14" s="1690" t="s">
        <v>1759</v>
      </c>
      <c r="D14" s="1691"/>
      <c r="E14" s="57">
        <v>2325</v>
      </c>
      <c r="F14" s="57">
        <v>7786</v>
      </c>
      <c r="G14" s="57">
        <v>15515412</v>
      </c>
      <c r="H14" s="57"/>
      <c r="I14" s="57">
        <v>550</v>
      </c>
      <c r="J14" s="57">
        <v>4526</v>
      </c>
      <c r="K14" s="57">
        <v>13421428</v>
      </c>
      <c r="L14" s="992"/>
      <c r="M14" s="57">
        <v>1489</v>
      </c>
      <c r="N14" s="57">
        <v>2368</v>
      </c>
      <c r="O14" s="57">
        <v>1704444</v>
      </c>
      <c r="P14" s="57">
        <v>286</v>
      </c>
      <c r="Q14" s="57">
        <v>892</v>
      </c>
      <c r="R14" s="60">
        <v>389540</v>
      </c>
    </row>
    <row r="15" spans="2:18" s="977" customFormat="1" ht="12" customHeight="1">
      <c r="B15" s="987"/>
      <c r="C15" s="1690" t="s">
        <v>1774</v>
      </c>
      <c r="D15" s="1691"/>
      <c r="E15" s="57">
        <v>891</v>
      </c>
      <c r="F15" s="57">
        <v>2843</v>
      </c>
      <c r="G15" s="57">
        <v>4236965</v>
      </c>
      <c r="H15" s="57"/>
      <c r="I15" s="57">
        <v>231</v>
      </c>
      <c r="J15" s="57">
        <v>1512</v>
      </c>
      <c r="K15" s="57">
        <v>3359663</v>
      </c>
      <c r="L15" s="992"/>
      <c r="M15" s="57">
        <v>531</v>
      </c>
      <c r="N15" s="57">
        <v>883</v>
      </c>
      <c r="O15" s="57">
        <v>703160</v>
      </c>
      <c r="P15" s="57">
        <v>129</v>
      </c>
      <c r="Q15" s="57">
        <v>448</v>
      </c>
      <c r="R15" s="60">
        <v>174142</v>
      </c>
    </row>
    <row r="16" spans="2:18" s="977" customFormat="1" ht="12" customHeight="1">
      <c r="B16" s="987"/>
      <c r="C16" s="1690" t="s">
        <v>1788</v>
      </c>
      <c r="D16" s="1691"/>
      <c r="E16" s="57">
        <v>703</v>
      </c>
      <c r="F16" s="57">
        <v>1807</v>
      </c>
      <c r="G16" s="57">
        <v>1945201</v>
      </c>
      <c r="H16" s="57"/>
      <c r="I16" s="57">
        <v>120</v>
      </c>
      <c r="J16" s="57">
        <v>722</v>
      </c>
      <c r="K16" s="57">
        <v>1349401</v>
      </c>
      <c r="L16" s="992"/>
      <c r="M16" s="57">
        <v>524</v>
      </c>
      <c r="N16" s="57">
        <v>886</v>
      </c>
      <c r="O16" s="57">
        <v>527007</v>
      </c>
      <c r="P16" s="57">
        <v>59</v>
      </c>
      <c r="Q16" s="57">
        <v>199</v>
      </c>
      <c r="R16" s="60">
        <v>68793</v>
      </c>
    </row>
    <row r="17" spans="2:18" s="977" customFormat="1" ht="12" customHeight="1">
      <c r="B17" s="987"/>
      <c r="C17" s="1690" t="s">
        <v>891</v>
      </c>
      <c r="D17" s="1691"/>
      <c r="E17" s="57">
        <v>725</v>
      </c>
      <c r="F17" s="57">
        <v>1771</v>
      </c>
      <c r="G17" s="57">
        <v>1560307</v>
      </c>
      <c r="H17" s="57"/>
      <c r="I17" s="57">
        <v>126</v>
      </c>
      <c r="J17" s="57">
        <v>674</v>
      </c>
      <c r="K17" s="57">
        <v>906327</v>
      </c>
      <c r="L17" s="992"/>
      <c r="M17" s="57">
        <v>530</v>
      </c>
      <c r="N17" s="57">
        <v>914</v>
      </c>
      <c r="O17" s="57">
        <v>614691</v>
      </c>
      <c r="P17" s="57">
        <v>69</v>
      </c>
      <c r="Q17" s="57">
        <v>183</v>
      </c>
      <c r="R17" s="60">
        <v>39289</v>
      </c>
    </row>
    <row r="18" spans="2:18" s="977" customFormat="1" ht="12" customHeight="1">
      <c r="B18" s="987"/>
      <c r="C18" s="1690" t="s">
        <v>1790</v>
      </c>
      <c r="D18" s="1691"/>
      <c r="E18" s="57">
        <v>604</v>
      </c>
      <c r="F18" s="57">
        <v>1495</v>
      </c>
      <c r="G18" s="57">
        <v>1982248</v>
      </c>
      <c r="H18" s="57"/>
      <c r="I18" s="57">
        <v>76</v>
      </c>
      <c r="J18" s="57">
        <v>445</v>
      </c>
      <c r="K18" s="57">
        <v>1234786</v>
      </c>
      <c r="L18" s="992"/>
      <c r="M18" s="57">
        <v>488</v>
      </c>
      <c r="N18" s="57">
        <v>934</v>
      </c>
      <c r="O18" s="57">
        <v>670450</v>
      </c>
      <c r="P18" s="57">
        <v>40</v>
      </c>
      <c r="Q18" s="57">
        <v>116</v>
      </c>
      <c r="R18" s="60">
        <v>77012</v>
      </c>
    </row>
    <row r="19" spans="2:18" s="977" customFormat="1" ht="12" customHeight="1">
      <c r="B19" s="987"/>
      <c r="C19" s="1690" t="s">
        <v>1802</v>
      </c>
      <c r="D19" s="1691"/>
      <c r="E19" s="57">
        <v>775</v>
      </c>
      <c r="F19" s="57">
        <v>1878</v>
      </c>
      <c r="G19" s="57">
        <v>2095229</v>
      </c>
      <c r="H19" s="57"/>
      <c r="I19" s="57">
        <v>130</v>
      </c>
      <c r="J19" s="57">
        <v>722</v>
      </c>
      <c r="K19" s="57">
        <v>1251523</v>
      </c>
      <c r="L19" s="992"/>
      <c r="M19" s="57">
        <v>577</v>
      </c>
      <c r="N19" s="57">
        <v>930</v>
      </c>
      <c r="O19" s="57">
        <v>761641</v>
      </c>
      <c r="P19" s="57">
        <v>68</v>
      </c>
      <c r="Q19" s="57">
        <v>226</v>
      </c>
      <c r="R19" s="60">
        <v>82065</v>
      </c>
    </row>
    <row r="20" spans="2:18" s="977" customFormat="1" ht="12" customHeight="1">
      <c r="B20" s="987"/>
      <c r="C20" s="1690" t="s">
        <v>1791</v>
      </c>
      <c r="D20" s="1691"/>
      <c r="E20" s="57">
        <v>556</v>
      </c>
      <c r="F20" s="57">
        <v>1439</v>
      </c>
      <c r="G20" s="57">
        <v>1426462</v>
      </c>
      <c r="H20" s="57"/>
      <c r="I20" s="57">
        <v>95</v>
      </c>
      <c r="J20" s="57">
        <v>585</v>
      </c>
      <c r="K20" s="57">
        <v>1017706</v>
      </c>
      <c r="L20" s="992"/>
      <c r="M20" s="57">
        <v>415</v>
      </c>
      <c r="N20" s="57">
        <v>715</v>
      </c>
      <c r="O20" s="57">
        <v>379153</v>
      </c>
      <c r="P20" s="57">
        <v>46</v>
      </c>
      <c r="Q20" s="57">
        <v>139</v>
      </c>
      <c r="R20" s="60">
        <v>29603</v>
      </c>
    </row>
    <row r="21" spans="2:18" s="977" customFormat="1" ht="12" customHeight="1">
      <c r="B21" s="987"/>
      <c r="C21" s="1690" t="s">
        <v>710</v>
      </c>
      <c r="D21" s="1691"/>
      <c r="E21" s="57">
        <v>592</v>
      </c>
      <c r="F21" s="57">
        <v>1429</v>
      </c>
      <c r="G21" s="57">
        <v>1131289</v>
      </c>
      <c r="H21" s="57"/>
      <c r="I21" s="57">
        <v>68</v>
      </c>
      <c r="J21" s="57">
        <v>380</v>
      </c>
      <c r="K21" s="57">
        <v>561385</v>
      </c>
      <c r="L21" s="992"/>
      <c r="M21" s="57">
        <v>457</v>
      </c>
      <c r="N21" s="57">
        <v>857</v>
      </c>
      <c r="O21" s="57">
        <v>533685</v>
      </c>
      <c r="P21" s="57">
        <v>67</v>
      </c>
      <c r="Q21" s="57">
        <v>192</v>
      </c>
      <c r="R21" s="60">
        <v>36219</v>
      </c>
    </row>
    <row r="22" spans="2:18" s="977" customFormat="1" ht="12" customHeight="1">
      <c r="B22" s="987"/>
      <c r="C22" s="1690" t="s">
        <v>1776</v>
      </c>
      <c r="D22" s="1691"/>
      <c r="E22" s="57">
        <v>391</v>
      </c>
      <c r="F22" s="57">
        <v>831</v>
      </c>
      <c r="G22" s="57">
        <v>777827</v>
      </c>
      <c r="H22" s="57"/>
      <c r="I22" s="57">
        <v>49</v>
      </c>
      <c r="J22" s="57">
        <v>229</v>
      </c>
      <c r="K22" s="57">
        <v>420694</v>
      </c>
      <c r="L22" s="992"/>
      <c r="M22" s="57">
        <v>315</v>
      </c>
      <c r="N22" s="57">
        <v>533</v>
      </c>
      <c r="O22" s="57">
        <v>341164</v>
      </c>
      <c r="P22" s="57">
        <v>27</v>
      </c>
      <c r="Q22" s="57">
        <v>69</v>
      </c>
      <c r="R22" s="60">
        <v>15969</v>
      </c>
    </row>
    <row r="23" spans="2:18" s="977" customFormat="1" ht="12" customHeight="1">
      <c r="B23" s="987"/>
      <c r="C23" s="1690"/>
      <c r="D23" s="1691"/>
      <c r="E23" s="57"/>
      <c r="F23" s="57"/>
      <c r="G23" s="57"/>
      <c r="H23" s="57"/>
      <c r="I23" s="57"/>
      <c r="J23" s="57"/>
      <c r="K23" s="57"/>
      <c r="L23" s="992"/>
      <c r="M23" s="57"/>
      <c r="N23" s="57"/>
      <c r="O23" s="57"/>
      <c r="P23" s="57"/>
      <c r="Q23" s="57"/>
      <c r="R23" s="60"/>
    </row>
    <row r="24" spans="2:18" s="986" customFormat="1" ht="12" customHeight="1">
      <c r="B24" s="1692" t="s">
        <v>894</v>
      </c>
      <c r="C24" s="1693"/>
      <c r="D24" s="1694"/>
      <c r="E24" s="51">
        <f>SUM(E25:E39)</f>
        <v>2909</v>
      </c>
      <c r="F24" s="51">
        <f>SUM(F25:F39)</f>
        <v>5702</v>
      </c>
      <c r="G24" s="51">
        <f>SUM(G25:G39)</f>
        <v>4241691</v>
      </c>
      <c r="H24" s="51"/>
      <c r="I24" s="51">
        <f>SUM(I25:I39)</f>
        <v>295</v>
      </c>
      <c r="J24" s="51">
        <f>SUM(J25:J39)</f>
        <v>1294</v>
      </c>
      <c r="K24" s="51">
        <f>SUM(K25:K39)</f>
        <v>1840813</v>
      </c>
      <c r="L24" s="51"/>
      <c r="M24" s="51">
        <f aca="true" t="shared" si="2" ref="M24:R24">SUM(M25:M39)</f>
        <v>2346</v>
      </c>
      <c r="N24" s="51">
        <f t="shared" si="2"/>
        <v>3768</v>
      </c>
      <c r="O24" s="51">
        <f t="shared" si="2"/>
        <v>2260563</v>
      </c>
      <c r="P24" s="51">
        <f t="shared" si="2"/>
        <v>268</v>
      </c>
      <c r="Q24" s="51">
        <f t="shared" si="2"/>
        <v>640</v>
      </c>
      <c r="R24" s="54">
        <f t="shared" si="2"/>
        <v>140315</v>
      </c>
    </row>
    <row r="25" spans="2:18" s="977" customFormat="1" ht="12" customHeight="1">
      <c r="B25" s="987"/>
      <c r="C25" s="1690" t="s">
        <v>1027</v>
      </c>
      <c r="D25" s="1691"/>
      <c r="E25" s="57">
        <v>119</v>
      </c>
      <c r="F25" s="57">
        <v>206</v>
      </c>
      <c r="G25" s="57">
        <v>91286</v>
      </c>
      <c r="H25" s="57"/>
      <c r="I25" s="57">
        <v>4</v>
      </c>
      <c r="J25" s="57">
        <v>16</v>
      </c>
      <c r="K25" s="57">
        <v>14379</v>
      </c>
      <c r="L25" s="992"/>
      <c r="M25" s="57">
        <v>111</v>
      </c>
      <c r="N25" s="57">
        <v>183</v>
      </c>
      <c r="O25" s="57">
        <v>76007</v>
      </c>
      <c r="P25" s="57">
        <v>4</v>
      </c>
      <c r="Q25" s="57">
        <v>7</v>
      </c>
      <c r="R25" s="60">
        <v>900</v>
      </c>
    </row>
    <row r="26" spans="2:18" s="977" customFormat="1" ht="12" customHeight="1">
      <c r="B26" s="987"/>
      <c r="C26" s="1690" t="s">
        <v>1761</v>
      </c>
      <c r="D26" s="1691"/>
      <c r="E26" s="57">
        <v>117</v>
      </c>
      <c r="F26" s="57">
        <v>209</v>
      </c>
      <c r="G26" s="57">
        <v>128536</v>
      </c>
      <c r="H26" s="57"/>
      <c r="I26" s="57">
        <v>12</v>
      </c>
      <c r="J26" s="57">
        <v>39</v>
      </c>
      <c r="K26" s="57">
        <v>42694</v>
      </c>
      <c r="L26" s="992"/>
      <c r="M26" s="57">
        <v>100</v>
      </c>
      <c r="N26" s="57">
        <v>159</v>
      </c>
      <c r="O26" s="57">
        <v>83342</v>
      </c>
      <c r="P26" s="57">
        <v>5</v>
      </c>
      <c r="Q26" s="57">
        <v>11</v>
      </c>
      <c r="R26" s="60">
        <v>2500</v>
      </c>
    </row>
    <row r="27" spans="2:18" s="977" customFormat="1" ht="12" customHeight="1">
      <c r="B27" s="987"/>
      <c r="C27" s="1690" t="s">
        <v>1762</v>
      </c>
      <c r="D27" s="1691"/>
      <c r="E27" s="57">
        <v>157</v>
      </c>
      <c r="F27" s="57">
        <v>259</v>
      </c>
      <c r="G27" s="57">
        <v>132181</v>
      </c>
      <c r="H27" s="57"/>
      <c r="I27" s="57">
        <v>8</v>
      </c>
      <c r="J27" s="57">
        <v>29</v>
      </c>
      <c r="K27" s="57">
        <v>34076</v>
      </c>
      <c r="L27" s="57"/>
      <c r="M27" s="57">
        <v>142</v>
      </c>
      <c r="N27" s="57">
        <v>213</v>
      </c>
      <c r="O27" s="57">
        <v>94305</v>
      </c>
      <c r="P27" s="57">
        <v>7</v>
      </c>
      <c r="Q27" s="57">
        <v>17</v>
      </c>
      <c r="R27" s="60">
        <v>3800</v>
      </c>
    </row>
    <row r="28" spans="2:18" s="977" customFormat="1" ht="12" customHeight="1">
      <c r="B28" s="987"/>
      <c r="C28" s="1690" t="s">
        <v>1763</v>
      </c>
      <c r="D28" s="1691"/>
      <c r="E28" s="57">
        <v>134</v>
      </c>
      <c r="F28" s="57">
        <v>232</v>
      </c>
      <c r="G28" s="57">
        <v>170437</v>
      </c>
      <c r="H28" s="57"/>
      <c r="I28" s="57">
        <v>8</v>
      </c>
      <c r="J28" s="57">
        <v>36</v>
      </c>
      <c r="K28" s="57">
        <v>69318</v>
      </c>
      <c r="L28" s="57"/>
      <c r="M28" s="57">
        <v>115</v>
      </c>
      <c r="N28" s="57">
        <v>165</v>
      </c>
      <c r="O28" s="57">
        <v>96738</v>
      </c>
      <c r="P28" s="57">
        <v>11</v>
      </c>
      <c r="Q28" s="57">
        <v>31</v>
      </c>
      <c r="R28" s="60">
        <v>4381</v>
      </c>
    </row>
    <row r="29" spans="2:18" s="977" customFormat="1" ht="12" customHeight="1">
      <c r="B29" s="987"/>
      <c r="C29" s="1690" t="s">
        <v>898</v>
      </c>
      <c r="D29" s="1691"/>
      <c r="E29" s="57">
        <v>246</v>
      </c>
      <c r="F29" s="57">
        <v>484</v>
      </c>
      <c r="G29" s="57">
        <v>385652</v>
      </c>
      <c r="H29" s="57"/>
      <c r="I29" s="57">
        <v>28</v>
      </c>
      <c r="J29" s="57">
        <v>122</v>
      </c>
      <c r="K29" s="57">
        <v>173538</v>
      </c>
      <c r="L29" s="57"/>
      <c r="M29" s="57">
        <v>195</v>
      </c>
      <c r="N29" s="57">
        <v>306</v>
      </c>
      <c r="O29" s="57">
        <v>200453</v>
      </c>
      <c r="P29" s="57">
        <v>23</v>
      </c>
      <c r="Q29" s="57">
        <v>56</v>
      </c>
      <c r="R29" s="60">
        <v>11661</v>
      </c>
    </row>
    <row r="30" spans="2:18" s="977" customFormat="1" ht="12" customHeight="1">
      <c r="B30" s="987"/>
      <c r="C30" s="1690" t="s">
        <v>899</v>
      </c>
      <c r="D30" s="1691"/>
      <c r="E30" s="57">
        <v>185</v>
      </c>
      <c r="F30" s="57">
        <v>354</v>
      </c>
      <c r="G30" s="57">
        <v>211011</v>
      </c>
      <c r="H30" s="57"/>
      <c r="I30" s="57">
        <v>9</v>
      </c>
      <c r="J30" s="57">
        <v>40</v>
      </c>
      <c r="K30" s="57">
        <v>56860</v>
      </c>
      <c r="L30" s="57"/>
      <c r="M30" s="57">
        <v>155</v>
      </c>
      <c r="N30" s="57">
        <v>273</v>
      </c>
      <c r="O30" s="57">
        <v>147486</v>
      </c>
      <c r="P30" s="57">
        <v>21</v>
      </c>
      <c r="Q30" s="57">
        <v>41</v>
      </c>
      <c r="R30" s="60">
        <v>6665</v>
      </c>
    </row>
    <row r="31" spans="2:18" s="977" customFormat="1" ht="12" customHeight="1">
      <c r="B31" s="987"/>
      <c r="C31" s="1690" t="s">
        <v>711</v>
      </c>
      <c r="D31" s="1691"/>
      <c r="E31" s="57">
        <v>401</v>
      </c>
      <c r="F31" s="57">
        <v>905</v>
      </c>
      <c r="G31" s="57">
        <v>726867</v>
      </c>
      <c r="H31" s="57"/>
      <c r="I31" s="57">
        <v>65</v>
      </c>
      <c r="J31" s="57">
        <v>318</v>
      </c>
      <c r="K31" s="57">
        <v>428772</v>
      </c>
      <c r="L31" s="57"/>
      <c r="M31" s="57">
        <v>303</v>
      </c>
      <c r="N31" s="57">
        <v>491</v>
      </c>
      <c r="O31" s="57">
        <v>278713</v>
      </c>
      <c r="P31" s="57">
        <v>33</v>
      </c>
      <c r="Q31" s="57">
        <v>96</v>
      </c>
      <c r="R31" s="60">
        <v>19382</v>
      </c>
    </row>
    <row r="32" spans="2:18" s="977" customFormat="1" ht="12" customHeight="1">
      <c r="B32" s="987"/>
      <c r="C32" s="990"/>
      <c r="D32" s="991"/>
      <c r="E32" s="57"/>
      <c r="F32" s="57"/>
      <c r="G32" s="57"/>
      <c r="H32" s="57"/>
      <c r="I32" s="57"/>
      <c r="J32" s="57"/>
      <c r="K32" s="57"/>
      <c r="L32" s="57"/>
      <c r="M32" s="57"/>
      <c r="N32" s="57"/>
      <c r="O32" s="57"/>
      <c r="P32" s="57"/>
      <c r="Q32" s="57"/>
      <c r="R32" s="60"/>
    </row>
    <row r="33" spans="2:18" s="977" customFormat="1" ht="12" customHeight="1">
      <c r="B33" s="987"/>
      <c r="C33" s="1690" t="s">
        <v>1767</v>
      </c>
      <c r="D33" s="1691"/>
      <c r="E33" s="57">
        <v>383</v>
      </c>
      <c r="F33" s="57">
        <v>854</v>
      </c>
      <c r="G33" s="57">
        <v>847978</v>
      </c>
      <c r="H33" s="57"/>
      <c r="I33" s="57">
        <v>88</v>
      </c>
      <c r="J33" s="57">
        <v>337</v>
      </c>
      <c r="K33" s="57">
        <v>545507</v>
      </c>
      <c r="L33" s="57"/>
      <c r="M33" s="57">
        <v>247</v>
      </c>
      <c r="N33" s="57">
        <v>408</v>
      </c>
      <c r="O33" s="57">
        <v>284357</v>
      </c>
      <c r="P33" s="57">
        <v>48</v>
      </c>
      <c r="Q33" s="57">
        <v>109</v>
      </c>
      <c r="R33" s="60">
        <v>18114</v>
      </c>
    </row>
    <row r="34" spans="2:18" s="977" customFormat="1" ht="12" customHeight="1">
      <c r="B34" s="987"/>
      <c r="C34" s="1690" t="s">
        <v>712</v>
      </c>
      <c r="D34" s="1691"/>
      <c r="E34" s="57">
        <v>247</v>
      </c>
      <c r="F34" s="57">
        <v>496</v>
      </c>
      <c r="G34" s="57">
        <v>416715</v>
      </c>
      <c r="H34" s="57"/>
      <c r="I34" s="57">
        <v>27</v>
      </c>
      <c r="J34" s="57">
        <v>145</v>
      </c>
      <c r="K34" s="57">
        <v>205653</v>
      </c>
      <c r="L34" s="57"/>
      <c r="M34" s="57">
        <v>196</v>
      </c>
      <c r="N34" s="57">
        <v>298</v>
      </c>
      <c r="O34" s="57">
        <v>194564</v>
      </c>
      <c r="P34" s="57">
        <v>24</v>
      </c>
      <c r="Q34" s="57">
        <v>53</v>
      </c>
      <c r="R34" s="60">
        <v>16498</v>
      </c>
    </row>
    <row r="35" spans="2:18" s="977" customFormat="1" ht="12" customHeight="1">
      <c r="B35" s="987"/>
      <c r="C35" s="990"/>
      <c r="D35" s="991"/>
      <c r="E35" s="57"/>
      <c r="F35" s="57"/>
      <c r="G35" s="57"/>
      <c r="H35" s="57"/>
      <c r="I35" s="57"/>
      <c r="J35" s="57"/>
      <c r="K35" s="57"/>
      <c r="L35" s="57"/>
      <c r="M35" s="57"/>
      <c r="N35" s="57"/>
      <c r="O35" s="57"/>
      <c r="P35" s="57"/>
      <c r="Q35" s="57"/>
      <c r="R35" s="60"/>
    </row>
    <row r="36" spans="2:18" s="977" customFormat="1" ht="12" customHeight="1">
      <c r="B36" s="987"/>
      <c r="C36" s="1690" t="s">
        <v>1032</v>
      </c>
      <c r="D36" s="1691"/>
      <c r="E36" s="57">
        <v>132</v>
      </c>
      <c r="F36" s="57">
        <v>248</v>
      </c>
      <c r="G36" s="57">
        <v>211048</v>
      </c>
      <c r="H36" s="57"/>
      <c r="I36" s="57">
        <v>6</v>
      </c>
      <c r="J36" s="57">
        <v>39</v>
      </c>
      <c r="K36" s="57">
        <v>32933</v>
      </c>
      <c r="L36" s="57"/>
      <c r="M36" s="57">
        <v>117</v>
      </c>
      <c r="N36" s="57">
        <v>194</v>
      </c>
      <c r="O36" s="57">
        <v>174751</v>
      </c>
      <c r="P36" s="57">
        <v>9</v>
      </c>
      <c r="Q36" s="57">
        <v>15</v>
      </c>
      <c r="R36" s="60">
        <v>3364</v>
      </c>
    </row>
    <row r="37" spans="2:18" s="977" customFormat="1" ht="12" customHeight="1">
      <c r="B37" s="987"/>
      <c r="C37" s="1690" t="s">
        <v>1770</v>
      </c>
      <c r="D37" s="1691"/>
      <c r="E37" s="57">
        <v>131</v>
      </c>
      <c r="F37" s="57">
        <v>208</v>
      </c>
      <c r="G37" s="57">
        <v>150806</v>
      </c>
      <c r="H37" s="57"/>
      <c r="I37" s="57">
        <v>0</v>
      </c>
      <c r="J37" s="57">
        <v>0</v>
      </c>
      <c r="K37" s="57">
        <v>0</v>
      </c>
      <c r="L37" s="57"/>
      <c r="M37" s="57">
        <v>111</v>
      </c>
      <c r="N37" s="57">
        <v>165</v>
      </c>
      <c r="O37" s="57">
        <v>138584</v>
      </c>
      <c r="P37" s="57">
        <v>20</v>
      </c>
      <c r="Q37" s="57">
        <v>43</v>
      </c>
      <c r="R37" s="60">
        <v>12222</v>
      </c>
    </row>
    <row r="38" spans="2:18" s="977" customFormat="1" ht="12" customHeight="1">
      <c r="B38" s="987"/>
      <c r="C38" s="1690" t="s">
        <v>1034</v>
      </c>
      <c r="D38" s="1691"/>
      <c r="E38" s="57">
        <v>186</v>
      </c>
      <c r="F38" s="57">
        <v>339</v>
      </c>
      <c r="G38" s="57">
        <v>208512</v>
      </c>
      <c r="H38" s="57"/>
      <c r="I38" s="57">
        <v>4</v>
      </c>
      <c r="J38" s="57">
        <v>20</v>
      </c>
      <c r="K38" s="57">
        <v>34248</v>
      </c>
      <c r="L38" s="57"/>
      <c r="M38" s="57">
        <v>168</v>
      </c>
      <c r="N38" s="57">
        <v>280</v>
      </c>
      <c r="O38" s="57">
        <v>166041</v>
      </c>
      <c r="P38" s="57">
        <v>14</v>
      </c>
      <c r="Q38" s="57">
        <v>39</v>
      </c>
      <c r="R38" s="60">
        <v>8223</v>
      </c>
    </row>
    <row r="39" spans="2:18" s="977" customFormat="1" ht="12" customHeight="1">
      <c r="B39" s="987"/>
      <c r="C39" s="1690" t="s">
        <v>713</v>
      </c>
      <c r="D39" s="1691"/>
      <c r="E39" s="57">
        <v>471</v>
      </c>
      <c r="F39" s="57">
        <v>908</v>
      </c>
      <c r="G39" s="57">
        <v>560662</v>
      </c>
      <c r="H39" s="57"/>
      <c r="I39" s="57">
        <v>36</v>
      </c>
      <c r="J39" s="57">
        <v>153</v>
      </c>
      <c r="K39" s="57">
        <v>202835</v>
      </c>
      <c r="L39" s="57"/>
      <c r="M39" s="57">
        <v>386</v>
      </c>
      <c r="N39" s="57">
        <v>633</v>
      </c>
      <c r="O39" s="57">
        <v>325222</v>
      </c>
      <c r="P39" s="57">
        <v>49</v>
      </c>
      <c r="Q39" s="57">
        <v>122</v>
      </c>
      <c r="R39" s="60">
        <v>32605</v>
      </c>
    </row>
    <row r="40" spans="2:18" s="977" customFormat="1" ht="12" customHeight="1">
      <c r="B40" s="987"/>
      <c r="C40" s="993"/>
      <c r="D40" s="991"/>
      <c r="E40" s="57"/>
      <c r="F40" s="57"/>
      <c r="G40" s="57"/>
      <c r="H40" s="57"/>
      <c r="I40" s="57"/>
      <c r="J40" s="57"/>
      <c r="K40" s="57"/>
      <c r="L40" s="57"/>
      <c r="M40" s="57"/>
      <c r="N40" s="57"/>
      <c r="O40" s="57"/>
      <c r="P40" s="57"/>
      <c r="Q40" s="57"/>
      <c r="R40" s="60"/>
    </row>
    <row r="41" spans="2:18" s="986" customFormat="1" ht="12" customHeight="1">
      <c r="B41" s="1692" t="s">
        <v>1773</v>
      </c>
      <c r="C41" s="1693"/>
      <c r="D41" s="1694"/>
      <c r="E41" s="51">
        <f>SUM(E42:E50)</f>
        <v>953</v>
      </c>
      <c r="F41" s="51">
        <f>SUM(F42:F50)</f>
        <v>2010</v>
      </c>
      <c r="G41" s="51">
        <f>SUM(G42:G50)</f>
        <v>1584466</v>
      </c>
      <c r="H41" s="51"/>
      <c r="I41" s="51">
        <f>SUM(I42:I50)</f>
        <v>47</v>
      </c>
      <c r="J41" s="51">
        <f>SUM(J42:J50)</f>
        <v>236</v>
      </c>
      <c r="K41" s="51">
        <f>SUM(K42:K50)</f>
        <v>384273</v>
      </c>
      <c r="L41" s="51"/>
      <c r="M41" s="51">
        <f aca="true" t="shared" si="3" ref="M41:R41">SUM(M42:M50)</f>
        <v>862</v>
      </c>
      <c r="N41" s="51">
        <f t="shared" si="3"/>
        <v>1641</v>
      </c>
      <c r="O41" s="51">
        <f t="shared" si="3"/>
        <v>1164033</v>
      </c>
      <c r="P41" s="51">
        <f t="shared" si="3"/>
        <v>44</v>
      </c>
      <c r="Q41" s="51">
        <f t="shared" si="3"/>
        <v>133</v>
      </c>
      <c r="R41" s="54">
        <f t="shared" si="3"/>
        <v>36160</v>
      </c>
    </row>
    <row r="42" spans="2:18" s="977" customFormat="1" ht="12" customHeight="1">
      <c r="B42" s="987"/>
      <c r="C42" s="1690" t="s">
        <v>1233</v>
      </c>
      <c r="D42" s="1691"/>
      <c r="E42" s="57">
        <v>187</v>
      </c>
      <c r="F42" s="57">
        <v>346</v>
      </c>
      <c r="G42" s="57">
        <v>276508</v>
      </c>
      <c r="H42" s="57"/>
      <c r="I42" s="57">
        <v>10</v>
      </c>
      <c r="J42" s="57">
        <v>48</v>
      </c>
      <c r="K42" s="57">
        <v>46700</v>
      </c>
      <c r="L42" s="57"/>
      <c r="M42" s="57">
        <v>169</v>
      </c>
      <c r="N42" s="57">
        <v>274</v>
      </c>
      <c r="O42" s="57">
        <v>225353</v>
      </c>
      <c r="P42" s="57">
        <v>8</v>
      </c>
      <c r="Q42" s="57">
        <v>24</v>
      </c>
      <c r="R42" s="60">
        <v>4455</v>
      </c>
    </row>
    <row r="43" spans="2:18" s="977" customFormat="1" ht="12" customHeight="1">
      <c r="B43" s="987"/>
      <c r="C43" s="990"/>
      <c r="D43" s="991"/>
      <c r="E43" s="57"/>
      <c r="F43" s="57"/>
      <c r="G43" s="57"/>
      <c r="H43" s="57"/>
      <c r="I43" s="57"/>
      <c r="J43" s="57"/>
      <c r="K43" s="57"/>
      <c r="L43" s="57"/>
      <c r="M43" s="57"/>
      <c r="N43" s="57"/>
      <c r="O43" s="57"/>
      <c r="P43" s="57"/>
      <c r="Q43" s="57"/>
      <c r="R43" s="60"/>
    </row>
    <row r="44" spans="2:18" s="977" customFormat="1" ht="12" customHeight="1">
      <c r="B44" s="987"/>
      <c r="C44" s="1690" t="s">
        <v>714</v>
      </c>
      <c r="D44" s="1691"/>
      <c r="E44" s="57">
        <v>76</v>
      </c>
      <c r="F44" s="57">
        <v>176</v>
      </c>
      <c r="G44" s="57">
        <v>164004</v>
      </c>
      <c r="H44" s="57"/>
      <c r="I44" s="57">
        <v>10</v>
      </c>
      <c r="J44" s="57">
        <v>38</v>
      </c>
      <c r="K44" s="57">
        <v>88543</v>
      </c>
      <c r="L44" s="57"/>
      <c r="M44" s="57">
        <v>59</v>
      </c>
      <c r="N44" s="57">
        <v>117</v>
      </c>
      <c r="O44" s="57">
        <v>69887</v>
      </c>
      <c r="P44" s="57">
        <v>7</v>
      </c>
      <c r="Q44" s="57">
        <v>21</v>
      </c>
      <c r="R44" s="60">
        <v>5574</v>
      </c>
    </row>
    <row r="45" spans="2:18" s="977" customFormat="1" ht="12" customHeight="1">
      <c r="B45" s="987"/>
      <c r="C45" s="1690" t="s">
        <v>1780</v>
      </c>
      <c r="D45" s="1691"/>
      <c r="E45" s="57">
        <v>59</v>
      </c>
      <c r="F45" s="57">
        <v>123</v>
      </c>
      <c r="G45" s="57">
        <v>69482</v>
      </c>
      <c r="H45" s="57"/>
      <c r="I45" s="57">
        <v>1</v>
      </c>
      <c r="J45" s="57">
        <v>4</v>
      </c>
      <c r="K45" s="57">
        <v>1600</v>
      </c>
      <c r="L45" s="57"/>
      <c r="M45" s="57">
        <v>57</v>
      </c>
      <c r="N45" s="57">
        <v>117</v>
      </c>
      <c r="O45" s="57">
        <v>67482</v>
      </c>
      <c r="P45" s="57">
        <v>1</v>
      </c>
      <c r="Q45" s="57">
        <v>2</v>
      </c>
      <c r="R45" s="60">
        <v>400</v>
      </c>
    </row>
    <row r="46" spans="2:18" s="977" customFormat="1" ht="12" customHeight="1">
      <c r="B46" s="987"/>
      <c r="C46" s="1690" t="s">
        <v>715</v>
      </c>
      <c r="D46" s="1691"/>
      <c r="E46" s="57">
        <v>88</v>
      </c>
      <c r="F46" s="57">
        <v>171</v>
      </c>
      <c r="G46" s="57">
        <v>106830</v>
      </c>
      <c r="H46" s="57"/>
      <c r="I46" s="57">
        <v>1</v>
      </c>
      <c r="J46" s="57">
        <v>8</v>
      </c>
      <c r="K46" s="57">
        <v>16814</v>
      </c>
      <c r="L46" s="57"/>
      <c r="M46" s="57">
        <v>85</v>
      </c>
      <c r="N46" s="57">
        <v>161</v>
      </c>
      <c r="O46" s="57">
        <v>89566</v>
      </c>
      <c r="P46" s="57">
        <v>2</v>
      </c>
      <c r="Q46" s="57">
        <v>2</v>
      </c>
      <c r="R46" s="60">
        <v>450</v>
      </c>
    </row>
    <row r="47" spans="2:18" s="977" customFormat="1" ht="12" customHeight="1">
      <c r="B47" s="987"/>
      <c r="C47" s="1690" t="s">
        <v>912</v>
      </c>
      <c r="D47" s="1691" t="s">
        <v>716</v>
      </c>
      <c r="E47" s="57">
        <v>66</v>
      </c>
      <c r="F47" s="57">
        <v>124</v>
      </c>
      <c r="G47" s="57">
        <v>104748</v>
      </c>
      <c r="H47" s="57"/>
      <c r="I47" s="57">
        <v>2</v>
      </c>
      <c r="J47" s="57">
        <v>10</v>
      </c>
      <c r="K47" s="57">
        <v>19301</v>
      </c>
      <c r="L47" s="57"/>
      <c r="M47" s="57">
        <v>63</v>
      </c>
      <c r="N47" s="57">
        <v>112</v>
      </c>
      <c r="O47" s="57">
        <v>85161</v>
      </c>
      <c r="P47" s="57">
        <v>1</v>
      </c>
      <c r="Q47" s="57">
        <v>2</v>
      </c>
      <c r="R47" s="60">
        <v>286</v>
      </c>
    </row>
    <row r="48" spans="2:18" s="977" customFormat="1" ht="12" customHeight="1">
      <c r="B48" s="987"/>
      <c r="C48" s="1690" t="s">
        <v>717</v>
      </c>
      <c r="D48" s="1691"/>
      <c r="E48" s="57">
        <v>155</v>
      </c>
      <c r="F48" s="57">
        <v>387</v>
      </c>
      <c r="G48" s="57">
        <v>340902</v>
      </c>
      <c r="H48" s="57"/>
      <c r="I48" s="57">
        <v>9</v>
      </c>
      <c r="J48" s="57">
        <v>63</v>
      </c>
      <c r="K48" s="57">
        <v>89753</v>
      </c>
      <c r="L48" s="57"/>
      <c r="M48" s="57">
        <v>142</v>
      </c>
      <c r="N48" s="57">
        <v>303</v>
      </c>
      <c r="O48" s="57">
        <v>242249</v>
      </c>
      <c r="P48" s="57">
        <v>4</v>
      </c>
      <c r="Q48" s="57">
        <v>21</v>
      </c>
      <c r="R48" s="60">
        <v>8900</v>
      </c>
    </row>
    <row r="49" spans="2:18" s="977" customFormat="1" ht="12" customHeight="1">
      <c r="B49" s="987"/>
      <c r="C49" s="1690" t="s">
        <v>1784</v>
      </c>
      <c r="D49" s="1691"/>
      <c r="E49" s="57">
        <v>100</v>
      </c>
      <c r="F49" s="57">
        <v>207</v>
      </c>
      <c r="G49" s="57">
        <v>158358</v>
      </c>
      <c r="H49" s="57"/>
      <c r="I49" s="57">
        <v>5</v>
      </c>
      <c r="J49" s="57">
        <v>22</v>
      </c>
      <c r="K49" s="57">
        <v>20450</v>
      </c>
      <c r="L49" s="57"/>
      <c r="M49" s="57">
        <v>89</v>
      </c>
      <c r="N49" s="57">
        <v>167</v>
      </c>
      <c r="O49" s="57">
        <v>133298</v>
      </c>
      <c r="P49" s="57">
        <v>6</v>
      </c>
      <c r="Q49" s="57">
        <v>18</v>
      </c>
      <c r="R49" s="60">
        <v>4610</v>
      </c>
    </row>
    <row r="50" spans="2:18" s="977" customFormat="1" ht="12" customHeight="1">
      <c r="B50" s="987"/>
      <c r="C50" s="1690" t="s">
        <v>916</v>
      </c>
      <c r="D50" s="1691" t="s">
        <v>693</v>
      </c>
      <c r="E50" s="57">
        <v>222</v>
      </c>
      <c r="F50" s="57">
        <v>476</v>
      </c>
      <c r="G50" s="57">
        <v>363634</v>
      </c>
      <c r="H50" s="57"/>
      <c r="I50" s="57">
        <v>9</v>
      </c>
      <c r="J50" s="57">
        <v>43</v>
      </c>
      <c r="K50" s="57">
        <v>101112</v>
      </c>
      <c r="L50" s="57"/>
      <c r="M50" s="57">
        <v>198</v>
      </c>
      <c r="N50" s="57">
        <v>390</v>
      </c>
      <c r="O50" s="57">
        <v>251037</v>
      </c>
      <c r="P50" s="57">
        <v>15</v>
      </c>
      <c r="Q50" s="57">
        <v>43</v>
      </c>
      <c r="R50" s="60">
        <v>11485</v>
      </c>
    </row>
    <row r="51" spans="2:18" s="977" customFormat="1" ht="12" customHeight="1">
      <c r="B51" s="987"/>
      <c r="C51" s="1690"/>
      <c r="D51" s="1691"/>
      <c r="E51" s="57"/>
      <c r="F51" s="57"/>
      <c r="G51" s="57"/>
      <c r="H51" s="57"/>
      <c r="I51" s="57"/>
      <c r="J51" s="57"/>
      <c r="K51" s="57"/>
      <c r="L51" s="57"/>
      <c r="M51" s="57"/>
      <c r="N51" s="57"/>
      <c r="O51" s="57"/>
      <c r="P51" s="57"/>
      <c r="Q51" s="57"/>
      <c r="R51" s="60"/>
    </row>
    <row r="52" spans="2:18" s="986" customFormat="1" ht="12" customHeight="1">
      <c r="B52" s="1692" t="s">
        <v>1786</v>
      </c>
      <c r="C52" s="1693"/>
      <c r="D52" s="1694"/>
      <c r="E52" s="51">
        <f>SUM(E53:E60)</f>
        <v>1656</v>
      </c>
      <c r="F52" s="51">
        <f>SUM(F53:F60)</f>
        <v>3757</v>
      </c>
      <c r="G52" s="51">
        <f>SUM(G53:G60)</f>
        <v>3174173</v>
      </c>
      <c r="H52" s="51"/>
      <c r="I52" s="51">
        <f>SUM(I53:I60)</f>
        <v>189</v>
      </c>
      <c r="J52" s="51">
        <f>SUM(J53:J60)</f>
        <v>1014</v>
      </c>
      <c r="K52" s="51">
        <f>SUM(K53:K60)</f>
        <v>1596470</v>
      </c>
      <c r="L52" s="51"/>
      <c r="M52" s="51">
        <f aca="true" t="shared" si="4" ref="M52:R52">SUM(M53:M60)</f>
        <v>1390</v>
      </c>
      <c r="N52" s="51">
        <f t="shared" si="4"/>
        <v>2528</v>
      </c>
      <c r="O52" s="51">
        <f t="shared" si="4"/>
        <v>1529202</v>
      </c>
      <c r="P52" s="51">
        <f t="shared" si="4"/>
        <v>77</v>
      </c>
      <c r="Q52" s="51">
        <f t="shared" si="4"/>
        <v>215</v>
      </c>
      <c r="R52" s="54">
        <f t="shared" si="4"/>
        <v>48501</v>
      </c>
    </row>
    <row r="53" spans="2:18" s="977" customFormat="1" ht="12" customHeight="1">
      <c r="B53" s="987"/>
      <c r="C53" s="1690" t="s">
        <v>718</v>
      </c>
      <c r="D53" s="1691"/>
      <c r="E53" s="57">
        <v>132</v>
      </c>
      <c r="F53" s="57">
        <v>232</v>
      </c>
      <c r="G53" s="57">
        <v>106534</v>
      </c>
      <c r="H53" s="57"/>
      <c r="I53" s="57">
        <v>4</v>
      </c>
      <c r="J53" s="57">
        <v>10</v>
      </c>
      <c r="K53" s="57">
        <v>3960</v>
      </c>
      <c r="L53" s="57"/>
      <c r="M53" s="57">
        <v>127</v>
      </c>
      <c r="N53" s="57">
        <v>220</v>
      </c>
      <c r="O53" s="57">
        <v>102354</v>
      </c>
      <c r="P53" s="57">
        <v>1</v>
      </c>
      <c r="Q53" s="57">
        <v>2</v>
      </c>
      <c r="R53" s="60">
        <v>220</v>
      </c>
    </row>
    <row r="54" spans="2:18" s="977" customFormat="1" ht="12" customHeight="1">
      <c r="B54" s="987"/>
      <c r="C54" s="1690" t="s">
        <v>918</v>
      </c>
      <c r="D54" s="1691"/>
      <c r="E54" s="57">
        <v>150</v>
      </c>
      <c r="F54" s="57">
        <v>404</v>
      </c>
      <c r="G54" s="57">
        <v>483079</v>
      </c>
      <c r="H54" s="57"/>
      <c r="I54" s="57">
        <v>15</v>
      </c>
      <c r="J54" s="57">
        <v>162</v>
      </c>
      <c r="K54" s="57">
        <v>336923</v>
      </c>
      <c r="L54" s="57"/>
      <c r="M54" s="57">
        <v>131</v>
      </c>
      <c r="N54" s="57">
        <v>229</v>
      </c>
      <c r="O54" s="57">
        <v>141350</v>
      </c>
      <c r="P54" s="57">
        <v>4</v>
      </c>
      <c r="Q54" s="57">
        <v>13</v>
      </c>
      <c r="R54" s="60">
        <v>4806</v>
      </c>
    </row>
    <row r="55" spans="2:18" s="977" customFormat="1" ht="12" customHeight="1">
      <c r="B55" s="987"/>
      <c r="C55" s="1690" t="s">
        <v>919</v>
      </c>
      <c r="D55" s="1691" t="s">
        <v>1124</v>
      </c>
      <c r="E55" s="57">
        <v>236</v>
      </c>
      <c r="F55" s="57">
        <v>496</v>
      </c>
      <c r="G55" s="57">
        <v>456786</v>
      </c>
      <c r="H55" s="57"/>
      <c r="I55" s="57">
        <v>32</v>
      </c>
      <c r="J55" s="57">
        <v>131</v>
      </c>
      <c r="K55" s="57">
        <v>196798</v>
      </c>
      <c r="L55" s="57"/>
      <c r="M55" s="57">
        <v>194</v>
      </c>
      <c r="N55" s="57">
        <v>343</v>
      </c>
      <c r="O55" s="57">
        <v>254848</v>
      </c>
      <c r="P55" s="57">
        <v>10</v>
      </c>
      <c r="Q55" s="57">
        <v>22</v>
      </c>
      <c r="R55" s="60">
        <v>5140</v>
      </c>
    </row>
    <row r="56" spans="2:18" s="977" customFormat="1" ht="12" customHeight="1">
      <c r="B56" s="987"/>
      <c r="C56" s="990"/>
      <c r="D56" s="991"/>
      <c r="E56" s="57"/>
      <c r="F56" s="57"/>
      <c r="G56" s="57"/>
      <c r="H56" s="57"/>
      <c r="I56" s="57"/>
      <c r="J56" s="57"/>
      <c r="K56" s="57"/>
      <c r="L56" s="57"/>
      <c r="M56" s="57"/>
      <c r="N56" s="57"/>
      <c r="O56" s="57"/>
      <c r="P56" s="57"/>
      <c r="Q56" s="57"/>
      <c r="R56" s="60"/>
    </row>
    <row r="57" spans="2:18" s="977" customFormat="1" ht="12" customHeight="1">
      <c r="B57" s="987"/>
      <c r="C57" s="1690" t="s">
        <v>719</v>
      </c>
      <c r="D57" s="1691" t="s">
        <v>1126</v>
      </c>
      <c r="E57" s="57">
        <v>249</v>
      </c>
      <c r="F57" s="57">
        <v>550</v>
      </c>
      <c r="G57" s="57">
        <v>522907</v>
      </c>
      <c r="H57" s="57"/>
      <c r="I57" s="57">
        <v>23</v>
      </c>
      <c r="J57" s="57">
        <v>119</v>
      </c>
      <c r="K57" s="57">
        <v>225829</v>
      </c>
      <c r="L57" s="57"/>
      <c r="M57" s="57">
        <v>213</v>
      </c>
      <c r="N57" s="57">
        <v>391</v>
      </c>
      <c r="O57" s="57">
        <v>287398</v>
      </c>
      <c r="P57" s="57">
        <v>13</v>
      </c>
      <c r="Q57" s="57">
        <v>40</v>
      </c>
      <c r="R57" s="60">
        <v>9680</v>
      </c>
    </row>
    <row r="58" spans="2:18" s="977" customFormat="1" ht="12" customHeight="1">
      <c r="B58" s="987"/>
      <c r="C58" s="1690" t="s">
        <v>921</v>
      </c>
      <c r="D58" s="1691" t="s">
        <v>1128</v>
      </c>
      <c r="E58" s="57">
        <v>207</v>
      </c>
      <c r="F58" s="57">
        <v>400</v>
      </c>
      <c r="G58" s="57">
        <v>259386</v>
      </c>
      <c r="H58" s="57"/>
      <c r="I58" s="57">
        <v>15</v>
      </c>
      <c r="J58" s="57">
        <v>66</v>
      </c>
      <c r="K58" s="57">
        <v>101348</v>
      </c>
      <c r="L58" s="57"/>
      <c r="M58" s="57">
        <v>178</v>
      </c>
      <c r="N58" s="57">
        <v>292</v>
      </c>
      <c r="O58" s="57">
        <v>146281</v>
      </c>
      <c r="P58" s="57">
        <v>14</v>
      </c>
      <c r="Q58" s="57">
        <v>42</v>
      </c>
      <c r="R58" s="60">
        <v>11757</v>
      </c>
    </row>
    <row r="59" spans="2:18" s="977" customFormat="1" ht="12" customHeight="1">
      <c r="B59" s="987"/>
      <c r="C59" s="1690" t="s">
        <v>922</v>
      </c>
      <c r="D59" s="1691" t="s">
        <v>1127</v>
      </c>
      <c r="E59" s="57">
        <v>169</v>
      </c>
      <c r="F59" s="57">
        <v>372</v>
      </c>
      <c r="G59" s="57">
        <v>295362</v>
      </c>
      <c r="H59" s="57"/>
      <c r="I59" s="57">
        <v>13</v>
      </c>
      <c r="J59" s="57">
        <v>82</v>
      </c>
      <c r="K59" s="57">
        <v>143521</v>
      </c>
      <c r="L59" s="57"/>
      <c r="M59" s="57">
        <v>149</v>
      </c>
      <c r="N59" s="57">
        <v>277</v>
      </c>
      <c r="O59" s="57">
        <v>149904</v>
      </c>
      <c r="P59" s="57">
        <v>7</v>
      </c>
      <c r="Q59" s="57">
        <v>13</v>
      </c>
      <c r="R59" s="60">
        <v>1937</v>
      </c>
    </row>
    <row r="60" spans="2:18" s="977" customFormat="1" ht="12" customHeight="1">
      <c r="B60" s="987"/>
      <c r="C60" s="1690" t="s">
        <v>1799</v>
      </c>
      <c r="D60" s="1691"/>
      <c r="E60" s="57">
        <v>513</v>
      </c>
      <c r="F60" s="57">
        <v>1303</v>
      </c>
      <c r="G60" s="57">
        <v>1050119</v>
      </c>
      <c r="H60" s="57"/>
      <c r="I60" s="57">
        <v>87</v>
      </c>
      <c r="J60" s="57">
        <v>444</v>
      </c>
      <c r="K60" s="57">
        <v>588091</v>
      </c>
      <c r="L60" s="57"/>
      <c r="M60" s="57">
        <v>398</v>
      </c>
      <c r="N60" s="57">
        <v>776</v>
      </c>
      <c r="O60" s="57">
        <v>447067</v>
      </c>
      <c r="P60" s="57">
        <v>28</v>
      </c>
      <c r="Q60" s="57">
        <v>83</v>
      </c>
      <c r="R60" s="60">
        <v>14961</v>
      </c>
    </row>
    <row r="61" spans="2:18" s="977" customFormat="1" ht="12" customHeight="1">
      <c r="B61" s="987"/>
      <c r="C61" s="993"/>
      <c r="D61" s="991"/>
      <c r="E61" s="57"/>
      <c r="F61" s="57"/>
      <c r="G61" s="57"/>
      <c r="H61" s="57"/>
      <c r="I61" s="57"/>
      <c r="J61" s="57"/>
      <c r="K61" s="57"/>
      <c r="L61" s="57"/>
      <c r="M61" s="57"/>
      <c r="N61" s="57"/>
      <c r="O61" s="57"/>
      <c r="P61" s="57"/>
      <c r="Q61" s="57"/>
      <c r="R61" s="60"/>
    </row>
    <row r="62" spans="2:18" s="986" customFormat="1" ht="12" customHeight="1">
      <c r="B62" s="1692" t="s">
        <v>923</v>
      </c>
      <c r="C62" s="1693"/>
      <c r="D62" s="1694"/>
      <c r="E62" s="51">
        <f>SUM(E63:E71)</f>
        <v>2398</v>
      </c>
      <c r="F62" s="51">
        <f>SUM(F63:F71)</f>
        <v>5494</v>
      </c>
      <c r="G62" s="51">
        <f>SUM(G63:G71)</f>
        <v>5516920</v>
      </c>
      <c r="H62" s="51"/>
      <c r="I62" s="51">
        <f>SUM(I63:I71)</f>
        <v>254</v>
      </c>
      <c r="J62" s="51">
        <f>SUM(J63:J71)</f>
        <v>1440</v>
      </c>
      <c r="K62" s="51">
        <f>SUM(K63:K71)</f>
        <v>2845712</v>
      </c>
      <c r="L62" s="51"/>
      <c r="M62" s="51">
        <f aca="true" t="shared" si="5" ref="M62:R62">SUM(M63:M71)</f>
        <v>1964</v>
      </c>
      <c r="N62" s="51">
        <f t="shared" si="5"/>
        <v>3517</v>
      </c>
      <c r="O62" s="51">
        <f t="shared" si="5"/>
        <v>2541356</v>
      </c>
      <c r="P62" s="51">
        <f t="shared" si="5"/>
        <v>180</v>
      </c>
      <c r="Q62" s="51">
        <f t="shared" si="5"/>
        <v>537</v>
      </c>
      <c r="R62" s="54">
        <f t="shared" si="5"/>
        <v>129852</v>
      </c>
    </row>
    <row r="63" spans="2:18" s="977" customFormat="1" ht="12" customHeight="1">
      <c r="B63" s="987"/>
      <c r="C63" s="1690" t="s">
        <v>924</v>
      </c>
      <c r="D63" s="1691" t="s">
        <v>1806</v>
      </c>
      <c r="E63" s="57">
        <v>537</v>
      </c>
      <c r="F63" s="57">
        <v>1172</v>
      </c>
      <c r="G63" s="57">
        <v>1058833</v>
      </c>
      <c r="H63" s="57"/>
      <c r="I63" s="57">
        <v>54</v>
      </c>
      <c r="J63" s="57">
        <v>238</v>
      </c>
      <c r="K63" s="57">
        <v>465379</v>
      </c>
      <c r="L63" s="57"/>
      <c r="M63" s="57">
        <v>446</v>
      </c>
      <c r="N63" s="57">
        <v>803</v>
      </c>
      <c r="O63" s="57">
        <v>563597</v>
      </c>
      <c r="P63" s="57">
        <v>37</v>
      </c>
      <c r="Q63" s="57">
        <v>131</v>
      </c>
      <c r="R63" s="60">
        <v>29857</v>
      </c>
    </row>
    <row r="64" spans="2:18" s="977" customFormat="1" ht="12" customHeight="1">
      <c r="B64" s="987"/>
      <c r="C64" s="1690" t="s">
        <v>1804</v>
      </c>
      <c r="D64" s="1691"/>
      <c r="E64" s="57">
        <v>287</v>
      </c>
      <c r="F64" s="57">
        <v>677</v>
      </c>
      <c r="G64" s="57">
        <v>898045</v>
      </c>
      <c r="H64" s="57"/>
      <c r="I64" s="57">
        <v>32</v>
      </c>
      <c r="J64" s="57">
        <v>186</v>
      </c>
      <c r="K64" s="57">
        <v>530498</v>
      </c>
      <c r="L64" s="57"/>
      <c r="M64" s="57">
        <v>222</v>
      </c>
      <c r="N64" s="57">
        <v>393</v>
      </c>
      <c r="O64" s="57">
        <v>335047</v>
      </c>
      <c r="P64" s="57">
        <v>33</v>
      </c>
      <c r="Q64" s="57">
        <v>98</v>
      </c>
      <c r="R64" s="60">
        <v>32500</v>
      </c>
    </row>
    <row r="65" spans="2:18" s="977" customFormat="1" ht="12" customHeight="1">
      <c r="B65" s="987"/>
      <c r="C65" s="1690" t="s">
        <v>1805</v>
      </c>
      <c r="D65" s="1691"/>
      <c r="E65" s="57">
        <v>394</v>
      </c>
      <c r="F65" s="57">
        <v>1088</v>
      </c>
      <c r="G65" s="57">
        <v>1185572</v>
      </c>
      <c r="H65" s="57"/>
      <c r="I65" s="57">
        <v>53</v>
      </c>
      <c r="J65" s="57">
        <v>388</v>
      </c>
      <c r="K65" s="57">
        <v>709360</v>
      </c>
      <c r="L65" s="57"/>
      <c r="M65" s="57">
        <v>305</v>
      </c>
      <c r="N65" s="57">
        <v>591</v>
      </c>
      <c r="O65" s="57">
        <v>450222</v>
      </c>
      <c r="P65" s="57">
        <v>36</v>
      </c>
      <c r="Q65" s="57">
        <v>109</v>
      </c>
      <c r="R65" s="60">
        <v>25990</v>
      </c>
    </row>
    <row r="66" spans="2:18" s="977" customFormat="1" ht="12" customHeight="1">
      <c r="B66" s="987"/>
      <c r="C66" s="1690" t="s">
        <v>720</v>
      </c>
      <c r="D66" s="1691" t="s">
        <v>694</v>
      </c>
      <c r="E66" s="57">
        <v>113</v>
      </c>
      <c r="F66" s="57">
        <v>241</v>
      </c>
      <c r="G66" s="57">
        <v>215202</v>
      </c>
      <c r="H66" s="57"/>
      <c r="I66" s="57">
        <v>11</v>
      </c>
      <c r="J66" s="57">
        <v>60</v>
      </c>
      <c r="K66" s="57">
        <v>113192</v>
      </c>
      <c r="L66" s="57"/>
      <c r="M66" s="57">
        <v>95</v>
      </c>
      <c r="N66" s="57">
        <v>163</v>
      </c>
      <c r="O66" s="57">
        <v>98132</v>
      </c>
      <c r="P66" s="57">
        <v>7</v>
      </c>
      <c r="Q66" s="57">
        <v>18</v>
      </c>
      <c r="R66" s="60">
        <v>3878</v>
      </c>
    </row>
    <row r="67" spans="2:18" s="977" customFormat="1" ht="12" customHeight="1">
      <c r="B67" s="987"/>
      <c r="C67" s="1690" t="s">
        <v>927</v>
      </c>
      <c r="D67" s="1691" t="s">
        <v>695</v>
      </c>
      <c r="E67" s="57">
        <v>374</v>
      </c>
      <c r="F67" s="57">
        <v>899</v>
      </c>
      <c r="G67" s="57">
        <v>828036</v>
      </c>
      <c r="H67" s="57"/>
      <c r="I67" s="57">
        <v>44</v>
      </c>
      <c r="J67" s="57">
        <v>269</v>
      </c>
      <c r="K67" s="57">
        <v>440137</v>
      </c>
      <c r="L67" s="57"/>
      <c r="M67" s="57">
        <v>307</v>
      </c>
      <c r="N67" s="57">
        <v>568</v>
      </c>
      <c r="O67" s="57">
        <v>376527</v>
      </c>
      <c r="P67" s="57">
        <v>23</v>
      </c>
      <c r="Q67" s="57">
        <v>62</v>
      </c>
      <c r="R67" s="60">
        <v>11372</v>
      </c>
    </row>
    <row r="68" spans="2:18" s="977" customFormat="1" ht="12" customHeight="1">
      <c r="B68" s="987"/>
      <c r="C68" s="990"/>
      <c r="D68" s="991"/>
      <c r="E68" s="57"/>
      <c r="F68" s="57"/>
      <c r="G68" s="57"/>
      <c r="H68" s="57"/>
      <c r="I68" s="57"/>
      <c r="J68" s="57"/>
      <c r="K68" s="57"/>
      <c r="L68" s="57"/>
      <c r="M68" s="57"/>
      <c r="N68" s="57"/>
      <c r="O68" s="57"/>
      <c r="P68" s="57"/>
      <c r="Q68" s="57"/>
      <c r="R68" s="60"/>
    </row>
    <row r="69" spans="2:18" s="977" customFormat="1" ht="12" customHeight="1">
      <c r="B69" s="987"/>
      <c r="C69" s="1690" t="s">
        <v>928</v>
      </c>
      <c r="D69" s="1691" t="s">
        <v>696</v>
      </c>
      <c r="E69" s="57">
        <v>313</v>
      </c>
      <c r="F69" s="57">
        <v>630</v>
      </c>
      <c r="G69" s="57">
        <v>554761</v>
      </c>
      <c r="H69" s="57"/>
      <c r="I69" s="57">
        <v>19</v>
      </c>
      <c r="J69" s="57">
        <v>99</v>
      </c>
      <c r="K69" s="57">
        <v>229490</v>
      </c>
      <c r="L69" s="57"/>
      <c r="M69" s="57">
        <v>278</v>
      </c>
      <c r="N69" s="57">
        <v>478</v>
      </c>
      <c r="O69" s="57">
        <v>312704</v>
      </c>
      <c r="P69" s="57">
        <v>16</v>
      </c>
      <c r="Q69" s="57">
        <v>53</v>
      </c>
      <c r="R69" s="60">
        <v>12567</v>
      </c>
    </row>
    <row r="70" spans="2:18" ht="12">
      <c r="B70" s="987"/>
      <c r="C70" s="1690" t="s">
        <v>721</v>
      </c>
      <c r="D70" s="1691"/>
      <c r="E70" s="994">
        <v>186</v>
      </c>
      <c r="F70" s="995">
        <v>342</v>
      </c>
      <c r="G70" s="995">
        <v>280517</v>
      </c>
      <c r="H70" s="995"/>
      <c r="I70" s="995">
        <v>13</v>
      </c>
      <c r="J70" s="995">
        <v>50</v>
      </c>
      <c r="K70" s="995">
        <v>86178</v>
      </c>
      <c r="L70" s="995"/>
      <c r="M70" s="995">
        <v>168</v>
      </c>
      <c r="N70" s="995">
        <v>283</v>
      </c>
      <c r="O70" s="995">
        <v>192034</v>
      </c>
      <c r="P70" s="995">
        <v>5</v>
      </c>
      <c r="Q70" s="995">
        <v>9</v>
      </c>
      <c r="R70" s="996">
        <v>2305</v>
      </c>
    </row>
    <row r="71" spans="2:18" ht="12">
      <c r="B71" s="987"/>
      <c r="C71" s="1690" t="s">
        <v>930</v>
      </c>
      <c r="D71" s="1691"/>
      <c r="E71" s="994">
        <v>194</v>
      </c>
      <c r="F71" s="995">
        <v>445</v>
      </c>
      <c r="G71" s="995">
        <v>495954</v>
      </c>
      <c r="H71" s="995"/>
      <c r="I71" s="995">
        <v>28</v>
      </c>
      <c r="J71" s="995">
        <v>150</v>
      </c>
      <c r="K71" s="995">
        <v>271478</v>
      </c>
      <c r="L71" s="995"/>
      <c r="M71" s="995">
        <v>143</v>
      </c>
      <c r="N71" s="995">
        <v>238</v>
      </c>
      <c r="O71" s="995">
        <v>213093</v>
      </c>
      <c r="P71" s="995">
        <v>23</v>
      </c>
      <c r="Q71" s="995">
        <v>57</v>
      </c>
      <c r="R71" s="996">
        <v>11383</v>
      </c>
    </row>
    <row r="72" spans="2:18" ht="12">
      <c r="B72" s="997"/>
      <c r="C72" s="998"/>
      <c r="D72" s="999"/>
      <c r="E72" s="1000"/>
      <c r="F72" s="1001"/>
      <c r="G72" s="1001"/>
      <c r="H72" s="1001"/>
      <c r="I72" s="1001"/>
      <c r="J72" s="1001"/>
      <c r="K72" s="1001"/>
      <c r="L72" s="1001"/>
      <c r="M72" s="1001"/>
      <c r="N72" s="1001"/>
      <c r="O72" s="1001"/>
      <c r="P72" s="1001"/>
      <c r="Q72" s="1001"/>
      <c r="R72" s="1002"/>
    </row>
    <row r="73" ht="12">
      <c r="C73" s="967" t="s">
        <v>722</v>
      </c>
    </row>
  </sheetData>
  <mergeCells count="73">
    <mergeCell ref="R5:R6"/>
    <mergeCell ref="Q5:Q6"/>
    <mergeCell ref="P5:P6"/>
    <mergeCell ref="B4:D6"/>
    <mergeCell ref="O5:O6"/>
    <mergeCell ref="P4:R4"/>
    <mergeCell ref="L5:M6"/>
    <mergeCell ref="N5:N6"/>
    <mergeCell ref="E4:G4"/>
    <mergeCell ref="I4:K4"/>
    <mergeCell ref="C63:D63"/>
    <mergeCell ref="B62:D62"/>
    <mergeCell ref="C64:D64"/>
    <mergeCell ref="B8:D8"/>
    <mergeCell ref="C11:D11"/>
    <mergeCell ref="B10:D10"/>
    <mergeCell ref="C53:D53"/>
    <mergeCell ref="C54:D54"/>
    <mergeCell ref="C55:D55"/>
    <mergeCell ref="B52:D52"/>
    <mergeCell ref="C26:D26"/>
    <mergeCell ref="C47:D47"/>
    <mergeCell ref="C45:D45"/>
    <mergeCell ref="C46:D46"/>
    <mergeCell ref="C27:D27"/>
    <mergeCell ref="C28:D28"/>
    <mergeCell ref="C29:D29"/>
    <mergeCell ref="C30:D30"/>
    <mergeCell ref="B41:D41"/>
    <mergeCell ref="C42:D42"/>
    <mergeCell ref="C12:D12"/>
    <mergeCell ref="C13:D13"/>
    <mergeCell ref="C14:D14"/>
    <mergeCell ref="M4:O4"/>
    <mergeCell ref="K5:K6"/>
    <mergeCell ref="E5:E6"/>
    <mergeCell ref="F5:F6"/>
    <mergeCell ref="G5:G6"/>
    <mergeCell ref="H5:I6"/>
    <mergeCell ref="J5:J6"/>
    <mergeCell ref="C21:D21"/>
    <mergeCell ref="C16:D16"/>
    <mergeCell ref="C15:D15"/>
    <mergeCell ref="C19:D19"/>
    <mergeCell ref="C18:D18"/>
    <mergeCell ref="C17:D17"/>
    <mergeCell ref="C20:D20"/>
    <mergeCell ref="C23:D23"/>
    <mergeCell ref="B24:D24"/>
    <mergeCell ref="C25:D25"/>
    <mergeCell ref="C22:D22"/>
    <mergeCell ref="C44:D44"/>
    <mergeCell ref="C31:D31"/>
    <mergeCell ref="C33:D33"/>
    <mergeCell ref="C34:D34"/>
    <mergeCell ref="C36:D36"/>
    <mergeCell ref="C39:D39"/>
    <mergeCell ref="C38:D38"/>
    <mergeCell ref="C37:D37"/>
    <mergeCell ref="C48:D48"/>
    <mergeCell ref="C49:D49"/>
    <mergeCell ref="C50:D50"/>
    <mergeCell ref="C51:D51"/>
    <mergeCell ref="C57:D57"/>
    <mergeCell ref="C58:D58"/>
    <mergeCell ref="C59:D59"/>
    <mergeCell ref="C60:D60"/>
    <mergeCell ref="C70:D70"/>
    <mergeCell ref="C71:D71"/>
    <mergeCell ref="C65:D65"/>
    <mergeCell ref="C66:D66"/>
    <mergeCell ref="C67:D67"/>
    <mergeCell ref="C69:D69"/>
  </mergeCells>
  <printOptions/>
  <pageMargins left="0.75" right="0.75" top="1" bottom="1" header="0.512" footer="0.512"/>
  <pageSetup orientation="portrait" paperSize="9" r:id="rId1"/>
</worksheet>
</file>

<file path=xl/worksheets/sheet24.xml><?xml version="1.0" encoding="utf-8"?>
<worksheet xmlns="http://schemas.openxmlformats.org/spreadsheetml/2006/main" xmlns:r="http://schemas.openxmlformats.org/officeDocument/2006/relationships">
  <dimension ref="B2:S82"/>
  <sheetViews>
    <sheetView workbookViewId="0" topLeftCell="A1">
      <selection activeCell="A1" sqref="A1"/>
    </sheetView>
  </sheetViews>
  <sheetFormatPr defaultColWidth="9.00390625" defaultRowHeight="15" customHeight="1"/>
  <cols>
    <col min="1" max="1" width="2.625" style="1003" customWidth="1"/>
    <col min="2" max="2" width="1.875" style="1003" customWidth="1"/>
    <col min="3" max="3" width="1.12109375" style="1003" customWidth="1"/>
    <col min="4" max="4" width="2.125" style="1003" customWidth="1"/>
    <col min="5" max="5" width="2.375" style="1003" customWidth="1"/>
    <col min="6" max="6" width="17.125" style="1003" customWidth="1"/>
    <col min="7" max="7" width="8.375" style="1003" customWidth="1"/>
    <col min="8" max="8" width="9.375" style="1003" bestFit="1" customWidth="1"/>
    <col min="9" max="18" width="8.375" style="1003" customWidth="1"/>
    <col min="19" max="19" width="9.375" style="1003" bestFit="1" customWidth="1"/>
    <col min="20" max="16384" width="9.00390625" style="1003" customWidth="1"/>
  </cols>
  <sheetData>
    <row r="2" ht="14.25">
      <c r="B2" s="1004" t="s">
        <v>772</v>
      </c>
    </row>
    <row r="3" ht="14.25">
      <c r="B3" s="1004"/>
    </row>
    <row r="4" spans="4:19" s="1005" customFormat="1" ht="15" customHeight="1" thickBot="1">
      <c r="D4" s="1005" t="s">
        <v>728</v>
      </c>
      <c r="S4" s="1006"/>
    </row>
    <row r="5" spans="2:19" ht="15" customHeight="1" thickTop="1">
      <c r="B5" s="1733" t="s">
        <v>724</v>
      </c>
      <c r="C5" s="1734"/>
      <c r="D5" s="1734"/>
      <c r="E5" s="1734"/>
      <c r="F5" s="1735"/>
      <c r="G5" s="1745" t="s">
        <v>729</v>
      </c>
      <c r="H5" s="1745" t="s">
        <v>730</v>
      </c>
      <c r="I5" s="1743" t="s">
        <v>731</v>
      </c>
      <c r="J5" s="1743" t="s">
        <v>732</v>
      </c>
      <c r="K5" s="1743" t="s">
        <v>733</v>
      </c>
      <c r="L5" s="1743" t="s">
        <v>734</v>
      </c>
      <c r="M5" s="1743" t="s">
        <v>735</v>
      </c>
      <c r="N5" s="1743" t="s">
        <v>736</v>
      </c>
      <c r="O5" s="1743" t="s">
        <v>737</v>
      </c>
      <c r="P5" s="1743" t="s">
        <v>738</v>
      </c>
      <c r="Q5" s="1743" t="s">
        <v>739</v>
      </c>
      <c r="R5" s="1743" t="s">
        <v>740</v>
      </c>
      <c r="S5" s="1743" t="s">
        <v>741</v>
      </c>
    </row>
    <row r="6" spans="2:19" ht="29.25" customHeight="1">
      <c r="B6" s="1736"/>
      <c r="C6" s="1737"/>
      <c r="D6" s="1737"/>
      <c r="E6" s="1737"/>
      <c r="F6" s="1738"/>
      <c r="G6" s="1746"/>
      <c r="H6" s="1746"/>
      <c r="I6" s="1744"/>
      <c r="J6" s="1744"/>
      <c r="K6" s="1744"/>
      <c r="L6" s="1744"/>
      <c r="M6" s="1744"/>
      <c r="N6" s="1744"/>
      <c r="O6" s="1744"/>
      <c r="P6" s="1744"/>
      <c r="Q6" s="1744"/>
      <c r="R6" s="1744"/>
      <c r="S6" s="1744"/>
    </row>
    <row r="7" spans="2:19" ht="15" customHeight="1">
      <c r="B7" s="1742" t="s">
        <v>742</v>
      </c>
      <c r="C7" s="1728"/>
      <c r="D7" s="1728"/>
      <c r="E7" s="1728"/>
      <c r="F7" s="1729"/>
      <c r="G7" s="1010">
        <v>851</v>
      </c>
      <c r="H7" s="1010">
        <v>70</v>
      </c>
      <c r="I7" s="1010">
        <v>73</v>
      </c>
      <c r="J7" s="1010">
        <v>70</v>
      </c>
      <c r="K7" s="1010">
        <v>70</v>
      </c>
      <c r="L7" s="1010">
        <v>71</v>
      </c>
      <c r="M7" s="1010">
        <v>67</v>
      </c>
      <c r="N7" s="1010">
        <v>70</v>
      </c>
      <c r="O7" s="1010">
        <v>69</v>
      </c>
      <c r="P7" s="1010">
        <v>75</v>
      </c>
      <c r="Q7" s="1010">
        <v>76</v>
      </c>
      <c r="R7" s="1010">
        <v>73</v>
      </c>
      <c r="S7" s="1011">
        <v>67</v>
      </c>
    </row>
    <row r="8" spans="2:19" ht="15" customHeight="1">
      <c r="B8" s="1742" t="s">
        <v>743</v>
      </c>
      <c r="C8" s="1728" t="s">
        <v>744</v>
      </c>
      <c r="D8" s="1728"/>
      <c r="E8" s="1728"/>
      <c r="F8" s="1729"/>
      <c r="G8" s="1012">
        <v>4.31</v>
      </c>
      <c r="H8" s="1012">
        <v>4.46</v>
      </c>
      <c r="I8" s="1012">
        <v>4.55</v>
      </c>
      <c r="J8" s="1012">
        <v>4.39</v>
      </c>
      <c r="K8" s="1012">
        <v>4.64</v>
      </c>
      <c r="L8" s="1012">
        <v>4.42</v>
      </c>
      <c r="M8" s="1012">
        <v>4.37</v>
      </c>
      <c r="N8" s="1012">
        <v>4.37</v>
      </c>
      <c r="O8" s="1012">
        <v>4.13</v>
      </c>
      <c r="P8" s="1012">
        <v>4.12</v>
      </c>
      <c r="Q8" s="1012">
        <v>4.01</v>
      </c>
      <c r="R8" s="1012">
        <v>4.23</v>
      </c>
      <c r="S8" s="1013">
        <v>4.1</v>
      </c>
    </row>
    <row r="9" spans="2:19" ht="15" customHeight="1">
      <c r="B9" s="1736" t="s">
        <v>745</v>
      </c>
      <c r="C9" s="1737" t="s">
        <v>746</v>
      </c>
      <c r="D9" s="1737"/>
      <c r="E9" s="1737"/>
      <c r="F9" s="1738"/>
      <c r="G9" s="1014">
        <v>1.63</v>
      </c>
      <c r="H9" s="1014">
        <v>1.56</v>
      </c>
      <c r="I9" s="1014">
        <v>1.68</v>
      </c>
      <c r="J9" s="1014">
        <v>1.52</v>
      </c>
      <c r="K9" s="1014">
        <v>1.71</v>
      </c>
      <c r="L9" s="1014">
        <v>1.58</v>
      </c>
      <c r="M9" s="1014">
        <v>1.73</v>
      </c>
      <c r="N9" s="1014">
        <v>1.63</v>
      </c>
      <c r="O9" s="1014">
        <v>1.59</v>
      </c>
      <c r="P9" s="1014">
        <v>1.69</v>
      </c>
      <c r="Q9" s="1014">
        <v>1.66</v>
      </c>
      <c r="R9" s="1014">
        <v>1.62</v>
      </c>
      <c r="S9" s="1015">
        <v>1.58</v>
      </c>
    </row>
    <row r="10" spans="2:19" ht="15" customHeight="1">
      <c r="B10" s="1742" t="s">
        <v>747</v>
      </c>
      <c r="C10" s="1728"/>
      <c r="D10" s="1728"/>
      <c r="E10" s="1728"/>
      <c r="F10" s="1729"/>
      <c r="G10" s="1016">
        <f aca="true" t="shared" si="0" ref="G10:S10">SUM(G12,G35,G42)</f>
        <v>51849</v>
      </c>
      <c r="H10" s="1016">
        <f t="shared" si="0"/>
        <v>48451</v>
      </c>
      <c r="I10" s="1016">
        <f t="shared" si="0"/>
        <v>45293</v>
      </c>
      <c r="J10" s="1016">
        <f t="shared" si="0"/>
        <v>46207</v>
      </c>
      <c r="K10" s="1016">
        <f t="shared" si="0"/>
        <v>48143</v>
      </c>
      <c r="L10" s="1016">
        <f t="shared" si="0"/>
        <v>46037</v>
      </c>
      <c r="M10" s="1016">
        <f t="shared" si="0"/>
        <v>52419</v>
      </c>
      <c r="N10" s="1016">
        <f t="shared" si="0"/>
        <v>49778</v>
      </c>
      <c r="O10" s="1016">
        <f t="shared" si="0"/>
        <v>54082</v>
      </c>
      <c r="P10" s="1016">
        <f t="shared" si="0"/>
        <v>45658</v>
      </c>
      <c r="Q10" s="1016">
        <f t="shared" si="0"/>
        <v>47818</v>
      </c>
      <c r="R10" s="1016">
        <f t="shared" si="0"/>
        <v>47421</v>
      </c>
      <c r="S10" s="1017">
        <f t="shared" si="0"/>
        <v>94089</v>
      </c>
    </row>
    <row r="11" spans="2:19" ht="15" customHeight="1">
      <c r="B11" s="1007"/>
      <c r="C11" s="1008"/>
      <c r="D11" s="1008"/>
      <c r="E11" s="1008"/>
      <c r="F11" s="1009"/>
      <c r="G11" s="1016"/>
      <c r="H11" s="1016"/>
      <c r="I11" s="1016"/>
      <c r="J11" s="1016"/>
      <c r="K11" s="1016"/>
      <c r="L11" s="1016"/>
      <c r="M11" s="1016"/>
      <c r="N11" s="1016"/>
      <c r="O11" s="1016"/>
      <c r="P11" s="1016"/>
      <c r="Q11" s="1016"/>
      <c r="R11" s="1016"/>
      <c r="S11" s="1017"/>
    </row>
    <row r="12" spans="2:19" s="1018" customFormat="1" ht="15" customHeight="1">
      <c r="B12" s="1739" t="s">
        <v>748</v>
      </c>
      <c r="C12" s="1740"/>
      <c r="D12" s="1740"/>
      <c r="E12" s="1740"/>
      <c r="F12" s="1741"/>
      <c r="G12" s="1022">
        <f aca="true" t="shared" si="1" ref="G12:S12">SUM(G14,G23,G27)</f>
        <v>38332</v>
      </c>
      <c r="H12" s="1022">
        <f t="shared" si="1"/>
        <v>33480</v>
      </c>
      <c r="I12" s="1022">
        <f t="shared" si="1"/>
        <v>33084</v>
      </c>
      <c r="J12" s="1022">
        <f t="shared" si="1"/>
        <v>31846</v>
      </c>
      <c r="K12" s="1022">
        <f t="shared" si="1"/>
        <v>34310</v>
      </c>
      <c r="L12" s="1022">
        <f t="shared" si="1"/>
        <v>32624</v>
      </c>
      <c r="M12" s="1022">
        <f t="shared" si="1"/>
        <v>40620</v>
      </c>
      <c r="N12" s="1022">
        <f t="shared" si="1"/>
        <v>34553</v>
      </c>
      <c r="O12" s="1022">
        <f t="shared" si="1"/>
        <v>39959</v>
      </c>
      <c r="P12" s="1022">
        <f t="shared" si="1"/>
        <v>32280</v>
      </c>
      <c r="Q12" s="1022">
        <f t="shared" si="1"/>
        <v>36025</v>
      </c>
      <c r="R12" s="1022">
        <f t="shared" si="1"/>
        <v>33333</v>
      </c>
      <c r="S12" s="1023">
        <f t="shared" si="1"/>
        <v>80973</v>
      </c>
    </row>
    <row r="13" spans="2:19" s="1018" customFormat="1" ht="15" customHeight="1">
      <c r="B13" s="1019"/>
      <c r="C13" s="1020"/>
      <c r="D13" s="1020"/>
      <c r="E13" s="1020"/>
      <c r="F13" s="1021"/>
      <c r="G13" s="1022"/>
      <c r="H13" s="1022"/>
      <c r="I13" s="1022"/>
      <c r="J13" s="1022"/>
      <c r="K13" s="1022"/>
      <c r="L13" s="1022"/>
      <c r="M13" s="1022"/>
      <c r="N13" s="1022"/>
      <c r="O13" s="1022"/>
      <c r="P13" s="1022"/>
      <c r="Q13" s="1022"/>
      <c r="R13" s="1022"/>
      <c r="S13" s="1023"/>
    </row>
    <row r="14" spans="2:19" s="1018" customFormat="1" ht="15" customHeight="1">
      <c r="B14" s="1739" t="s">
        <v>749</v>
      </c>
      <c r="C14" s="1740"/>
      <c r="D14" s="1740"/>
      <c r="E14" s="1740"/>
      <c r="F14" s="1741"/>
      <c r="G14" s="1022">
        <f aca="true" t="shared" si="2" ref="G14:S14">SUM(G15,G20,G21)</f>
        <v>34850</v>
      </c>
      <c r="H14" s="1022">
        <f t="shared" si="2"/>
        <v>29218</v>
      </c>
      <c r="I14" s="1022">
        <f t="shared" si="2"/>
        <v>29983</v>
      </c>
      <c r="J14" s="1022">
        <f t="shared" si="2"/>
        <v>29030</v>
      </c>
      <c r="K14" s="1022">
        <f t="shared" si="2"/>
        <v>30984</v>
      </c>
      <c r="L14" s="1022">
        <f t="shared" si="2"/>
        <v>28964</v>
      </c>
      <c r="M14" s="1022">
        <f t="shared" si="2"/>
        <v>37762</v>
      </c>
      <c r="N14" s="1022">
        <f t="shared" si="2"/>
        <v>31317</v>
      </c>
      <c r="O14" s="1022">
        <f t="shared" si="2"/>
        <v>35189</v>
      </c>
      <c r="P14" s="1022">
        <f t="shared" si="2"/>
        <v>29223</v>
      </c>
      <c r="Q14" s="1022">
        <f t="shared" si="2"/>
        <v>32887</v>
      </c>
      <c r="R14" s="1022">
        <f t="shared" si="2"/>
        <v>30442</v>
      </c>
      <c r="S14" s="1023">
        <f t="shared" si="2"/>
        <v>76153</v>
      </c>
    </row>
    <row r="15" spans="2:19" ht="15" customHeight="1">
      <c r="B15" s="1007"/>
      <c r="C15" s="1008"/>
      <c r="D15" s="1728" t="s">
        <v>725</v>
      </c>
      <c r="E15" s="1728"/>
      <c r="F15" s="1729"/>
      <c r="G15" s="1016">
        <f aca="true" t="shared" si="3" ref="G15:S15">SUM(G16)</f>
        <v>28307</v>
      </c>
      <c r="H15" s="1016">
        <f t="shared" si="3"/>
        <v>23550</v>
      </c>
      <c r="I15" s="1016">
        <f t="shared" si="3"/>
        <v>23444</v>
      </c>
      <c r="J15" s="1016">
        <f t="shared" si="3"/>
        <v>22958</v>
      </c>
      <c r="K15" s="1016">
        <f t="shared" si="3"/>
        <v>23334</v>
      </c>
      <c r="L15" s="1016">
        <f t="shared" si="3"/>
        <v>23430</v>
      </c>
      <c r="M15" s="1016">
        <f t="shared" si="3"/>
        <v>31026</v>
      </c>
      <c r="N15" s="1016">
        <f t="shared" si="3"/>
        <v>24961</v>
      </c>
      <c r="O15" s="1016">
        <f t="shared" si="3"/>
        <v>29965</v>
      </c>
      <c r="P15" s="1016">
        <f t="shared" si="3"/>
        <v>23059</v>
      </c>
      <c r="Q15" s="1016">
        <f t="shared" si="3"/>
        <v>26542</v>
      </c>
      <c r="R15" s="1016">
        <f t="shared" si="3"/>
        <v>25046</v>
      </c>
      <c r="S15" s="1017">
        <f t="shared" si="3"/>
        <v>65029</v>
      </c>
    </row>
    <row r="16" spans="2:19" ht="15" customHeight="1">
      <c r="B16" s="1007"/>
      <c r="C16" s="1008"/>
      <c r="D16" s="1008"/>
      <c r="E16" s="1728" t="s">
        <v>750</v>
      </c>
      <c r="F16" s="1729"/>
      <c r="G16" s="1016">
        <f aca="true" t="shared" si="4" ref="G16:S16">SUM(G17:G18)</f>
        <v>28307</v>
      </c>
      <c r="H16" s="1016">
        <f t="shared" si="4"/>
        <v>23550</v>
      </c>
      <c r="I16" s="1016">
        <f t="shared" si="4"/>
        <v>23444</v>
      </c>
      <c r="J16" s="1016">
        <f t="shared" si="4"/>
        <v>22958</v>
      </c>
      <c r="K16" s="1016">
        <f t="shared" si="4"/>
        <v>23334</v>
      </c>
      <c r="L16" s="1016">
        <f t="shared" si="4"/>
        <v>23430</v>
      </c>
      <c r="M16" s="1016">
        <f t="shared" si="4"/>
        <v>31026</v>
      </c>
      <c r="N16" s="1016">
        <f t="shared" si="4"/>
        <v>24961</v>
      </c>
      <c r="O16" s="1016">
        <f t="shared" si="4"/>
        <v>29965</v>
      </c>
      <c r="P16" s="1016">
        <f t="shared" si="4"/>
        <v>23059</v>
      </c>
      <c r="Q16" s="1016">
        <f t="shared" si="4"/>
        <v>26542</v>
      </c>
      <c r="R16" s="1016">
        <f t="shared" si="4"/>
        <v>25046</v>
      </c>
      <c r="S16" s="1017">
        <f t="shared" si="4"/>
        <v>65029</v>
      </c>
    </row>
    <row r="17" spans="2:19" ht="15" customHeight="1">
      <c r="B17" s="1007"/>
      <c r="C17" s="1008"/>
      <c r="D17" s="1008"/>
      <c r="E17" s="1728" t="s">
        <v>751</v>
      </c>
      <c r="F17" s="1729"/>
      <c r="G17" s="1016">
        <v>23004</v>
      </c>
      <c r="H17" s="1016">
        <v>22438</v>
      </c>
      <c r="I17" s="1016">
        <v>22775</v>
      </c>
      <c r="J17" s="1016">
        <v>21708</v>
      </c>
      <c r="K17" s="1016">
        <v>21418</v>
      </c>
      <c r="L17" s="1016">
        <v>22365</v>
      </c>
      <c r="M17" s="1016">
        <v>21217</v>
      </c>
      <c r="N17" s="1016">
        <v>21542</v>
      </c>
      <c r="O17" s="1016">
        <v>27211</v>
      </c>
      <c r="P17" s="1016">
        <v>21661</v>
      </c>
      <c r="Q17" s="1016">
        <v>24075</v>
      </c>
      <c r="R17" s="1016">
        <v>23494</v>
      </c>
      <c r="S17" s="1017">
        <v>26272</v>
      </c>
    </row>
    <row r="18" spans="2:19" ht="15" customHeight="1">
      <c r="B18" s="1007"/>
      <c r="C18" s="1008"/>
      <c r="D18" s="1008"/>
      <c r="E18" s="1728" t="s">
        <v>752</v>
      </c>
      <c r="F18" s="1729"/>
      <c r="G18" s="1016">
        <v>5303</v>
      </c>
      <c r="H18" s="1016">
        <v>1112</v>
      </c>
      <c r="I18" s="1016">
        <v>669</v>
      </c>
      <c r="J18" s="1016">
        <v>1250</v>
      </c>
      <c r="K18" s="1016">
        <v>1916</v>
      </c>
      <c r="L18" s="1016">
        <v>1065</v>
      </c>
      <c r="M18" s="1016">
        <v>9809</v>
      </c>
      <c r="N18" s="1016">
        <v>3419</v>
      </c>
      <c r="O18" s="1016">
        <v>2754</v>
      </c>
      <c r="P18" s="1016">
        <v>1398</v>
      </c>
      <c r="Q18" s="1016">
        <v>2467</v>
      </c>
      <c r="R18" s="1016">
        <v>1552</v>
      </c>
      <c r="S18" s="1017">
        <v>38757</v>
      </c>
    </row>
    <row r="19" spans="2:19" ht="15" customHeight="1">
      <c r="B19" s="1007"/>
      <c r="C19" s="1008"/>
      <c r="D19" s="1008"/>
      <c r="E19" s="1728" t="s">
        <v>753</v>
      </c>
      <c r="F19" s="1729"/>
      <c r="G19" s="1016">
        <v>0</v>
      </c>
      <c r="H19" s="1016">
        <v>0</v>
      </c>
      <c r="I19" s="1016">
        <v>0</v>
      </c>
      <c r="J19" s="1016">
        <v>0</v>
      </c>
      <c r="K19" s="1016">
        <v>0</v>
      </c>
      <c r="L19" s="1016">
        <v>0</v>
      </c>
      <c r="M19" s="1016">
        <v>0</v>
      </c>
      <c r="N19" s="1016">
        <v>0</v>
      </c>
      <c r="O19" s="1016">
        <v>0</v>
      </c>
      <c r="P19" s="1016">
        <v>0</v>
      </c>
      <c r="Q19" s="1016">
        <v>0</v>
      </c>
      <c r="R19" s="1016">
        <v>0</v>
      </c>
      <c r="S19" s="1017">
        <v>0</v>
      </c>
    </row>
    <row r="20" spans="2:19" ht="15" customHeight="1">
      <c r="B20" s="1007"/>
      <c r="C20" s="1008"/>
      <c r="D20" s="1728" t="s">
        <v>754</v>
      </c>
      <c r="E20" s="1728"/>
      <c r="F20" s="1729"/>
      <c r="G20" s="1016">
        <v>2759</v>
      </c>
      <c r="H20" s="1016">
        <v>2745</v>
      </c>
      <c r="I20" s="1016">
        <v>2489</v>
      </c>
      <c r="J20" s="1016">
        <v>1912</v>
      </c>
      <c r="K20" s="1016">
        <v>1807</v>
      </c>
      <c r="L20" s="1016">
        <v>1681</v>
      </c>
      <c r="M20" s="1016">
        <v>2288</v>
      </c>
      <c r="N20" s="1016">
        <v>2317</v>
      </c>
      <c r="O20" s="1016">
        <v>2132</v>
      </c>
      <c r="P20" s="1016">
        <v>2705</v>
      </c>
      <c r="Q20" s="1016">
        <v>3269</v>
      </c>
      <c r="R20" s="1016">
        <v>2791</v>
      </c>
      <c r="S20" s="1017">
        <v>7112</v>
      </c>
    </row>
    <row r="21" spans="2:19" ht="15" customHeight="1">
      <c r="B21" s="1007"/>
      <c r="C21" s="1008"/>
      <c r="D21" s="1728" t="s">
        <v>755</v>
      </c>
      <c r="E21" s="1728"/>
      <c r="F21" s="1729"/>
      <c r="G21" s="1016">
        <v>3784</v>
      </c>
      <c r="H21" s="1016">
        <v>2923</v>
      </c>
      <c r="I21" s="1016">
        <v>4050</v>
      </c>
      <c r="J21" s="1016">
        <v>4160</v>
      </c>
      <c r="K21" s="1016">
        <v>5843</v>
      </c>
      <c r="L21" s="1016">
        <v>3853</v>
      </c>
      <c r="M21" s="1016">
        <v>4448</v>
      </c>
      <c r="N21" s="1016">
        <v>4039</v>
      </c>
      <c r="O21" s="1016">
        <v>3092</v>
      </c>
      <c r="P21" s="1016">
        <v>3459</v>
      </c>
      <c r="Q21" s="1016">
        <v>3076</v>
      </c>
      <c r="R21" s="1016">
        <v>2605</v>
      </c>
      <c r="S21" s="1017">
        <v>4012</v>
      </c>
    </row>
    <row r="22" spans="2:19" ht="15" customHeight="1">
      <c r="B22" s="1007"/>
      <c r="C22" s="1008"/>
      <c r="D22" s="1008"/>
      <c r="E22" s="1008"/>
      <c r="F22" s="1009"/>
      <c r="G22" s="1016"/>
      <c r="H22" s="1016"/>
      <c r="I22" s="1016"/>
      <c r="J22" s="1016"/>
      <c r="K22" s="1016"/>
      <c r="L22" s="1016"/>
      <c r="M22" s="1016"/>
      <c r="N22" s="1016"/>
      <c r="O22" s="1016"/>
      <c r="P22" s="1016"/>
      <c r="Q22" s="1016"/>
      <c r="R22" s="1016"/>
      <c r="S22" s="1017"/>
    </row>
    <row r="23" spans="2:19" s="1018" customFormat="1" ht="15" customHeight="1">
      <c r="B23" s="1739" t="s">
        <v>756</v>
      </c>
      <c r="C23" s="1740"/>
      <c r="D23" s="1740"/>
      <c r="E23" s="1740"/>
      <c r="F23" s="1741"/>
      <c r="G23" s="1022">
        <f aca="true" t="shared" si="5" ref="G23:S23">SUM(G24:G25)</f>
        <v>706</v>
      </c>
      <c r="H23" s="1022">
        <f t="shared" si="5"/>
        <v>461</v>
      </c>
      <c r="I23" s="1022">
        <f t="shared" si="5"/>
        <v>980</v>
      </c>
      <c r="J23" s="1022">
        <f t="shared" si="5"/>
        <v>706</v>
      </c>
      <c r="K23" s="1022">
        <f t="shared" si="5"/>
        <v>1011</v>
      </c>
      <c r="L23" s="1022">
        <f t="shared" si="5"/>
        <v>1171</v>
      </c>
      <c r="M23" s="1022">
        <f t="shared" si="5"/>
        <v>590</v>
      </c>
      <c r="N23" s="1022">
        <f t="shared" si="5"/>
        <v>696</v>
      </c>
      <c r="O23" s="1022">
        <f t="shared" si="5"/>
        <v>718</v>
      </c>
      <c r="P23" s="1022">
        <f t="shared" si="5"/>
        <v>287</v>
      </c>
      <c r="Q23" s="1022">
        <f t="shared" si="5"/>
        <v>332</v>
      </c>
      <c r="R23" s="1022">
        <f t="shared" si="5"/>
        <v>552</v>
      </c>
      <c r="S23" s="1023">
        <f t="shared" si="5"/>
        <v>1028</v>
      </c>
    </row>
    <row r="24" spans="2:19" s="1024" customFormat="1" ht="15" customHeight="1">
      <c r="B24" s="1025"/>
      <c r="C24" s="1026"/>
      <c r="D24" s="1728" t="s">
        <v>757</v>
      </c>
      <c r="E24" s="1728"/>
      <c r="F24" s="1729"/>
      <c r="G24" s="1027">
        <v>56</v>
      </c>
      <c r="H24" s="1027">
        <v>17</v>
      </c>
      <c r="I24" s="1027">
        <v>61</v>
      </c>
      <c r="J24" s="1027">
        <v>0</v>
      </c>
      <c r="K24" s="1027">
        <v>0</v>
      </c>
      <c r="L24" s="1027">
        <v>333</v>
      </c>
      <c r="M24" s="1027">
        <v>77</v>
      </c>
      <c r="N24" s="1027">
        <v>14</v>
      </c>
      <c r="O24" s="1027">
        <v>16</v>
      </c>
      <c r="P24" s="1027">
        <v>13</v>
      </c>
      <c r="Q24" s="1027">
        <v>0</v>
      </c>
      <c r="R24" s="1027">
        <v>20</v>
      </c>
      <c r="S24" s="1028">
        <v>134</v>
      </c>
    </row>
    <row r="25" spans="2:19" s="1024" customFormat="1" ht="15" customHeight="1">
      <c r="B25" s="1025"/>
      <c r="C25" s="1026"/>
      <c r="D25" s="1728" t="s">
        <v>758</v>
      </c>
      <c r="E25" s="1728"/>
      <c r="F25" s="1729"/>
      <c r="G25" s="1027">
        <v>650</v>
      </c>
      <c r="H25" s="1027">
        <v>444</v>
      </c>
      <c r="I25" s="1027">
        <v>919</v>
      </c>
      <c r="J25" s="1027">
        <v>706</v>
      </c>
      <c r="K25" s="1027">
        <v>1011</v>
      </c>
      <c r="L25" s="1027">
        <v>838</v>
      </c>
      <c r="M25" s="1027">
        <v>513</v>
      </c>
      <c r="N25" s="1027">
        <v>682</v>
      </c>
      <c r="O25" s="1027">
        <v>702</v>
      </c>
      <c r="P25" s="1027">
        <v>274</v>
      </c>
      <c r="Q25" s="1027">
        <v>332</v>
      </c>
      <c r="R25" s="1027">
        <v>532</v>
      </c>
      <c r="S25" s="1028">
        <v>894</v>
      </c>
    </row>
    <row r="26" spans="2:19" s="1024" customFormat="1" ht="15" customHeight="1">
      <c r="B26" s="1025"/>
      <c r="C26" s="1026"/>
      <c r="D26" s="1026"/>
      <c r="E26" s="1026"/>
      <c r="F26" s="1029"/>
      <c r="G26" s="1027"/>
      <c r="H26" s="1027"/>
      <c r="I26" s="1027"/>
      <c r="J26" s="1027"/>
      <c r="K26" s="1027"/>
      <c r="L26" s="1027"/>
      <c r="M26" s="1027"/>
      <c r="N26" s="1027"/>
      <c r="O26" s="1027"/>
      <c r="P26" s="1027"/>
      <c r="Q26" s="1027"/>
      <c r="R26" s="1027"/>
      <c r="S26" s="1028"/>
    </row>
    <row r="27" spans="2:19" s="1018" customFormat="1" ht="15" customHeight="1">
      <c r="B27" s="1739" t="s">
        <v>759</v>
      </c>
      <c r="C27" s="1740"/>
      <c r="D27" s="1740"/>
      <c r="E27" s="1740"/>
      <c r="F27" s="1741"/>
      <c r="G27" s="1022">
        <f>SUM(G28:G33)</f>
        <v>2776</v>
      </c>
      <c r="H27" s="1022">
        <f>SUM(H28:H33)</f>
        <v>3801</v>
      </c>
      <c r="I27" s="1022">
        <f>SUM(I28:I33)</f>
        <v>2121</v>
      </c>
      <c r="J27" s="1022">
        <v>2110</v>
      </c>
      <c r="K27" s="1022">
        <f aca="true" t="shared" si="6" ref="K27:S27">SUM(K28:K33)</f>
        <v>2315</v>
      </c>
      <c r="L27" s="1022">
        <f t="shared" si="6"/>
        <v>2489</v>
      </c>
      <c r="M27" s="1022">
        <f t="shared" si="6"/>
        <v>2268</v>
      </c>
      <c r="N27" s="1022">
        <f t="shared" si="6"/>
        <v>2540</v>
      </c>
      <c r="O27" s="1022">
        <f t="shared" si="6"/>
        <v>4052</v>
      </c>
      <c r="P27" s="1022">
        <f t="shared" si="6"/>
        <v>2770</v>
      </c>
      <c r="Q27" s="1022">
        <f t="shared" si="6"/>
        <v>2806</v>
      </c>
      <c r="R27" s="1022">
        <f t="shared" si="6"/>
        <v>2339</v>
      </c>
      <c r="S27" s="1023">
        <f t="shared" si="6"/>
        <v>3792</v>
      </c>
    </row>
    <row r="28" spans="2:19" ht="15" customHeight="1">
      <c r="B28" s="1007"/>
      <c r="C28" s="1008"/>
      <c r="D28" s="1728" t="s">
        <v>760</v>
      </c>
      <c r="E28" s="1728"/>
      <c r="F28" s="1729"/>
      <c r="G28" s="1016">
        <v>373</v>
      </c>
      <c r="H28" s="1016">
        <v>321</v>
      </c>
      <c r="I28" s="1016">
        <v>285</v>
      </c>
      <c r="J28" s="1016">
        <v>335</v>
      </c>
      <c r="K28" s="1016">
        <v>358</v>
      </c>
      <c r="L28" s="1016">
        <v>374</v>
      </c>
      <c r="M28" s="1016">
        <v>567</v>
      </c>
      <c r="N28" s="1016">
        <v>515</v>
      </c>
      <c r="O28" s="1016">
        <v>357</v>
      </c>
      <c r="P28" s="1016">
        <v>215</v>
      </c>
      <c r="Q28" s="1016">
        <v>238</v>
      </c>
      <c r="R28" s="1016">
        <v>366</v>
      </c>
      <c r="S28" s="1017">
        <v>566</v>
      </c>
    </row>
    <row r="29" spans="2:19" ht="15" customHeight="1">
      <c r="B29" s="1007"/>
      <c r="C29" s="1008"/>
      <c r="D29" s="1728" t="s">
        <v>726</v>
      </c>
      <c r="E29" s="1728"/>
      <c r="F29" s="1729"/>
      <c r="G29" s="1016">
        <v>423</v>
      </c>
      <c r="H29" s="1016">
        <v>0</v>
      </c>
      <c r="I29" s="1016">
        <v>183</v>
      </c>
      <c r="J29" s="1016">
        <v>71</v>
      </c>
      <c r="K29" s="1016">
        <v>0</v>
      </c>
      <c r="L29" s="1016">
        <v>760</v>
      </c>
      <c r="M29" s="1016">
        <v>476</v>
      </c>
      <c r="N29" s="1016">
        <v>545</v>
      </c>
      <c r="O29" s="1016">
        <v>732</v>
      </c>
      <c r="P29" s="1016">
        <v>778</v>
      </c>
      <c r="Q29" s="1016">
        <v>1053</v>
      </c>
      <c r="R29" s="1016">
        <v>89</v>
      </c>
      <c r="S29" s="1017">
        <v>337</v>
      </c>
    </row>
    <row r="30" spans="2:19" ht="15" customHeight="1">
      <c r="B30" s="1007"/>
      <c r="C30" s="1008"/>
      <c r="D30" s="1728" t="s">
        <v>761</v>
      </c>
      <c r="E30" s="1728"/>
      <c r="F30" s="1729"/>
      <c r="G30" s="1016">
        <v>1427</v>
      </c>
      <c r="H30" s="1016">
        <v>2629</v>
      </c>
      <c r="I30" s="1016">
        <v>1488</v>
      </c>
      <c r="J30" s="1016">
        <v>1385</v>
      </c>
      <c r="K30" s="1016">
        <v>1509</v>
      </c>
      <c r="L30" s="1016">
        <v>1143</v>
      </c>
      <c r="M30" s="1016">
        <v>904</v>
      </c>
      <c r="N30" s="1016">
        <v>953</v>
      </c>
      <c r="O30" s="1016">
        <v>1869</v>
      </c>
      <c r="P30" s="1016">
        <v>1066</v>
      </c>
      <c r="Q30" s="1016">
        <v>884</v>
      </c>
      <c r="R30" s="1016">
        <v>1224</v>
      </c>
      <c r="S30" s="1017">
        <v>2165</v>
      </c>
    </row>
    <row r="31" spans="2:19" ht="15" customHeight="1">
      <c r="B31" s="1007"/>
      <c r="C31" s="1008"/>
      <c r="D31" s="1728" t="s">
        <v>762</v>
      </c>
      <c r="E31" s="1728"/>
      <c r="F31" s="1729"/>
      <c r="G31" s="1016">
        <v>190</v>
      </c>
      <c r="H31" s="1016">
        <v>484</v>
      </c>
      <c r="I31" s="1016">
        <v>0</v>
      </c>
      <c r="J31" s="1016">
        <v>57</v>
      </c>
      <c r="K31" s="1016">
        <v>286</v>
      </c>
      <c r="L31" s="1016">
        <v>85</v>
      </c>
      <c r="M31" s="1016">
        <v>16</v>
      </c>
      <c r="N31" s="1016">
        <v>186</v>
      </c>
      <c r="O31" s="1016">
        <v>204</v>
      </c>
      <c r="P31" s="1016">
        <v>267</v>
      </c>
      <c r="Q31" s="1016">
        <v>92</v>
      </c>
      <c r="R31" s="1016">
        <v>212</v>
      </c>
      <c r="S31" s="1017">
        <v>410</v>
      </c>
    </row>
    <row r="32" spans="2:19" ht="15" customHeight="1">
      <c r="B32" s="1007"/>
      <c r="C32" s="1008"/>
      <c r="D32" s="1728" t="s">
        <v>763</v>
      </c>
      <c r="E32" s="1728"/>
      <c r="F32" s="1729"/>
      <c r="G32" s="1016">
        <v>14</v>
      </c>
      <c r="H32" s="1016">
        <v>45</v>
      </c>
      <c r="I32" s="1016">
        <v>47</v>
      </c>
      <c r="J32" s="1016">
        <v>7</v>
      </c>
      <c r="K32" s="1016">
        <v>17</v>
      </c>
      <c r="L32" s="1016">
        <v>0</v>
      </c>
      <c r="M32" s="1016">
        <v>0</v>
      </c>
      <c r="N32" s="1016">
        <v>13</v>
      </c>
      <c r="O32" s="1016">
        <v>19</v>
      </c>
      <c r="P32" s="1016">
        <v>12</v>
      </c>
      <c r="Q32" s="1016">
        <v>0</v>
      </c>
      <c r="R32" s="1016">
        <v>0</v>
      </c>
      <c r="S32" s="1017">
        <v>10</v>
      </c>
    </row>
    <row r="33" spans="2:19" ht="15" customHeight="1">
      <c r="B33" s="1007"/>
      <c r="C33" s="1008"/>
      <c r="D33" s="1728" t="s">
        <v>764</v>
      </c>
      <c r="E33" s="1728"/>
      <c r="F33" s="1729"/>
      <c r="G33" s="1030">
        <v>349</v>
      </c>
      <c r="H33" s="1030">
        <v>322</v>
      </c>
      <c r="I33" s="1030">
        <v>118</v>
      </c>
      <c r="J33" s="1030">
        <v>235</v>
      </c>
      <c r="K33" s="1030">
        <v>145</v>
      </c>
      <c r="L33" s="1030">
        <v>127</v>
      </c>
      <c r="M33" s="1030">
        <v>305</v>
      </c>
      <c r="N33" s="1030">
        <v>328</v>
      </c>
      <c r="O33" s="1016">
        <v>871</v>
      </c>
      <c r="P33" s="1030">
        <v>432</v>
      </c>
      <c r="Q33" s="1030">
        <v>539</v>
      </c>
      <c r="R33" s="1030">
        <v>448</v>
      </c>
      <c r="S33" s="1017">
        <v>304</v>
      </c>
    </row>
    <row r="34" spans="2:19" ht="15" customHeight="1">
      <c r="B34" s="1007"/>
      <c r="C34" s="1008"/>
      <c r="D34" s="1008"/>
      <c r="E34" s="1008"/>
      <c r="F34" s="1009"/>
      <c r="G34" s="1030"/>
      <c r="H34" s="1030"/>
      <c r="I34" s="1030"/>
      <c r="J34" s="1030"/>
      <c r="K34" s="1030"/>
      <c r="L34" s="1030"/>
      <c r="M34" s="1030"/>
      <c r="N34" s="1030"/>
      <c r="O34" s="1016"/>
      <c r="P34" s="1030"/>
      <c r="Q34" s="1030"/>
      <c r="R34" s="1030"/>
      <c r="S34" s="1017"/>
    </row>
    <row r="35" spans="2:19" s="1018" customFormat="1" ht="15" customHeight="1">
      <c r="B35" s="1739" t="s">
        <v>765</v>
      </c>
      <c r="C35" s="1740"/>
      <c r="D35" s="1740"/>
      <c r="E35" s="1740"/>
      <c r="F35" s="1741"/>
      <c r="G35" s="1022">
        <f aca="true" t="shared" si="7" ref="G35:S35">SUM(G36:G40)</f>
        <v>4980</v>
      </c>
      <c r="H35" s="1022">
        <f t="shared" si="7"/>
        <v>3521</v>
      </c>
      <c r="I35" s="1022">
        <f t="shared" si="7"/>
        <v>3248</v>
      </c>
      <c r="J35" s="1022">
        <f t="shared" si="7"/>
        <v>6489</v>
      </c>
      <c r="K35" s="1022">
        <f t="shared" si="7"/>
        <v>5688</v>
      </c>
      <c r="L35" s="1022">
        <f t="shared" si="7"/>
        <v>4497</v>
      </c>
      <c r="M35" s="1022">
        <f t="shared" si="7"/>
        <v>3740</v>
      </c>
      <c r="N35" s="1022">
        <f t="shared" si="7"/>
        <v>3581</v>
      </c>
      <c r="O35" s="1022">
        <f t="shared" si="7"/>
        <v>5240</v>
      </c>
      <c r="P35" s="1022">
        <f t="shared" si="7"/>
        <v>5294</v>
      </c>
      <c r="Q35" s="1022">
        <f t="shared" si="7"/>
        <v>4864</v>
      </c>
      <c r="R35" s="1022">
        <f t="shared" si="7"/>
        <v>6460</v>
      </c>
      <c r="S35" s="1023">
        <f t="shared" si="7"/>
        <v>7193</v>
      </c>
    </row>
    <row r="36" spans="2:19" ht="15" customHeight="1">
      <c r="B36" s="1007"/>
      <c r="C36" s="1008"/>
      <c r="D36" s="1728" t="s">
        <v>766</v>
      </c>
      <c r="E36" s="1728"/>
      <c r="F36" s="1729"/>
      <c r="G36" s="1016">
        <v>1982</v>
      </c>
      <c r="H36" s="1016">
        <v>1387</v>
      </c>
      <c r="I36" s="1016">
        <v>1504</v>
      </c>
      <c r="J36" s="1016">
        <v>2584</v>
      </c>
      <c r="K36" s="1016">
        <v>2954</v>
      </c>
      <c r="L36" s="1016">
        <v>2198</v>
      </c>
      <c r="M36" s="1016">
        <v>961</v>
      </c>
      <c r="N36" s="1016">
        <v>1931</v>
      </c>
      <c r="O36" s="1016">
        <v>2309</v>
      </c>
      <c r="P36" s="1016">
        <v>2226</v>
      </c>
      <c r="Q36" s="1016">
        <v>1919</v>
      </c>
      <c r="R36" s="1016">
        <v>2096</v>
      </c>
      <c r="S36" s="1017">
        <v>1671</v>
      </c>
    </row>
    <row r="37" spans="2:19" ht="15" customHeight="1">
      <c r="B37" s="1007"/>
      <c r="C37" s="1008"/>
      <c r="D37" s="1728" t="s">
        <v>767</v>
      </c>
      <c r="E37" s="1728"/>
      <c r="F37" s="1729"/>
      <c r="G37" s="1016">
        <v>357</v>
      </c>
      <c r="H37" s="1016">
        <v>0</v>
      </c>
      <c r="I37" s="1016">
        <v>28</v>
      </c>
      <c r="J37" s="1016">
        <v>523</v>
      </c>
      <c r="K37" s="1016">
        <v>195</v>
      </c>
      <c r="L37" s="1016">
        <v>14</v>
      </c>
      <c r="M37" s="1016">
        <v>1126</v>
      </c>
      <c r="N37" s="1016">
        <v>21</v>
      </c>
      <c r="O37" s="1016">
        <v>311</v>
      </c>
      <c r="P37" s="1016">
        <v>709</v>
      </c>
      <c r="Q37" s="1016">
        <v>386</v>
      </c>
      <c r="R37" s="1016">
        <v>787</v>
      </c>
      <c r="S37" s="1017">
        <v>182</v>
      </c>
    </row>
    <row r="38" spans="2:19" ht="15" customHeight="1">
      <c r="B38" s="1007"/>
      <c r="C38" s="1008"/>
      <c r="D38" s="1728" t="s">
        <v>768</v>
      </c>
      <c r="E38" s="1728"/>
      <c r="F38" s="1729"/>
      <c r="G38" s="1030">
        <v>644</v>
      </c>
      <c r="H38" s="1030">
        <v>729</v>
      </c>
      <c r="I38" s="1030">
        <v>559</v>
      </c>
      <c r="J38" s="1030">
        <v>1314</v>
      </c>
      <c r="K38" s="1030">
        <v>579</v>
      </c>
      <c r="L38" s="1030">
        <v>582</v>
      </c>
      <c r="M38" s="1030">
        <v>106</v>
      </c>
      <c r="N38" s="1030">
        <v>133</v>
      </c>
      <c r="O38" s="1016">
        <v>717</v>
      </c>
      <c r="P38" s="1030">
        <v>507</v>
      </c>
      <c r="Q38" s="1030">
        <v>638</v>
      </c>
      <c r="R38" s="1030">
        <v>656</v>
      </c>
      <c r="S38" s="1017">
        <v>1222</v>
      </c>
    </row>
    <row r="39" spans="2:19" ht="15" customHeight="1">
      <c r="B39" s="1007"/>
      <c r="C39" s="1008"/>
      <c r="D39" s="1728" t="s">
        <v>769</v>
      </c>
      <c r="E39" s="1728"/>
      <c r="F39" s="1729"/>
      <c r="G39" s="1016">
        <v>1884</v>
      </c>
      <c r="H39" s="1016">
        <v>1405</v>
      </c>
      <c r="I39" s="1016">
        <v>992</v>
      </c>
      <c r="J39" s="1016">
        <v>1983</v>
      </c>
      <c r="K39" s="1016">
        <v>1915</v>
      </c>
      <c r="L39" s="1016">
        <v>1692</v>
      </c>
      <c r="M39" s="1016">
        <v>1449</v>
      </c>
      <c r="N39" s="1016">
        <v>1395</v>
      </c>
      <c r="O39" s="1016">
        <v>1840</v>
      </c>
      <c r="P39" s="1016">
        <v>1742</v>
      </c>
      <c r="Q39" s="1016">
        <v>1764</v>
      </c>
      <c r="R39" s="1016">
        <v>2689</v>
      </c>
      <c r="S39" s="1017">
        <v>3834</v>
      </c>
    </row>
    <row r="40" spans="2:19" ht="15" customHeight="1">
      <c r="B40" s="1007"/>
      <c r="C40" s="1008"/>
      <c r="D40" s="1728" t="s">
        <v>727</v>
      </c>
      <c r="E40" s="1728"/>
      <c r="F40" s="1729"/>
      <c r="G40" s="1016">
        <v>113</v>
      </c>
      <c r="H40" s="1016">
        <v>0</v>
      </c>
      <c r="I40" s="1016">
        <v>165</v>
      </c>
      <c r="J40" s="1016">
        <v>85</v>
      </c>
      <c r="K40" s="1016">
        <v>45</v>
      </c>
      <c r="L40" s="1016">
        <v>11</v>
      </c>
      <c r="M40" s="1016">
        <v>98</v>
      </c>
      <c r="N40" s="1016">
        <v>101</v>
      </c>
      <c r="O40" s="1030">
        <v>63</v>
      </c>
      <c r="P40" s="1030">
        <v>110</v>
      </c>
      <c r="Q40" s="1030">
        <v>157</v>
      </c>
      <c r="R40" s="1030">
        <v>232</v>
      </c>
      <c r="S40" s="1017">
        <v>284</v>
      </c>
    </row>
    <row r="41" spans="2:19" ht="15" customHeight="1">
      <c r="B41" s="1007"/>
      <c r="C41" s="1008"/>
      <c r="D41" s="1008"/>
      <c r="E41" s="1008"/>
      <c r="F41" s="1009"/>
      <c r="G41" s="1016"/>
      <c r="H41" s="1016"/>
      <c r="I41" s="1016"/>
      <c r="J41" s="1016"/>
      <c r="K41" s="1016"/>
      <c r="L41" s="1016"/>
      <c r="M41" s="1016"/>
      <c r="N41" s="1016"/>
      <c r="O41" s="1030"/>
      <c r="P41" s="1030"/>
      <c r="Q41" s="1030"/>
      <c r="R41" s="1030"/>
      <c r="S41" s="1017"/>
    </row>
    <row r="42" spans="2:19" s="1018" customFormat="1" ht="15" customHeight="1">
      <c r="B42" s="1730" t="s">
        <v>770</v>
      </c>
      <c r="C42" s="1731"/>
      <c r="D42" s="1731"/>
      <c r="E42" s="1731"/>
      <c r="F42" s="1732"/>
      <c r="G42" s="1031">
        <v>8537</v>
      </c>
      <c r="H42" s="1031">
        <v>11450</v>
      </c>
      <c r="I42" s="1031">
        <v>8961</v>
      </c>
      <c r="J42" s="1031">
        <v>7872</v>
      </c>
      <c r="K42" s="1031">
        <v>8145</v>
      </c>
      <c r="L42" s="1031">
        <v>8916</v>
      </c>
      <c r="M42" s="1031">
        <v>8059</v>
      </c>
      <c r="N42" s="1031">
        <v>11644</v>
      </c>
      <c r="O42" s="1031">
        <v>8883</v>
      </c>
      <c r="P42" s="1031">
        <v>8084</v>
      </c>
      <c r="Q42" s="1031">
        <v>6929</v>
      </c>
      <c r="R42" s="1031">
        <v>7628</v>
      </c>
      <c r="S42" s="1032">
        <v>5923</v>
      </c>
    </row>
    <row r="43" s="1033" customFormat="1" ht="15" customHeight="1"/>
    <row r="44" s="1034" customFormat="1" ht="15" customHeight="1">
      <c r="D44" s="1035" t="s">
        <v>771</v>
      </c>
    </row>
    <row r="45" s="1018" customFormat="1" ht="15" customHeight="1"/>
    <row r="46" s="1018" customFormat="1" ht="15" customHeight="1"/>
    <row r="57" s="1018" customFormat="1" ht="15" customHeight="1"/>
    <row r="60" s="1018" customFormat="1" ht="15" customHeight="1"/>
    <row r="63" s="1018" customFormat="1" ht="15" customHeight="1"/>
    <row r="66" s="1018" customFormat="1" ht="15" customHeight="1"/>
    <row r="72" s="1018" customFormat="1" ht="15" customHeight="1"/>
    <row r="76" s="1018" customFormat="1" ht="15" customHeight="1"/>
    <row r="77" s="1018" customFormat="1" ht="15" customHeight="1"/>
    <row r="78" s="1018" customFormat="1" ht="15" customHeight="1"/>
    <row r="81" s="1033" customFormat="1" ht="15" customHeight="1"/>
    <row r="82" spans="7:15" ht="15" customHeight="1">
      <c r="G82" s="1036"/>
      <c r="H82" s="1036"/>
      <c r="I82" s="1036"/>
      <c r="J82" s="1036"/>
      <c r="K82" s="1036"/>
      <c r="L82" s="1036"/>
      <c r="M82" s="1036"/>
      <c r="N82" s="1036"/>
      <c r="O82" s="1036"/>
    </row>
  </sheetData>
  <mergeCells count="44">
    <mergeCell ref="D31:F31"/>
    <mergeCell ref="D32:F32"/>
    <mergeCell ref="D37:F37"/>
    <mergeCell ref="B27:F27"/>
    <mergeCell ref="D24:F24"/>
    <mergeCell ref="D25:F25"/>
    <mergeCell ref="D30:F30"/>
    <mergeCell ref="N5:N6"/>
    <mergeCell ref="E17:F17"/>
    <mergeCell ref="E18:F18"/>
    <mergeCell ref="D21:F21"/>
    <mergeCell ref="E16:F16"/>
    <mergeCell ref="E19:F19"/>
    <mergeCell ref="D20:F20"/>
    <mergeCell ref="H5:H6"/>
    <mergeCell ref="I5:I6"/>
    <mergeCell ref="D15:F15"/>
    <mergeCell ref="R5:R6"/>
    <mergeCell ref="B7:F7"/>
    <mergeCell ref="B8:F8"/>
    <mergeCell ref="J5:J6"/>
    <mergeCell ref="K5:K6"/>
    <mergeCell ref="L5:L6"/>
    <mergeCell ref="M5:M6"/>
    <mergeCell ref="B12:F12"/>
    <mergeCell ref="B9:F9"/>
    <mergeCell ref="D38:F38"/>
    <mergeCell ref="S5:S6"/>
    <mergeCell ref="B14:F14"/>
    <mergeCell ref="B23:F23"/>
    <mergeCell ref="P5:P6"/>
    <mergeCell ref="G5:G6"/>
    <mergeCell ref="O5:O6"/>
    <mergeCell ref="Q5:Q6"/>
    <mergeCell ref="D40:F40"/>
    <mergeCell ref="B42:F42"/>
    <mergeCell ref="B5:F6"/>
    <mergeCell ref="D39:F39"/>
    <mergeCell ref="D28:F28"/>
    <mergeCell ref="D29:F29"/>
    <mergeCell ref="D33:F33"/>
    <mergeCell ref="D36:F36"/>
    <mergeCell ref="B35:F35"/>
    <mergeCell ref="B10:F10"/>
  </mergeCells>
  <printOptions/>
  <pageMargins left="0.75" right="0.75" top="1" bottom="1" header="0.512" footer="0.512"/>
  <pageSetup orientation="portrait" paperSize="9" r:id="rId1"/>
</worksheet>
</file>

<file path=xl/worksheets/sheet25.xml><?xml version="1.0" encoding="utf-8"?>
<worksheet xmlns="http://schemas.openxmlformats.org/spreadsheetml/2006/main" xmlns:r="http://schemas.openxmlformats.org/officeDocument/2006/relationships">
  <dimension ref="B2:S67"/>
  <sheetViews>
    <sheetView workbookViewId="0" topLeftCell="A1">
      <selection activeCell="A1" sqref="A1"/>
    </sheetView>
  </sheetViews>
  <sheetFormatPr defaultColWidth="9.00390625" defaultRowHeight="13.5"/>
  <cols>
    <col min="1" max="1" width="3.375" style="1035" customWidth="1"/>
    <col min="2" max="2" width="2.625" style="1035" customWidth="1"/>
    <col min="3" max="3" width="2.125" style="1035" customWidth="1"/>
    <col min="4" max="5" width="2.375" style="1035" customWidth="1"/>
    <col min="6" max="6" width="16.375" style="1035" customWidth="1"/>
    <col min="7" max="10" width="9.625" style="1035" bestFit="1" customWidth="1"/>
    <col min="11" max="11" width="10.625" style="1035" bestFit="1" customWidth="1"/>
    <col min="12" max="13" width="9.50390625" style="1035" bestFit="1" customWidth="1"/>
    <col min="14" max="14" width="9.125" style="1035" bestFit="1" customWidth="1"/>
    <col min="15" max="16" width="9.50390625" style="1035" bestFit="1" customWidth="1"/>
    <col min="17" max="17" width="9.625" style="1035" bestFit="1" customWidth="1"/>
    <col min="18" max="19" width="9.50390625" style="1035" bestFit="1" customWidth="1"/>
    <col min="20" max="16384" width="9.00390625" style="1035" customWidth="1"/>
  </cols>
  <sheetData>
    <row r="2" ht="14.25">
      <c r="B2" s="1004" t="s">
        <v>1865</v>
      </c>
    </row>
    <row r="4" spans="4:18" ht="12.75" thickBot="1">
      <c r="D4" s="1035" t="s">
        <v>774</v>
      </c>
      <c r="R4" s="1035" t="s">
        <v>775</v>
      </c>
    </row>
    <row r="5" spans="2:19" ht="16.5" customHeight="1" thickTop="1">
      <c r="B5" s="1733" t="s">
        <v>724</v>
      </c>
      <c r="C5" s="1734"/>
      <c r="D5" s="1734"/>
      <c r="E5" s="1734"/>
      <c r="F5" s="1735"/>
      <c r="G5" s="1745" t="s">
        <v>776</v>
      </c>
      <c r="H5" s="1745" t="s">
        <v>777</v>
      </c>
      <c r="I5" s="1743" t="s">
        <v>731</v>
      </c>
      <c r="J5" s="1743" t="s">
        <v>732</v>
      </c>
      <c r="K5" s="1743" t="s">
        <v>733</v>
      </c>
      <c r="L5" s="1743" t="s">
        <v>734</v>
      </c>
      <c r="M5" s="1743" t="s">
        <v>735</v>
      </c>
      <c r="N5" s="1743" t="s">
        <v>736</v>
      </c>
      <c r="O5" s="1743" t="s">
        <v>737</v>
      </c>
      <c r="P5" s="1743" t="s">
        <v>738</v>
      </c>
      <c r="Q5" s="1743" t="s">
        <v>739</v>
      </c>
      <c r="R5" s="1743" t="s">
        <v>740</v>
      </c>
      <c r="S5" s="1743" t="s">
        <v>741</v>
      </c>
    </row>
    <row r="6" spans="2:19" ht="16.5" customHeight="1">
      <c r="B6" s="1736"/>
      <c r="C6" s="1737"/>
      <c r="D6" s="1737"/>
      <c r="E6" s="1737"/>
      <c r="F6" s="1738"/>
      <c r="G6" s="1746"/>
      <c r="H6" s="1746"/>
      <c r="I6" s="1744"/>
      <c r="J6" s="1744"/>
      <c r="K6" s="1744"/>
      <c r="L6" s="1744"/>
      <c r="M6" s="1744"/>
      <c r="N6" s="1744"/>
      <c r="O6" s="1744"/>
      <c r="P6" s="1744"/>
      <c r="Q6" s="1744"/>
      <c r="R6" s="1744"/>
      <c r="S6" s="1744"/>
    </row>
    <row r="7" spans="2:19" ht="16.5" customHeight="1">
      <c r="B7" s="1742" t="s">
        <v>778</v>
      </c>
      <c r="C7" s="1728"/>
      <c r="D7" s="1728"/>
      <c r="E7" s="1728"/>
      <c r="F7" s="1729"/>
      <c r="G7" s="1010">
        <v>851</v>
      </c>
      <c r="H7" s="1010">
        <v>70</v>
      </c>
      <c r="I7" s="1010">
        <v>73</v>
      </c>
      <c r="J7" s="1010">
        <v>70</v>
      </c>
      <c r="K7" s="1010">
        <v>70</v>
      </c>
      <c r="L7" s="1010">
        <v>71</v>
      </c>
      <c r="M7" s="1010">
        <v>67</v>
      </c>
      <c r="N7" s="1010">
        <v>70</v>
      </c>
      <c r="O7" s="1010">
        <v>69</v>
      </c>
      <c r="P7" s="1010">
        <v>75</v>
      </c>
      <c r="Q7" s="1010">
        <v>76</v>
      </c>
      <c r="R7" s="1010">
        <v>73</v>
      </c>
      <c r="S7" s="1011">
        <v>67</v>
      </c>
    </row>
    <row r="8" spans="2:19" ht="16.5" customHeight="1">
      <c r="B8" s="1742" t="s">
        <v>743</v>
      </c>
      <c r="C8" s="1728" t="s">
        <v>744</v>
      </c>
      <c r="D8" s="1728"/>
      <c r="E8" s="1728"/>
      <c r="F8" s="1729"/>
      <c r="G8" s="1012">
        <v>4.31</v>
      </c>
      <c r="H8" s="1012">
        <v>4.46</v>
      </c>
      <c r="I8" s="1012">
        <v>4.55</v>
      </c>
      <c r="J8" s="1012">
        <v>4.4</v>
      </c>
      <c r="K8" s="1012">
        <v>4.64</v>
      </c>
      <c r="L8" s="1012">
        <v>4.41</v>
      </c>
      <c r="M8" s="1012">
        <v>4.37</v>
      </c>
      <c r="N8" s="1012">
        <v>4.37</v>
      </c>
      <c r="O8" s="1012">
        <v>4.13</v>
      </c>
      <c r="P8" s="1012">
        <v>4.12</v>
      </c>
      <c r="Q8" s="1012">
        <v>4.01</v>
      </c>
      <c r="R8" s="1012">
        <v>4.23</v>
      </c>
      <c r="S8" s="1013">
        <v>4.1</v>
      </c>
    </row>
    <row r="9" spans="2:19" ht="16.5" customHeight="1">
      <c r="B9" s="1736" t="s">
        <v>745</v>
      </c>
      <c r="C9" s="1737" t="s">
        <v>746</v>
      </c>
      <c r="D9" s="1737"/>
      <c r="E9" s="1737"/>
      <c r="F9" s="1738"/>
      <c r="G9" s="1014">
        <v>1.63</v>
      </c>
      <c r="H9" s="1014">
        <v>1.66</v>
      </c>
      <c r="I9" s="1014">
        <v>1.68</v>
      </c>
      <c r="J9" s="1014">
        <v>1.53</v>
      </c>
      <c r="K9" s="1014">
        <v>1.71</v>
      </c>
      <c r="L9" s="1014">
        <v>1.56</v>
      </c>
      <c r="M9" s="1014">
        <v>1.73</v>
      </c>
      <c r="N9" s="1014">
        <v>1.63</v>
      </c>
      <c r="O9" s="1014">
        <v>1.59</v>
      </c>
      <c r="P9" s="1014">
        <v>1.69</v>
      </c>
      <c r="Q9" s="1014">
        <v>1.66</v>
      </c>
      <c r="R9" s="1014">
        <v>1.62</v>
      </c>
      <c r="S9" s="1015">
        <v>1.58</v>
      </c>
    </row>
    <row r="10" spans="2:19" ht="16.5" customHeight="1">
      <c r="B10" s="1742" t="s">
        <v>779</v>
      </c>
      <c r="C10" s="1728"/>
      <c r="D10" s="1728"/>
      <c r="E10" s="1728"/>
      <c r="F10" s="1729"/>
      <c r="G10" s="1037">
        <f aca="true" t="shared" si="0" ref="G10:S10">SUM(G12,G58,G64)</f>
        <v>51849</v>
      </c>
      <c r="H10" s="1038">
        <f t="shared" si="0"/>
        <v>48451</v>
      </c>
      <c r="I10" s="1038">
        <f t="shared" si="0"/>
        <v>45293</v>
      </c>
      <c r="J10" s="1038">
        <f t="shared" si="0"/>
        <v>46207</v>
      </c>
      <c r="K10" s="1038">
        <f t="shared" si="0"/>
        <v>48143</v>
      </c>
      <c r="L10" s="1038">
        <f t="shared" si="0"/>
        <v>46037</v>
      </c>
      <c r="M10" s="1038">
        <f t="shared" si="0"/>
        <v>52419</v>
      </c>
      <c r="N10" s="1038">
        <f t="shared" si="0"/>
        <v>49778</v>
      </c>
      <c r="O10" s="1038">
        <f t="shared" si="0"/>
        <v>54082</v>
      </c>
      <c r="P10" s="1038">
        <f t="shared" si="0"/>
        <v>45658</v>
      </c>
      <c r="Q10" s="1038">
        <f t="shared" si="0"/>
        <v>47818</v>
      </c>
      <c r="R10" s="1038">
        <f t="shared" si="0"/>
        <v>47421</v>
      </c>
      <c r="S10" s="1039">
        <f t="shared" si="0"/>
        <v>94089</v>
      </c>
    </row>
    <row r="11" spans="2:19" ht="16.5" customHeight="1">
      <c r="B11" s="1007"/>
      <c r="C11" s="1008"/>
      <c r="D11" s="1008"/>
      <c r="E11" s="1008"/>
      <c r="F11" s="1009"/>
      <c r="G11" s="1040"/>
      <c r="H11" s="1016"/>
      <c r="I11" s="1016"/>
      <c r="J11" s="1016"/>
      <c r="K11" s="1016"/>
      <c r="L11" s="1041"/>
      <c r="M11" s="1041"/>
      <c r="N11" s="1041"/>
      <c r="O11" s="1041"/>
      <c r="P11" s="1041"/>
      <c r="Q11" s="1041"/>
      <c r="R11" s="1041"/>
      <c r="S11" s="1042"/>
    </row>
    <row r="12" spans="2:19" s="1043" customFormat="1" ht="16.5" customHeight="1">
      <c r="B12" s="1739" t="s">
        <v>780</v>
      </c>
      <c r="C12" s="1740"/>
      <c r="D12" s="1740"/>
      <c r="E12" s="1740"/>
      <c r="F12" s="1741"/>
      <c r="G12" s="1044">
        <f aca="true" t="shared" si="1" ref="G12:S12">SUM(G13,G53)</f>
        <v>31670</v>
      </c>
      <c r="H12" s="1022">
        <f t="shared" si="1"/>
        <v>30053</v>
      </c>
      <c r="I12" s="1022">
        <f t="shared" si="1"/>
        <v>27986</v>
      </c>
      <c r="J12" s="1022">
        <f t="shared" si="1"/>
        <v>30509</v>
      </c>
      <c r="K12" s="1022">
        <f t="shared" si="1"/>
        <v>31061</v>
      </c>
      <c r="L12" s="1022">
        <f t="shared" si="1"/>
        <v>29137</v>
      </c>
      <c r="M12" s="1022">
        <f t="shared" si="1"/>
        <v>29093</v>
      </c>
      <c r="N12" s="1022">
        <f t="shared" si="1"/>
        <v>31105</v>
      </c>
      <c r="O12" s="1022">
        <f t="shared" si="1"/>
        <v>34629</v>
      </c>
      <c r="P12" s="1022">
        <f t="shared" si="1"/>
        <v>28360</v>
      </c>
      <c r="Q12" s="1022">
        <f t="shared" si="1"/>
        <v>29806</v>
      </c>
      <c r="R12" s="1022">
        <f t="shared" si="1"/>
        <v>29782</v>
      </c>
      <c r="S12" s="1023">
        <f t="shared" si="1"/>
        <v>49909</v>
      </c>
    </row>
    <row r="13" spans="2:19" s="1043" customFormat="1" ht="16.5" customHeight="1">
      <c r="B13" s="1045"/>
      <c r="C13" s="1740" t="s">
        <v>781</v>
      </c>
      <c r="D13" s="1740"/>
      <c r="E13" s="1740"/>
      <c r="F13" s="1741"/>
      <c r="G13" s="1044">
        <f aca="true" t="shared" si="2" ref="G13:N13">SUM(G14,G30,G35,G38,G41)</f>
        <v>28282</v>
      </c>
      <c r="H13" s="1022">
        <f t="shared" si="2"/>
        <v>26758</v>
      </c>
      <c r="I13" s="1022">
        <f t="shared" si="2"/>
        <v>24468</v>
      </c>
      <c r="J13" s="1022">
        <f t="shared" si="2"/>
        <v>27528</v>
      </c>
      <c r="K13" s="1022">
        <f t="shared" si="2"/>
        <v>28496</v>
      </c>
      <c r="L13" s="1022">
        <f t="shared" si="2"/>
        <v>26846</v>
      </c>
      <c r="M13" s="1022">
        <f t="shared" si="2"/>
        <v>25398</v>
      </c>
      <c r="N13" s="1022">
        <f t="shared" si="2"/>
        <v>27806</v>
      </c>
      <c r="O13" s="1022">
        <v>31355</v>
      </c>
      <c r="P13" s="1022">
        <f>SUM(P14,P30,P35,P38,P41)</f>
        <v>25278</v>
      </c>
      <c r="Q13" s="1022">
        <f>SUM(Q14,Q30,Q35,Q38,Q41)</f>
        <v>26304</v>
      </c>
      <c r="R13" s="1022">
        <f>SUM(R14,R30,R35,R38,R41)</f>
        <v>26683</v>
      </c>
      <c r="S13" s="1023">
        <f>SUM(S14,S30,S35,S38,S41)</f>
        <v>43681</v>
      </c>
    </row>
    <row r="14" spans="2:19" s="1043" customFormat="1" ht="16.5" customHeight="1">
      <c r="B14" s="1019"/>
      <c r="C14" s="1020"/>
      <c r="D14" s="1740" t="s">
        <v>782</v>
      </c>
      <c r="E14" s="1740"/>
      <c r="F14" s="1741"/>
      <c r="G14" s="1044">
        <f aca="true" t="shared" si="3" ref="G14:N14">SUM(G15,G20)</f>
        <v>11414</v>
      </c>
      <c r="H14" s="1022">
        <f t="shared" si="3"/>
        <v>10886</v>
      </c>
      <c r="I14" s="1022">
        <f t="shared" si="3"/>
        <v>10560</v>
      </c>
      <c r="J14" s="1022">
        <f t="shared" si="3"/>
        <v>11188</v>
      </c>
      <c r="K14" s="1022">
        <f t="shared" si="3"/>
        <v>10965</v>
      </c>
      <c r="L14" s="1022">
        <f t="shared" si="3"/>
        <v>11700</v>
      </c>
      <c r="M14" s="1022">
        <f t="shared" si="3"/>
        <v>10788</v>
      </c>
      <c r="N14" s="1022">
        <f t="shared" si="3"/>
        <v>11532</v>
      </c>
      <c r="O14" s="1022">
        <v>12612</v>
      </c>
      <c r="P14" s="1022">
        <f>SUM(P15,P20)</f>
        <v>10783</v>
      </c>
      <c r="Q14" s="1022">
        <f>SUM(Q15,Q20)</f>
        <v>10413</v>
      </c>
      <c r="R14" s="1022">
        <f>SUM(R15,R20)</f>
        <v>11133</v>
      </c>
      <c r="S14" s="1023">
        <f>SUM(S15,S20)</f>
        <v>15176</v>
      </c>
    </row>
    <row r="15" spans="2:19" ht="16.5" customHeight="1">
      <c r="B15" s="1007"/>
      <c r="C15" s="1008"/>
      <c r="D15" s="1003"/>
      <c r="E15" s="1728" t="s">
        <v>773</v>
      </c>
      <c r="F15" s="1729"/>
      <c r="G15" s="1040">
        <f aca="true" t="shared" si="4" ref="G15:S15">SUM(G16:G19)</f>
        <v>3623</v>
      </c>
      <c r="H15" s="1016">
        <f t="shared" si="4"/>
        <v>3190</v>
      </c>
      <c r="I15" s="1016">
        <f t="shared" si="4"/>
        <v>3464</v>
      </c>
      <c r="J15" s="1016">
        <f t="shared" si="4"/>
        <v>4012</v>
      </c>
      <c r="K15" s="1016">
        <f t="shared" si="4"/>
        <v>3555</v>
      </c>
      <c r="L15" s="1016">
        <f t="shared" si="4"/>
        <v>3757</v>
      </c>
      <c r="M15" s="1016">
        <f t="shared" si="4"/>
        <v>3699</v>
      </c>
      <c r="N15" s="1016">
        <f t="shared" si="4"/>
        <v>3642</v>
      </c>
      <c r="O15" s="1016">
        <f t="shared" si="4"/>
        <v>3639</v>
      </c>
      <c r="P15" s="1016">
        <f t="shared" si="4"/>
        <v>3375</v>
      </c>
      <c r="Q15" s="1016">
        <f t="shared" si="4"/>
        <v>3070</v>
      </c>
      <c r="R15" s="1016">
        <f t="shared" si="4"/>
        <v>3415</v>
      </c>
      <c r="S15" s="1017">
        <f t="shared" si="4"/>
        <v>4783</v>
      </c>
    </row>
    <row r="16" spans="2:19" ht="16.5" customHeight="1">
      <c r="B16" s="1007"/>
      <c r="C16" s="1008"/>
      <c r="D16" s="1003"/>
      <c r="E16" s="1008"/>
      <c r="F16" s="1009" t="s">
        <v>783</v>
      </c>
      <c r="G16" s="1040">
        <v>3114</v>
      </c>
      <c r="H16" s="1016">
        <v>2655</v>
      </c>
      <c r="I16" s="1016">
        <v>2908</v>
      </c>
      <c r="J16" s="1016">
        <v>3467</v>
      </c>
      <c r="K16" s="1016">
        <v>3089</v>
      </c>
      <c r="L16" s="1016">
        <v>3215</v>
      </c>
      <c r="M16" s="1016">
        <v>3217</v>
      </c>
      <c r="N16" s="1016">
        <v>3091</v>
      </c>
      <c r="O16" s="1016">
        <v>3172</v>
      </c>
      <c r="P16" s="1016">
        <v>3007</v>
      </c>
      <c r="Q16" s="1016">
        <v>2658</v>
      </c>
      <c r="R16" s="1016">
        <v>2890</v>
      </c>
      <c r="S16" s="1017">
        <v>4118</v>
      </c>
    </row>
    <row r="17" spans="2:19" ht="16.5" customHeight="1">
      <c r="B17" s="1007"/>
      <c r="C17" s="1008"/>
      <c r="D17" s="1003"/>
      <c r="E17" s="1008"/>
      <c r="F17" s="1009" t="s">
        <v>784</v>
      </c>
      <c r="G17" s="1040">
        <v>73</v>
      </c>
      <c r="H17" s="1016">
        <v>100</v>
      </c>
      <c r="I17" s="1016">
        <v>99</v>
      </c>
      <c r="J17" s="1016">
        <v>93</v>
      </c>
      <c r="K17" s="1016">
        <v>75</v>
      </c>
      <c r="L17" s="1016">
        <v>66</v>
      </c>
      <c r="M17" s="1016">
        <v>78</v>
      </c>
      <c r="N17" s="1016">
        <v>95</v>
      </c>
      <c r="O17" s="1016">
        <v>46</v>
      </c>
      <c r="P17" s="1016">
        <v>46</v>
      </c>
      <c r="Q17" s="1016">
        <v>58</v>
      </c>
      <c r="R17" s="1016">
        <v>70</v>
      </c>
      <c r="S17" s="1017">
        <v>57</v>
      </c>
    </row>
    <row r="18" spans="2:19" ht="16.5" customHeight="1">
      <c r="B18" s="1007"/>
      <c r="C18" s="1008"/>
      <c r="D18" s="1008"/>
      <c r="E18" s="1036"/>
      <c r="F18" s="1009" t="s">
        <v>785</v>
      </c>
      <c r="G18" s="1040">
        <v>162</v>
      </c>
      <c r="H18" s="1016">
        <v>153</v>
      </c>
      <c r="I18" s="1016">
        <v>210</v>
      </c>
      <c r="J18" s="1016">
        <v>214</v>
      </c>
      <c r="K18" s="1016">
        <v>197</v>
      </c>
      <c r="L18" s="1016">
        <v>174</v>
      </c>
      <c r="M18" s="1016">
        <v>137</v>
      </c>
      <c r="N18" s="1016">
        <v>170</v>
      </c>
      <c r="O18" s="1016">
        <v>160</v>
      </c>
      <c r="P18" s="1016">
        <v>136</v>
      </c>
      <c r="Q18" s="1016">
        <v>115</v>
      </c>
      <c r="R18" s="1016">
        <v>144</v>
      </c>
      <c r="S18" s="1017">
        <v>133</v>
      </c>
    </row>
    <row r="19" spans="2:19" ht="16.5" customHeight="1">
      <c r="B19" s="1007"/>
      <c r="C19" s="1008"/>
      <c r="D19" s="1008"/>
      <c r="E19" s="1036"/>
      <c r="F19" s="1009" t="s">
        <v>786</v>
      </c>
      <c r="G19" s="1040">
        <v>274</v>
      </c>
      <c r="H19" s="1016">
        <v>282</v>
      </c>
      <c r="I19" s="1016">
        <v>247</v>
      </c>
      <c r="J19" s="1016">
        <v>238</v>
      </c>
      <c r="K19" s="1016">
        <v>194</v>
      </c>
      <c r="L19" s="1016">
        <v>302</v>
      </c>
      <c r="M19" s="1016">
        <v>267</v>
      </c>
      <c r="N19" s="1016">
        <v>286</v>
      </c>
      <c r="O19" s="1016">
        <v>261</v>
      </c>
      <c r="P19" s="1016">
        <v>186</v>
      </c>
      <c r="Q19" s="1016">
        <v>239</v>
      </c>
      <c r="R19" s="1016">
        <v>311</v>
      </c>
      <c r="S19" s="1017">
        <v>475</v>
      </c>
    </row>
    <row r="20" spans="2:19" ht="16.5" customHeight="1">
      <c r="B20" s="1007"/>
      <c r="C20" s="1008"/>
      <c r="D20" s="1008"/>
      <c r="E20" s="1728" t="s">
        <v>787</v>
      </c>
      <c r="F20" s="1729"/>
      <c r="G20" s="1040">
        <f aca="true" t="shared" si="5" ref="G20:S20">SUM(G21:G29)</f>
        <v>7791</v>
      </c>
      <c r="H20" s="1016">
        <f t="shared" si="5"/>
        <v>7696</v>
      </c>
      <c r="I20" s="1016">
        <f t="shared" si="5"/>
        <v>7096</v>
      </c>
      <c r="J20" s="1016">
        <f t="shared" si="5"/>
        <v>7176</v>
      </c>
      <c r="K20" s="1016">
        <f t="shared" si="5"/>
        <v>7410</v>
      </c>
      <c r="L20" s="1016">
        <f t="shared" si="5"/>
        <v>7943</v>
      </c>
      <c r="M20" s="1016">
        <f t="shared" si="5"/>
        <v>7089</v>
      </c>
      <c r="N20" s="1016">
        <f t="shared" si="5"/>
        <v>7890</v>
      </c>
      <c r="O20" s="1016">
        <f t="shared" si="5"/>
        <v>8523</v>
      </c>
      <c r="P20" s="1016">
        <f t="shared" si="5"/>
        <v>7408</v>
      </c>
      <c r="Q20" s="1016">
        <f t="shared" si="5"/>
        <v>7343</v>
      </c>
      <c r="R20" s="1016">
        <f t="shared" si="5"/>
        <v>7718</v>
      </c>
      <c r="S20" s="1017">
        <f t="shared" si="5"/>
        <v>10393</v>
      </c>
    </row>
    <row r="21" spans="2:19" ht="16.5" customHeight="1">
      <c r="B21" s="1007"/>
      <c r="C21" s="1008"/>
      <c r="D21" s="1008"/>
      <c r="E21" s="1008"/>
      <c r="F21" s="1009" t="s">
        <v>788</v>
      </c>
      <c r="G21" s="1040">
        <v>1148</v>
      </c>
      <c r="H21" s="1016">
        <v>633</v>
      </c>
      <c r="I21" s="1016">
        <v>698</v>
      </c>
      <c r="J21" s="1016">
        <v>939</v>
      </c>
      <c r="K21" s="1016">
        <v>944</v>
      </c>
      <c r="L21" s="1016">
        <v>1280</v>
      </c>
      <c r="M21" s="1016">
        <v>1227</v>
      </c>
      <c r="N21" s="1016">
        <v>1639</v>
      </c>
      <c r="O21" s="1016">
        <v>1246</v>
      </c>
      <c r="P21" s="1016">
        <v>1257</v>
      </c>
      <c r="Q21" s="1016">
        <v>1227</v>
      </c>
      <c r="R21" s="1016">
        <v>1170</v>
      </c>
      <c r="S21" s="1017">
        <v>1546</v>
      </c>
    </row>
    <row r="22" spans="2:19" ht="16.5" customHeight="1">
      <c r="B22" s="1007"/>
      <c r="C22" s="1008"/>
      <c r="D22" s="1008"/>
      <c r="E22" s="1036"/>
      <c r="F22" s="1009" t="s">
        <v>789</v>
      </c>
      <c r="G22" s="1040">
        <v>961</v>
      </c>
      <c r="H22" s="1016">
        <v>1095</v>
      </c>
      <c r="I22" s="1016">
        <v>994</v>
      </c>
      <c r="J22" s="1016">
        <v>929</v>
      </c>
      <c r="K22" s="1016">
        <v>974</v>
      </c>
      <c r="L22" s="1016">
        <v>852</v>
      </c>
      <c r="M22" s="1016">
        <v>829</v>
      </c>
      <c r="N22" s="1016">
        <v>905</v>
      </c>
      <c r="O22" s="1016">
        <v>887</v>
      </c>
      <c r="P22" s="1016">
        <v>821</v>
      </c>
      <c r="Q22" s="1016">
        <v>942</v>
      </c>
      <c r="R22" s="1016">
        <v>993</v>
      </c>
      <c r="S22" s="1017">
        <v>1334</v>
      </c>
    </row>
    <row r="23" spans="2:19" ht="16.5" customHeight="1">
      <c r="B23" s="1007"/>
      <c r="C23" s="1008"/>
      <c r="D23" s="1008"/>
      <c r="E23" s="1036"/>
      <c r="F23" s="1009" t="s">
        <v>790</v>
      </c>
      <c r="G23" s="1040">
        <v>1226</v>
      </c>
      <c r="H23" s="1016">
        <v>1087</v>
      </c>
      <c r="I23" s="1016">
        <v>1182</v>
      </c>
      <c r="J23" s="1016">
        <v>1221</v>
      </c>
      <c r="K23" s="1016">
        <v>1179</v>
      </c>
      <c r="L23" s="1016">
        <v>1168</v>
      </c>
      <c r="M23" s="1016">
        <v>1007</v>
      </c>
      <c r="N23" s="1016">
        <v>1202</v>
      </c>
      <c r="O23" s="1016">
        <v>1263</v>
      </c>
      <c r="P23" s="1016">
        <v>1243</v>
      </c>
      <c r="Q23" s="1016">
        <v>1266</v>
      </c>
      <c r="R23" s="1016">
        <v>1311</v>
      </c>
      <c r="S23" s="1017">
        <v>1579</v>
      </c>
    </row>
    <row r="24" spans="2:19" ht="16.5" customHeight="1">
      <c r="B24" s="1007"/>
      <c r="C24" s="1008"/>
      <c r="D24" s="1008"/>
      <c r="E24" s="1036"/>
      <c r="F24" s="1009" t="s">
        <v>791</v>
      </c>
      <c r="G24" s="1040">
        <v>872</v>
      </c>
      <c r="H24" s="1016">
        <v>961</v>
      </c>
      <c r="I24" s="1016">
        <v>861</v>
      </c>
      <c r="J24" s="1016">
        <v>962</v>
      </c>
      <c r="K24" s="1016">
        <v>983</v>
      </c>
      <c r="L24" s="1016">
        <v>988</v>
      </c>
      <c r="M24" s="1016">
        <v>709</v>
      </c>
      <c r="N24" s="1016">
        <v>786</v>
      </c>
      <c r="O24" s="1016">
        <v>889</v>
      </c>
      <c r="P24" s="1016">
        <v>723</v>
      </c>
      <c r="Q24" s="1016">
        <v>744</v>
      </c>
      <c r="R24" s="1016">
        <v>840</v>
      </c>
      <c r="S24" s="1017">
        <v>1037</v>
      </c>
    </row>
    <row r="25" spans="2:19" ht="16.5" customHeight="1">
      <c r="B25" s="1007"/>
      <c r="C25" s="1008"/>
      <c r="D25" s="1008"/>
      <c r="E25" s="1036"/>
      <c r="F25" s="1009" t="s">
        <v>792</v>
      </c>
      <c r="G25" s="1040">
        <v>883</v>
      </c>
      <c r="H25" s="1016">
        <v>866</v>
      </c>
      <c r="I25" s="1016">
        <v>782</v>
      </c>
      <c r="J25" s="1016">
        <v>822</v>
      </c>
      <c r="K25" s="1016">
        <v>756</v>
      </c>
      <c r="L25" s="1016">
        <v>898</v>
      </c>
      <c r="M25" s="1016">
        <v>930</v>
      </c>
      <c r="N25" s="1016">
        <v>1071</v>
      </c>
      <c r="O25" s="1016">
        <v>957</v>
      </c>
      <c r="P25" s="1016">
        <v>843</v>
      </c>
      <c r="Q25" s="1016">
        <v>783</v>
      </c>
      <c r="R25" s="1016">
        <v>891</v>
      </c>
      <c r="S25" s="1017">
        <v>1029</v>
      </c>
    </row>
    <row r="26" spans="2:19" ht="16.5" customHeight="1">
      <c r="B26" s="1007"/>
      <c r="C26" s="1008"/>
      <c r="D26" s="1008"/>
      <c r="E26" s="1036"/>
      <c r="F26" s="1009" t="s">
        <v>793</v>
      </c>
      <c r="G26" s="1040">
        <v>1431</v>
      </c>
      <c r="H26" s="1016">
        <v>1543</v>
      </c>
      <c r="I26" s="1016">
        <v>1265</v>
      </c>
      <c r="J26" s="1016">
        <v>1283</v>
      </c>
      <c r="K26" s="1016">
        <v>1352</v>
      </c>
      <c r="L26" s="1016">
        <v>1409</v>
      </c>
      <c r="M26" s="1016">
        <v>1201</v>
      </c>
      <c r="N26" s="1016">
        <v>1050</v>
      </c>
      <c r="O26" s="1016">
        <v>1581</v>
      </c>
      <c r="P26" s="1016">
        <v>1521</v>
      </c>
      <c r="Q26" s="1016">
        <v>1475</v>
      </c>
      <c r="R26" s="1016">
        <v>1445</v>
      </c>
      <c r="S26" s="1017">
        <v>2065</v>
      </c>
    </row>
    <row r="27" spans="2:19" ht="16.5" customHeight="1">
      <c r="B27" s="1007"/>
      <c r="C27" s="1008"/>
      <c r="D27" s="1008"/>
      <c r="E27" s="1036"/>
      <c r="F27" s="1009" t="s">
        <v>794</v>
      </c>
      <c r="G27" s="1040">
        <v>704</v>
      </c>
      <c r="H27" s="1016">
        <v>928</v>
      </c>
      <c r="I27" s="1016">
        <v>634</v>
      </c>
      <c r="J27" s="1016">
        <v>520</v>
      </c>
      <c r="K27" s="1016">
        <v>615</v>
      </c>
      <c r="L27" s="1016">
        <v>643</v>
      </c>
      <c r="M27" s="1016">
        <v>588</v>
      </c>
      <c r="N27" s="1016">
        <v>825</v>
      </c>
      <c r="O27" s="1016">
        <v>1086</v>
      </c>
      <c r="P27" s="1016">
        <v>544</v>
      </c>
      <c r="Q27" s="1016">
        <v>503</v>
      </c>
      <c r="R27" s="1016">
        <v>525</v>
      </c>
      <c r="S27" s="1017">
        <v>1101</v>
      </c>
    </row>
    <row r="28" spans="2:19" ht="16.5" customHeight="1">
      <c r="B28" s="1007"/>
      <c r="C28" s="1008"/>
      <c r="D28" s="1008"/>
      <c r="E28" s="1036"/>
      <c r="F28" s="1009" t="s">
        <v>795</v>
      </c>
      <c r="G28" s="1040">
        <v>379</v>
      </c>
      <c r="H28" s="1016">
        <v>388</v>
      </c>
      <c r="I28" s="1016">
        <v>445</v>
      </c>
      <c r="J28" s="1016">
        <v>357</v>
      </c>
      <c r="K28" s="1016">
        <v>463</v>
      </c>
      <c r="L28" s="1016">
        <v>478</v>
      </c>
      <c r="M28" s="1016">
        <v>331</v>
      </c>
      <c r="N28" s="1016">
        <v>250</v>
      </c>
      <c r="O28" s="1016">
        <v>440</v>
      </c>
      <c r="P28" s="1016">
        <v>301</v>
      </c>
      <c r="Q28" s="1016">
        <v>254</v>
      </c>
      <c r="R28" s="1016">
        <v>350</v>
      </c>
      <c r="S28" s="1017">
        <v>510</v>
      </c>
    </row>
    <row r="29" spans="2:19" ht="16.5" customHeight="1">
      <c r="B29" s="1007"/>
      <c r="C29" s="1008"/>
      <c r="D29" s="1008"/>
      <c r="E29" s="1003"/>
      <c r="F29" s="1009" t="s">
        <v>796</v>
      </c>
      <c r="G29" s="1040">
        <v>187</v>
      </c>
      <c r="H29" s="1016">
        <v>195</v>
      </c>
      <c r="I29" s="1016">
        <v>235</v>
      </c>
      <c r="J29" s="1016">
        <v>143</v>
      </c>
      <c r="K29" s="1016">
        <v>144</v>
      </c>
      <c r="L29" s="1016">
        <v>227</v>
      </c>
      <c r="M29" s="1016">
        <v>267</v>
      </c>
      <c r="N29" s="1016">
        <v>162</v>
      </c>
      <c r="O29" s="1016">
        <v>174</v>
      </c>
      <c r="P29" s="1016">
        <v>155</v>
      </c>
      <c r="Q29" s="1016">
        <v>149</v>
      </c>
      <c r="R29" s="1016">
        <v>193</v>
      </c>
      <c r="S29" s="1017">
        <v>192</v>
      </c>
    </row>
    <row r="30" spans="2:19" s="1043" customFormat="1" ht="16.5" customHeight="1">
      <c r="B30" s="1019"/>
      <c r="C30" s="1020"/>
      <c r="D30" s="1740" t="s">
        <v>797</v>
      </c>
      <c r="E30" s="1740"/>
      <c r="F30" s="1741"/>
      <c r="G30" s="1044">
        <f aca="true" t="shared" si="6" ref="G30:P30">SUM(G31:G34)</f>
        <v>2780</v>
      </c>
      <c r="H30" s="1022">
        <f t="shared" si="6"/>
        <v>1883</v>
      </c>
      <c r="I30" s="1022">
        <f t="shared" si="6"/>
        <v>1889</v>
      </c>
      <c r="J30" s="1022">
        <f t="shared" si="6"/>
        <v>1978</v>
      </c>
      <c r="K30" s="1022">
        <f t="shared" si="6"/>
        <v>2760</v>
      </c>
      <c r="L30" s="1022">
        <f t="shared" si="6"/>
        <v>2472</v>
      </c>
      <c r="M30" s="1022">
        <f t="shared" si="6"/>
        <v>2511</v>
      </c>
      <c r="N30" s="1022">
        <f t="shared" si="6"/>
        <v>3107</v>
      </c>
      <c r="O30" s="1022">
        <f t="shared" si="6"/>
        <v>4637</v>
      </c>
      <c r="P30" s="1022">
        <f t="shared" si="6"/>
        <v>2130</v>
      </c>
      <c r="Q30" s="1022">
        <v>2131</v>
      </c>
      <c r="R30" s="1022">
        <f>SUM(R31:R34)</f>
        <v>2748</v>
      </c>
      <c r="S30" s="1023">
        <f>SUM(S31:S34)</f>
        <v>5384</v>
      </c>
    </row>
    <row r="31" spans="2:19" ht="16.5" customHeight="1">
      <c r="B31" s="1007"/>
      <c r="C31" s="1008"/>
      <c r="D31" s="1008"/>
      <c r="E31" s="1728" t="s">
        <v>798</v>
      </c>
      <c r="F31" s="1729"/>
      <c r="G31" s="1040">
        <v>1056</v>
      </c>
      <c r="H31" s="1016">
        <v>898</v>
      </c>
      <c r="I31" s="1016">
        <v>1130</v>
      </c>
      <c r="J31" s="1016">
        <v>1352</v>
      </c>
      <c r="K31" s="1016">
        <v>1527</v>
      </c>
      <c r="L31" s="1016">
        <v>1084</v>
      </c>
      <c r="M31" s="1016">
        <v>1001</v>
      </c>
      <c r="N31" s="1016">
        <v>1047</v>
      </c>
      <c r="O31" s="1016">
        <v>864</v>
      </c>
      <c r="P31" s="1016">
        <v>967</v>
      </c>
      <c r="Q31" s="1016">
        <v>923</v>
      </c>
      <c r="R31" s="1016">
        <v>995</v>
      </c>
      <c r="S31" s="1017">
        <v>880</v>
      </c>
    </row>
    <row r="32" spans="2:19" ht="16.5" customHeight="1">
      <c r="B32" s="1007"/>
      <c r="C32" s="1008"/>
      <c r="D32" s="1008"/>
      <c r="E32" s="1728" t="s">
        <v>799</v>
      </c>
      <c r="F32" s="1729"/>
      <c r="G32" s="1040">
        <v>497</v>
      </c>
      <c r="H32" s="1016">
        <v>237</v>
      </c>
      <c r="I32" s="1016">
        <v>108</v>
      </c>
      <c r="J32" s="1016">
        <v>153</v>
      </c>
      <c r="K32" s="1016">
        <v>370</v>
      </c>
      <c r="L32" s="1016">
        <v>195</v>
      </c>
      <c r="M32" s="1016">
        <v>472</v>
      </c>
      <c r="N32" s="1016">
        <v>789</v>
      </c>
      <c r="O32" s="1016">
        <v>1443</v>
      </c>
      <c r="P32" s="1016">
        <v>543</v>
      </c>
      <c r="Q32" s="1016">
        <v>921</v>
      </c>
      <c r="R32" s="1016">
        <v>732</v>
      </c>
      <c r="S32" s="1017">
        <v>301</v>
      </c>
    </row>
    <row r="33" spans="2:19" ht="16.5" customHeight="1">
      <c r="B33" s="1007"/>
      <c r="C33" s="1008"/>
      <c r="D33" s="1008"/>
      <c r="E33" s="1728" t="s">
        <v>800</v>
      </c>
      <c r="F33" s="1729"/>
      <c r="G33" s="1040">
        <v>1116</v>
      </c>
      <c r="H33" s="1016">
        <v>654</v>
      </c>
      <c r="I33" s="1016">
        <v>533</v>
      </c>
      <c r="J33" s="1016">
        <v>366</v>
      </c>
      <c r="K33" s="1016">
        <v>761</v>
      </c>
      <c r="L33" s="1016">
        <v>1085</v>
      </c>
      <c r="M33" s="1016">
        <v>946</v>
      </c>
      <c r="N33" s="1016">
        <v>1135</v>
      </c>
      <c r="O33" s="1016">
        <v>2217</v>
      </c>
      <c r="P33" s="1016">
        <v>495</v>
      </c>
      <c r="Q33" s="1016">
        <v>471</v>
      </c>
      <c r="R33" s="1016">
        <v>911</v>
      </c>
      <c r="S33" s="1017">
        <v>4094</v>
      </c>
    </row>
    <row r="34" spans="2:19" ht="16.5" customHeight="1">
      <c r="B34" s="1007"/>
      <c r="C34" s="1008"/>
      <c r="D34" s="1008"/>
      <c r="E34" s="1728" t="s">
        <v>801</v>
      </c>
      <c r="F34" s="1729"/>
      <c r="G34" s="1040">
        <v>111</v>
      </c>
      <c r="H34" s="1016">
        <v>94</v>
      </c>
      <c r="I34" s="1016">
        <v>118</v>
      </c>
      <c r="J34" s="1016">
        <v>107</v>
      </c>
      <c r="K34" s="1016">
        <v>102</v>
      </c>
      <c r="L34" s="1016">
        <v>108</v>
      </c>
      <c r="M34" s="1016">
        <v>92</v>
      </c>
      <c r="N34" s="1016">
        <v>136</v>
      </c>
      <c r="O34" s="1016">
        <v>113</v>
      </c>
      <c r="P34" s="1016">
        <v>125</v>
      </c>
      <c r="Q34" s="1016">
        <v>116</v>
      </c>
      <c r="R34" s="1016">
        <v>110</v>
      </c>
      <c r="S34" s="1017">
        <v>109</v>
      </c>
    </row>
    <row r="35" spans="2:19" s="1043" customFormat="1" ht="16.5" customHeight="1">
      <c r="B35" s="1019"/>
      <c r="C35" s="1020"/>
      <c r="D35" s="1740" t="s">
        <v>802</v>
      </c>
      <c r="E35" s="1740"/>
      <c r="F35" s="1741"/>
      <c r="G35" s="1044">
        <f aca="true" t="shared" si="7" ref="G35:S35">SUM(G36:G37)</f>
        <v>1562</v>
      </c>
      <c r="H35" s="1022">
        <f t="shared" si="7"/>
        <v>1513</v>
      </c>
      <c r="I35" s="1022">
        <f t="shared" si="7"/>
        <v>1576</v>
      </c>
      <c r="J35" s="1022">
        <f t="shared" si="7"/>
        <v>1426</v>
      </c>
      <c r="K35" s="1022">
        <f t="shared" si="7"/>
        <v>1512</v>
      </c>
      <c r="L35" s="1022">
        <f t="shared" si="7"/>
        <v>1293</v>
      </c>
      <c r="M35" s="1022">
        <f t="shared" si="7"/>
        <v>1118</v>
      </c>
      <c r="N35" s="1022">
        <f t="shared" si="7"/>
        <v>1565</v>
      </c>
      <c r="O35" s="1022">
        <f t="shared" si="7"/>
        <v>1832</v>
      </c>
      <c r="P35" s="1022">
        <f t="shared" si="7"/>
        <v>1761</v>
      </c>
      <c r="Q35" s="1022">
        <f t="shared" si="7"/>
        <v>1432</v>
      </c>
      <c r="R35" s="1022">
        <f t="shared" si="7"/>
        <v>1544</v>
      </c>
      <c r="S35" s="1023">
        <f t="shared" si="7"/>
        <v>2194</v>
      </c>
    </row>
    <row r="36" spans="2:19" ht="16.5" customHeight="1">
      <c r="B36" s="1007"/>
      <c r="C36" s="1008"/>
      <c r="D36" s="1008"/>
      <c r="E36" s="1728" t="s">
        <v>803</v>
      </c>
      <c r="F36" s="1729"/>
      <c r="G36" s="1040">
        <v>572</v>
      </c>
      <c r="H36" s="1016">
        <v>621</v>
      </c>
      <c r="I36" s="1016">
        <v>630</v>
      </c>
      <c r="J36" s="1016">
        <v>591</v>
      </c>
      <c r="K36" s="1016">
        <v>603</v>
      </c>
      <c r="L36" s="1016">
        <v>574</v>
      </c>
      <c r="M36" s="1016">
        <v>454</v>
      </c>
      <c r="N36" s="1016">
        <v>549</v>
      </c>
      <c r="O36" s="1016">
        <v>518</v>
      </c>
      <c r="P36" s="1016">
        <v>492</v>
      </c>
      <c r="Q36" s="1016">
        <v>550</v>
      </c>
      <c r="R36" s="1016">
        <v>584</v>
      </c>
      <c r="S36" s="1017">
        <v>705</v>
      </c>
    </row>
    <row r="37" spans="2:19" ht="16.5" customHeight="1">
      <c r="B37" s="1007"/>
      <c r="C37" s="1008"/>
      <c r="D37" s="1008"/>
      <c r="E37" s="1728" t="s">
        <v>804</v>
      </c>
      <c r="F37" s="1729"/>
      <c r="G37" s="1040">
        <v>990</v>
      </c>
      <c r="H37" s="1016">
        <v>892</v>
      </c>
      <c r="I37" s="1016">
        <v>946</v>
      </c>
      <c r="J37" s="1016">
        <v>835</v>
      </c>
      <c r="K37" s="1016">
        <v>909</v>
      </c>
      <c r="L37" s="1016">
        <v>719</v>
      </c>
      <c r="M37" s="1016">
        <v>664</v>
      </c>
      <c r="N37" s="1016">
        <v>1016</v>
      </c>
      <c r="O37" s="1016">
        <v>1314</v>
      </c>
      <c r="P37" s="1016">
        <v>1269</v>
      </c>
      <c r="Q37" s="1016">
        <v>882</v>
      </c>
      <c r="R37" s="1016">
        <v>960</v>
      </c>
      <c r="S37" s="1017">
        <v>1489</v>
      </c>
    </row>
    <row r="38" spans="2:19" s="1043" customFormat="1" ht="16.5" customHeight="1">
      <c r="B38" s="1019"/>
      <c r="C38" s="1020"/>
      <c r="D38" s="1740" t="s">
        <v>805</v>
      </c>
      <c r="E38" s="1740"/>
      <c r="F38" s="1741"/>
      <c r="G38" s="1044">
        <f aca="true" t="shared" si="8" ref="G38:S38">SUM(G39:G40)</f>
        <v>3185</v>
      </c>
      <c r="H38" s="1022">
        <f t="shared" si="8"/>
        <v>2099</v>
      </c>
      <c r="I38" s="1022">
        <f t="shared" si="8"/>
        <v>1960</v>
      </c>
      <c r="J38" s="1022">
        <f t="shared" si="8"/>
        <v>2922</v>
      </c>
      <c r="K38" s="1022">
        <f t="shared" si="8"/>
        <v>3245</v>
      </c>
      <c r="L38" s="1022">
        <f t="shared" si="8"/>
        <v>2643</v>
      </c>
      <c r="M38" s="1022">
        <f t="shared" si="8"/>
        <v>3194</v>
      </c>
      <c r="N38" s="1022">
        <f t="shared" si="8"/>
        <v>3185</v>
      </c>
      <c r="O38" s="1022">
        <f t="shared" si="8"/>
        <v>2939</v>
      </c>
      <c r="P38" s="1022">
        <f t="shared" si="8"/>
        <v>2017</v>
      </c>
      <c r="Q38" s="1022">
        <f t="shared" si="8"/>
        <v>3432</v>
      </c>
      <c r="R38" s="1022">
        <f t="shared" si="8"/>
        <v>3206</v>
      </c>
      <c r="S38" s="1023">
        <f t="shared" si="8"/>
        <v>7685</v>
      </c>
    </row>
    <row r="39" spans="2:19" ht="16.5" customHeight="1">
      <c r="B39" s="1007"/>
      <c r="C39" s="1008"/>
      <c r="D39" s="1008"/>
      <c r="E39" s="1728" t="s">
        <v>806</v>
      </c>
      <c r="F39" s="1729"/>
      <c r="G39" s="1040">
        <v>2324</v>
      </c>
      <c r="H39" s="1016">
        <v>1503</v>
      </c>
      <c r="I39" s="1016">
        <v>1401</v>
      </c>
      <c r="J39" s="1016">
        <v>1968</v>
      </c>
      <c r="K39" s="1016">
        <v>2182</v>
      </c>
      <c r="L39" s="1016">
        <v>1775</v>
      </c>
      <c r="M39" s="1016">
        <v>2393</v>
      </c>
      <c r="N39" s="1016">
        <v>2064</v>
      </c>
      <c r="O39" s="1016">
        <v>2134</v>
      </c>
      <c r="P39" s="1016">
        <v>1373</v>
      </c>
      <c r="Q39" s="1016">
        <v>2533</v>
      </c>
      <c r="R39" s="1016">
        <v>2358</v>
      </c>
      <c r="S39" s="1017">
        <v>6479</v>
      </c>
    </row>
    <row r="40" spans="2:19" ht="16.5" customHeight="1">
      <c r="B40" s="1007"/>
      <c r="C40" s="1008"/>
      <c r="D40" s="1008"/>
      <c r="E40" s="1728" t="s">
        <v>807</v>
      </c>
      <c r="F40" s="1729"/>
      <c r="G40" s="1040">
        <v>861</v>
      </c>
      <c r="H40" s="1016">
        <v>596</v>
      </c>
      <c r="I40" s="1016">
        <v>559</v>
      </c>
      <c r="J40" s="1016">
        <v>954</v>
      </c>
      <c r="K40" s="1016">
        <v>1063</v>
      </c>
      <c r="L40" s="1016">
        <v>868</v>
      </c>
      <c r="M40" s="1016">
        <v>801</v>
      </c>
      <c r="N40" s="1016">
        <v>1121</v>
      </c>
      <c r="O40" s="1016">
        <v>805</v>
      </c>
      <c r="P40" s="1016">
        <v>644</v>
      </c>
      <c r="Q40" s="1016">
        <v>899</v>
      </c>
      <c r="R40" s="1016">
        <v>848</v>
      </c>
      <c r="S40" s="1017">
        <v>1206</v>
      </c>
    </row>
    <row r="41" spans="2:19" s="1043" customFormat="1" ht="16.5" customHeight="1">
      <c r="B41" s="1019"/>
      <c r="C41" s="1020"/>
      <c r="D41" s="1740" t="s">
        <v>808</v>
      </c>
      <c r="E41" s="1740"/>
      <c r="F41" s="1741"/>
      <c r="G41" s="1044">
        <v>9341</v>
      </c>
      <c r="H41" s="1022">
        <f aca="true" t="shared" si="9" ref="H41:S41">SUM(H42:H52)</f>
        <v>10377</v>
      </c>
      <c r="I41" s="1022">
        <f t="shared" si="9"/>
        <v>8483</v>
      </c>
      <c r="J41" s="1022">
        <f t="shared" si="9"/>
        <v>10014</v>
      </c>
      <c r="K41" s="1022">
        <f t="shared" si="9"/>
        <v>10014</v>
      </c>
      <c r="L41" s="1022">
        <f t="shared" si="9"/>
        <v>8738</v>
      </c>
      <c r="M41" s="1022">
        <f t="shared" si="9"/>
        <v>7787</v>
      </c>
      <c r="N41" s="1022">
        <f t="shared" si="9"/>
        <v>8417</v>
      </c>
      <c r="O41" s="1022">
        <f t="shared" si="9"/>
        <v>9785</v>
      </c>
      <c r="P41" s="1022">
        <f t="shared" si="9"/>
        <v>8587</v>
      </c>
      <c r="Q41" s="1022">
        <f t="shared" si="9"/>
        <v>8896</v>
      </c>
      <c r="R41" s="1022">
        <f t="shared" si="9"/>
        <v>8052</v>
      </c>
      <c r="S41" s="1023">
        <f t="shared" si="9"/>
        <v>13242</v>
      </c>
    </row>
    <row r="42" spans="2:19" ht="16.5" customHeight="1">
      <c r="B42" s="1007"/>
      <c r="C42" s="1008"/>
      <c r="D42" s="1008"/>
      <c r="E42" s="1728" t="s">
        <v>809</v>
      </c>
      <c r="F42" s="1729"/>
      <c r="G42" s="1040">
        <v>737</v>
      </c>
      <c r="H42" s="1016">
        <v>603</v>
      </c>
      <c r="I42" s="1016">
        <v>632</v>
      </c>
      <c r="J42" s="1016">
        <v>835</v>
      </c>
      <c r="K42" s="1016">
        <v>683</v>
      </c>
      <c r="L42" s="1016">
        <v>654</v>
      </c>
      <c r="M42" s="1016">
        <v>793</v>
      </c>
      <c r="N42" s="1016">
        <v>844</v>
      </c>
      <c r="O42" s="1016">
        <v>811</v>
      </c>
      <c r="P42" s="1016">
        <v>702</v>
      </c>
      <c r="Q42" s="1016">
        <v>700</v>
      </c>
      <c r="R42" s="1016">
        <v>631</v>
      </c>
      <c r="S42" s="1017">
        <v>988</v>
      </c>
    </row>
    <row r="43" spans="2:19" ht="16.5" customHeight="1">
      <c r="B43" s="1007"/>
      <c r="C43" s="1008"/>
      <c r="D43" s="1008"/>
      <c r="E43" s="1728" t="s">
        <v>810</v>
      </c>
      <c r="F43" s="1729"/>
      <c r="G43" s="1040">
        <v>413</v>
      </c>
      <c r="H43" s="1016">
        <v>392</v>
      </c>
      <c r="I43" s="1016">
        <v>568</v>
      </c>
      <c r="J43" s="1016">
        <v>473</v>
      </c>
      <c r="K43" s="1016">
        <v>346</v>
      </c>
      <c r="L43" s="1016">
        <v>575</v>
      </c>
      <c r="M43" s="1016">
        <v>456</v>
      </c>
      <c r="N43" s="1016">
        <v>292</v>
      </c>
      <c r="O43" s="1016">
        <v>419</v>
      </c>
      <c r="P43" s="1016">
        <v>355</v>
      </c>
      <c r="Q43" s="1016">
        <v>423</v>
      </c>
      <c r="R43" s="1016">
        <v>458</v>
      </c>
      <c r="S43" s="1017">
        <v>410</v>
      </c>
    </row>
    <row r="44" spans="2:19" ht="16.5" customHeight="1">
      <c r="B44" s="1007"/>
      <c r="C44" s="1008"/>
      <c r="D44" s="1008"/>
      <c r="E44" s="1728" t="s">
        <v>811</v>
      </c>
      <c r="F44" s="1729"/>
      <c r="G44" s="1040">
        <v>473</v>
      </c>
      <c r="H44" s="1016">
        <v>506</v>
      </c>
      <c r="I44" s="1016">
        <v>262</v>
      </c>
      <c r="J44" s="1016">
        <v>453</v>
      </c>
      <c r="K44" s="1016">
        <v>539</v>
      </c>
      <c r="L44" s="1016">
        <v>419</v>
      </c>
      <c r="M44" s="1016">
        <v>325</v>
      </c>
      <c r="N44" s="1016">
        <v>308</v>
      </c>
      <c r="O44" s="1016">
        <v>780</v>
      </c>
      <c r="P44" s="1016">
        <v>486</v>
      </c>
      <c r="Q44" s="1016">
        <v>533</v>
      </c>
      <c r="R44" s="1016">
        <v>497</v>
      </c>
      <c r="S44" s="1017">
        <v>570</v>
      </c>
    </row>
    <row r="45" spans="2:19" ht="16.5" customHeight="1">
      <c r="B45" s="1007"/>
      <c r="C45" s="1008"/>
      <c r="D45" s="1008"/>
      <c r="E45" s="1728" t="s">
        <v>812</v>
      </c>
      <c r="F45" s="1729"/>
      <c r="G45" s="1040">
        <v>766</v>
      </c>
      <c r="H45" s="1016">
        <v>587</v>
      </c>
      <c r="I45" s="1016">
        <v>1036</v>
      </c>
      <c r="J45" s="1016">
        <v>881</v>
      </c>
      <c r="K45" s="1016">
        <v>965</v>
      </c>
      <c r="L45" s="1016">
        <v>706</v>
      </c>
      <c r="M45" s="1016">
        <v>708</v>
      </c>
      <c r="N45" s="1016">
        <v>708</v>
      </c>
      <c r="O45" s="1016">
        <v>472</v>
      </c>
      <c r="P45" s="1016">
        <v>730</v>
      </c>
      <c r="Q45" s="1016">
        <v>865</v>
      </c>
      <c r="R45" s="1016">
        <v>712</v>
      </c>
      <c r="S45" s="1017">
        <v>806</v>
      </c>
    </row>
    <row r="46" spans="2:19" ht="16.5" customHeight="1">
      <c r="B46" s="1007"/>
      <c r="C46" s="1008"/>
      <c r="D46" s="1008"/>
      <c r="E46" s="1728" t="s">
        <v>813</v>
      </c>
      <c r="F46" s="1729"/>
      <c r="G46" s="1040">
        <v>87</v>
      </c>
      <c r="H46" s="1016">
        <v>109</v>
      </c>
      <c r="I46" s="1016">
        <v>89</v>
      </c>
      <c r="J46" s="1016">
        <v>112</v>
      </c>
      <c r="K46" s="1016">
        <v>144</v>
      </c>
      <c r="L46" s="1016">
        <v>88</v>
      </c>
      <c r="M46" s="1016">
        <v>67</v>
      </c>
      <c r="N46" s="1016">
        <v>78</v>
      </c>
      <c r="O46" s="1016">
        <v>54</v>
      </c>
      <c r="P46" s="1016">
        <v>61</v>
      </c>
      <c r="Q46" s="1016">
        <v>89</v>
      </c>
      <c r="R46" s="1016">
        <v>54</v>
      </c>
      <c r="S46" s="1017">
        <v>108</v>
      </c>
    </row>
    <row r="47" spans="2:19" ht="16.5" customHeight="1">
      <c r="B47" s="1007"/>
      <c r="C47" s="1008"/>
      <c r="D47" s="1008"/>
      <c r="E47" s="1728" t="s">
        <v>814</v>
      </c>
      <c r="F47" s="1729"/>
      <c r="G47" s="1040">
        <v>1753</v>
      </c>
      <c r="H47" s="1016">
        <v>1777</v>
      </c>
      <c r="I47" s="1016">
        <v>1572</v>
      </c>
      <c r="J47" s="1016">
        <v>2033</v>
      </c>
      <c r="K47" s="1016">
        <v>1766</v>
      </c>
      <c r="L47" s="1016">
        <v>1564</v>
      </c>
      <c r="M47" s="1016">
        <v>1617</v>
      </c>
      <c r="N47" s="1016">
        <v>2005</v>
      </c>
      <c r="O47" s="1016">
        <v>1708</v>
      </c>
      <c r="P47" s="1016">
        <v>1496</v>
      </c>
      <c r="Q47" s="1016">
        <v>1760</v>
      </c>
      <c r="R47" s="1016">
        <v>1400</v>
      </c>
      <c r="S47" s="1017">
        <v>2397</v>
      </c>
    </row>
    <row r="48" spans="2:19" ht="16.5" customHeight="1">
      <c r="B48" s="1007"/>
      <c r="C48" s="1008"/>
      <c r="D48" s="1008"/>
      <c r="E48" s="1728" t="s">
        <v>815</v>
      </c>
      <c r="F48" s="1729"/>
      <c r="G48" s="1040">
        <v>2104</v>
      </c>
      <c r="H48" s="1016">
        <v>3192</v>
      </c>
      <c r="I48" s="1016">
        <v>1390</v>
      </c>
      <c r="J48" s="1016">
        <v>1879</v>
      </c>
      <c r="K48" s="1016">
        <v>2152</v>
      </c>
      <c r="L48" s="1016">
        <v>1765</v>
      </c>
      <c r="M48" s="1016">
        <v>1217</v>
      </c>
      <c r="N48" s="1016">
        <v>1676</v>
      </c>
      <c r="O48" s="1016">
        <v>2853</v>
      </c>
      <c r="P48" s="1016">
        <v>1744</v>
      </c>
      <c r="Q48" s="1016">
        <v>1814</v>
      </c>
      <c r="R48" s="1016">
        <v>1796</v>
      </c>
      <c r="S48" s="1017">
        <v>3917</v>
      </c>
    </row>
    <row r="49" spans="2:19" ht="16.5" customHeight="1">
      <c r="B49" s="1007"/>
      <c r="C49" s="1008"/>
      <c r="D49" s="1008"/>
      <c r="E49" s="1728" t="s">
        <v>617</v>
      </c>
      <c r="F49" s="1729"/>
      <c r="G49" s="1040">
        <v>358</v>
      </c>
      <c r="H49" s="1016">
        <v>326</v>
      </c>
      <c r="I49" s="1016">
        <v>342</v>
      </c>
      <c r="J49" s="1016">
        <v>275</v>
      </c>
      <c r="K49" s="1016">
        <v>312</v>
      </c>
      <c r="L49" s="1016">
        <v>307</v>
      </c>
      <c r="M49" s="1016">
        <v>295</v>
      </c>
      <c r="N49" s="1016">
        <v>334</v>
      </c>
      <c r="O49" s="1016">
        <v>356</v>
      </c>
      <c r="P49" s="1016">
        <v>438</v>
      </c>
      <c r="Q49" s="1016">
        <v>363</v>
      </c>
      <c r="R49" s="1016">
        <v>405</v>
      </c>
      <c r="S49" s="1017">
        <v>539</v>
      </c>
    </row>
    <row r="50" spans="2:19" ht="16.5" customHeight="1">
      <c r="B50" s="1007"/>
      <c r="C50" s="1008"/>
      <c r="D50" s="1008"/>
      <c r="E50" s="1728" t="s">
        <v>762</v>
      </c>
      <c r="F50" s="1729"/>
      <c r="G50" s="1040">
        <v>372</v>
      </c>
      <c r="H50" s="1016">
        <v>771</v>
      </c>
      <c r="I50" s="1016">
        <v>488</v>
      </c>
      <c r="J50" s="1016">
        <v>625</v>
      </c>
      <c r="K50" s="1016">
        <v>513</v>
      </c>
      <c r="L50" s="1016">
        <v>431</v>
      </c>
      <c r="M50" s="1016">
        <v>0</v>
      </c>
      <c r="N50" s="1016">
        <v>222</v>
      </c>
      <c r="O50" s="1016">
        <v>109</v>
      </c>
      <c r="P50" s="1016">
        <v>513</v>
      </c>
      <c r="Q50" s="1016">
        <v>247</v>
      </c>
      <c r="R50" s="1016">
        <v>240</v>
      </c>
      <c r="S50" s="1017">
        <v>285</v>
      </c>
    </row>
    <row r="51" spans="2:19" ht="16.5" customHeight="1">
      <c r="B51" s="1007"/>
      <c r="C51" s="1008"/>
      <c r="D51" s="1008"/>
      <c r="E51" s="1728" t="s">
        <v>816</v>
      </c>
      <c r="F51" s="1729"/>
      <c r="G51" s="1040">
        <v>16</v>
      </c>
      <c r="H51" s="1016">
        <v>18</v>
      </c>
      <c r="I51" s="1016">
        <v>9</v>
      </c>
      <c r="J51" s="1016">
        <v>19</v>
      </c>
      <c r="K51" s="1016">
        <v>7</v>
      </c>
      <c r="L51" s="1016">
        <v>5</v>
      </c>
      <c r="M51" s="1016">
        <v>13</v>
      </c>
      <c r="N51" s="1016">
        <v>6</v>
      </c>
      <c r="O51" s="1016">
        <v>35</v>
      </c>
      <c r="P51" s="1016">
        <v>35</v>
      </c>
      <c r="Q51" s="1016">
        <v>13</v>
      </c>
      <c r="R51" s="1016">
        <v>17</v>
      </c>
      <c r="S51" s="1017">
        <v>11</v>
      </c>
    </row>
    <row r="52" spans="2:19" ht="16.5" customHeight="1">
      <c r="B52" s="1007"/>
      <c r="C52" s="1008"/>
      <c r="D52" s="1008"/>
      <c r="E52" s="1728" t="s">
        <v>817</v>
      </c>
      <c r="F52" s="1729"/>
      <c r="G52" s="1040">
        <v>2244</v>
      </c>
      <c r="H52" s="1016">
        <v>2096</v>
      </c>
      <c r="I52" s="1016">
        <v>2095</v>
      </c>
      <c r="J52" s="1016">
        <v>2429</v>
      </c>
      <c r="K52" s="1046">
        <v>2587</v>
      </c>
      <c r="L52" s="1016">
        <v>2224</v>
      </c>
      <c r="M52" s="1016">
        <v>2296</v>
      </c>
      <c r="N52" s="1016">
        <v>1944</v>
      </c>
      <c r="O52" s="1016">
        <v>2188</v>
      </c>
      <c r="P52" s="1016">
        <v>2027</v>
      </c>
      <c r="Q52" s="1016">
        <v>2089</v>
      </c>
      <c r="R52" s="1016">
        <v>1842</v>
      </c>
      <c r="S52" s="1017">
        <v>3211</v>
      </c>
    </row>
    <row r="53" spans="2:19" s="1043" customFormat="1" ht="16.5" customHeight="1">
      <c r="B53" s="1739" t="s">
        <v>818</v>
      </c>
      <c r="C53" s="1740"/>
      <c r="D53" s="1740"/>
      <c r="E53" s="1740"/>
      <c r="F53" s="1741"/>
      <c r="G53" s="1044">
        <f aca="true" t="shared" si="10" ref="G53:O53">SUM(G54:G57)</f>
        <v>3388</v>
      </c>
      <c r="H53" s="1022">
        <f t="shared" si="10"/>
        <v>3295</v>
      </c>
      <c r="I53" s="1022">
        <f t="shared" si="10"/>
        <v>3518</v>
      </c>
      <c r="J53" s="1022">
        <f t="shared" si="10"/>
        <v>2981</v>
      </c>
      <c r="K53" s="1022">
        <f t="shared" si="10"/>
        <v>2565</v>
      </c>
      <c r="L53" s="1022">
        <f t="shared" si="10"/>
        <v>2291</v>
      </c>
      <c r="M53" s="1022">
        <f t="shared" si="10"/>
        <v>3695</v>
      </c>
      <c r="N53" s="1022">
        <f t="shared" si="10"/>
        <v>3299</v>
      </c>
      <c r="O53" s="1022">
        <f t="shared" si="10"/>
        <v>3274</v>
      </c>
      <c r="P53" s="1022">
        <v>3082</v>
      </c>
      <c r="Q53" s="1022">
        <f>SUM(Q54:Q57)</f>
        <v>3502</v>
      </c>
      <c r="R53" s="1022">
        <f>SUM(R54:R57)</f>
        <v>3099</v>
      </c>
      <c r="S53" s="1023">
        <f>SUM(S54:S57)</f>
        <v>6228</v>
      </c>
    </row>
    <row r="54" spans="2:19" ht="16.5" customHeight="1">
      <c r="B54" s="1007"/>
      <c r="C54" s="1008"/>
      <c r="D54" s="1008"/>
      <c r="E54" s="1728" t="s">
        <v>819</v>
      </c>
      <c r="F54" s="1729"/>
      <c r="G54" s="1040">
        <v>988</v>
      </c>
      <c r="H54" s="1016">
        <v>515</v>
      </c>
      <c r="I54" s="1016">
        <v>564</v>
      </c>
      <c r="J54" s="1016">
        <v>657</v>
      </c>
      <c r="K54" s="1016">
        <v>432</v>
      </c>
      <c r="L54" s="1016">
        <v>438</v>
      </c>
      <c r="M54" s="1016">
        <v>1417</v>
      </c>
      <c r="N54" s="1016">
        <v>738</v>
      </c>
      <c r="O54" s="1016">
        <v>1036</v>
      </c>
      <c r="P54" s="1016">
        <v>923</v>
      </c>
      <c r="Q54" s="1016">
        <v>1324</v>
      </c>
      <c r="R54" s="1016">
        <v>741</v>
      </c>
      <c r="S54" s="1017">
        <v>3193</v>
      </c>
    </row>
    <row r="55" spans="2:19" ht="16.5" customHeight="1">
      <c r="B55" s="1007"/>
      <c r="C55" s="1008"/>
      <c r="D55" s="1008"/>
      <c r="E55" s="1728" t="s">
        <v>820</v>
      </c>
      <c r="F55" s="1729"/>
      <c r="G55" s="1040">
        <v>655</v>
      </c>
      <c r="H55" s="1016">
        <v>985</v>
      </c>
      <c r="I55" s="1016">
        <v>1169</v>
      </c>
      <c r="J55" s="1016">
        <v>610</v>
      </c>
      <c r="K55" s="1016">
        <v>593</v>
      </c>
      <c r="L55" s="1016">
        <v>189</v>
      </c>
      <c r="M55" s="1016">
        <v>620</v>
      </c>
      <c r="N55" s="1016">
        <v>854</v>
      </c>
      <c r="O55" s="1016">
        <v>527</v>
      </c>
      <c r="P55" s="1016">
        <v>415</v>
      </c>
      <c r="Q55" s="1016">
        <v>299</v>
      </c>
      <c r="R55" s="1016">
        <v>613</v>
      </c>
      <c r="S55" s="1017">
        <v>1042</v>
      </c>
    </row>
    <row r="56" spans="2:19" ht="16.5" customHeight="1">
      <c r="B56" s="1007"/>
      <c r="C56" s="1008"/>
      <c r="D56" s="1003"/>
      <c r="E56" s="1728" t="s">
        <v>821</v>
      </c>
      <c r="F56" s="1729"/>
      <c r="G56" s="1040">
        <v>1709</v>
      </c>
      <c r="H56" s="1016">
        <v>1707</v>
      </c>
      <c r="I56" s="1016">
        <v>1753</v>
      </c>
      <c r="J56" s="1016">
        <v>1690</v>
      </c>
      <c r="K56" s="1016">
        <v>1458</v>
      </c>
      <c r="L56" s="1016">
        <v>1639</v>
      </c>
      <c r="M56" s="1016">
        <v>1627</v>
      </c>
      <c r="N56" s="1016">
        <v>1701</v>
      </c>
      <c r="O56" s="1016">
        <v>1702</v>
      </c>
      <c r="P56" s="1016">
        <v>9728</v>
      </c>
      <c r="Q56" s="1016">
        <v>1868</v>
      </c>
      <c r="R56" s="1016">
        <v>1734</v>
      </c>
      <c r="S56" s="1017">
        <v>1885</v>
      </c>
    </row>
    <row r="57" spans="2:19" ht="16.5" customHeight="1">
      <c r="B57" s="1007"/>
      <c r="C57" s="1008"/>
      <c r="D57" s="1003"/>
      <c r="E57" s="1728" t="s">
        <v>822</v>
      </c>
      <c r="F57" s="1729"/>
      <c r="G57" s="1040">
        <v>36</v>
      </c>
      <c r="H57" s="1016">
        <v>88</v>
      </c>
      <c r="I57" s="1016">
        <v>32</v>
      </c>
      <c r="J57" s="1016">
        <v>24</v>
      </c>
      <c r="K57" s="1016">
        <v>82</v>
      </c>
      <c r="L57" s="1016">
        <v>25</v>
      </c>
      <c r="M57" s="1016">
        <v>31</v>
      </c>
      <c r="N57" s="1016">
        <v>6</v>
      </c>
      <c r="O57" s="1016">
        <v>9</v>
      </c>
      <c r="P57" s="1016">
        <v>16</v>
      </c>
      <c r="Q57" s="1016">
        <v>11</v>
      </c>
      <c r="R57" s="1016">
        <v>11</v>
      </c>
      <c r="S57" s="1017">
        <v>108</v>
      </c>
    </row>
    <row r="58" spans="2:19" s="1043" customFormat="1" ht="16.5" customHeight="1">
      <c r="B58" s="1739" t="s">
        <v>823</v>
      </c>
      <c r="C58" s="1740"/>
      <c r="D58" s="1740"/>
      <c r="E58" s="1740"/>
      <c r="F58" s="1741"/>
      <c r="G58" s="1044">
        <f aca="true" t="shared" si="11" ref="G58:S58">SUM(G59:G63)</f>
        <v>10786</v>
      </c>
      <c r="H58" s="1022">
        <f t="shared" si="11"/>
        <v>8660</v>
      </c>
      <c r="I58" s="1022">
        <f t="shared" si="11"/>
        <v>8780</v>
      </c>
      <c r="J58" s="1022">
        <f t="shared" si="11"/>
        <v>7181</v>
      </c>
      <c r="K58" s="1022">
        <f t="shared" si="11"/>
        <v>7804</v>
      </c>
      <c r="L58" s="1022">
        <f t="shared" si="11"/>
        <v>7669</v>
      </c>
      <c r="M58" s="1022">
        <f t="shared" si="11"/>
        <v>11537</v>
      </c>
      <c r="N58" s="1022">
        <f t="shared" si="11"/>
        <v>8895</v>
      </c>
      <c r="O58" s="1022">
        <f t="shared" si="11"/>
        <v>10300</v>
      </c>
      <c r="P58" s="1022">
        <f t="shared" si="11"/>
        <v>9358</v>
      </c>
      <c r="Q58" s="1022">
        <f t="shared" si="11"/>
        <v>10223</v>
      </c>
      <c r="R58" s="1022">
        <f t="shared" si="11"/>
        <v>10059</v>
      </c>
      <c r="S58" s="1023">
        <f t="shared" si="11"/>
        <v>30131</v>
      </c>
    </row>
    <row r="59" spans="2:19" ht="16.5" customHeight="1">
      <c r="B59" s="1007"/>
      <c r="C59" s="1008"/>
      <c r="D59" s="1008"/>
      <c r="E59" s="1728" t="s">
        <v>824</v>
      </c>
      <c r="F59" s="1729"/>
      <c r="G59" s="1040">
        <v>3584</v>
      </c>
      <c r="H59" s="1016">
        <v>2793</v>
      </c>
      <c r="I59" s="1016">
        <v>2237</v>
      </c>
      <c r="J59" s="1016">
        <v>1667</v>
      </c>
      <c r="K59" s="1016">
        <v>1893</v>
      </c>
      <c r="L59" s="1016">
        <v>1869</v>
      </c>
      <c r="M59" s="1016">
        <v>4487</v>
      </c>
      <c r="N59" s="1016">
        <v>2876</v>
      </c>
      <c r="O59" s="1016">
        <v>3356</v>
      </c>
      <c r="P59" s="1016">
        <v>3236</v>
      </c>
      <c r="Q59" s="1016">
        <v>3305</v>
      </c>
      <c r="R59" s="1016">
        <v>1890</v>
      </c>
      <c r="S59" s="1017">
        <v>14088</v>
      </c>
    </row>
    <row r="60" spans="2:19" ht="16.5" customHeight="1">
      <c r="B60" s="1007"/>
      <c r="C60" s="1008"/>
      <c r="D60" s="1008"/>
      <c r="E60" s="1728" t="s">
        <v>1860</v>
      </c>
      <c r="F60" s="1729"/>
      <c r="G60" s="1040">
        <v>1908</v>
      </c>
      <c r="H60" s="1016">
        <v>1703</v>
      </c>
      <c r="I60" s="1016">
        <v>2038</v>
      </c>
      <c r="J60" s="1016">
        <v>1856</v>
      </c>
      <c r="K60" s="1016">
        <v>1668</v>
      </c>
      <c r="L60" s="1016">
        <v>1661</v>
      </c>
      <c r="M60" s="1016">
        <v>1722</v>
      </c>
      <c r="N60" s="1016">
        <v>1501</v>
      </c>
      <c r="O60" s="1016">
        <v>2006</v>
      </c>
      <c r="P60" s="1016">
        <v>1790</v>
      </c>
      <c r="Q60" s="1016">
        <v>2167</v>
      </c>
      <c r="R60" s="1016">
        <v>2237</v>
      </c>
      <c r="S60" s="1017">
        <v>2542</v>
      </c>
    </row>
    <row r="61" spans="2:19" ht="16.5" customHeight="1">
      <c r="B61" s="1047"/>
      <c r="C61" s="1048"/>
      <c r="D61" s="1049"/>
      <c r="E61" s="1728" t="s">
        <v>1861</v>
      </c>
      <c r="F61" s="1729"/>
      <c r="G61" s="1040">
        <v>1811</v>
      </c>
      <c r="H61" s="1016">
        <v>1190</v>
      </c>
      <c r="I61" s="1016">
        <v>1475</v>
      </c>
      <c r="J61" s="1016">
        <v>1324</v>
      </c>
      <c r="K61" s="1016">
        <v>1432</v>
      </c>
      <c r="L61" s="1016">
        <v>1389</v>
      </c>
      <c r="M61" s="1016">
        <v>2033</v>
      </c>
      <c r="N61" s="1016">
        <v>2036</v>
      </c>
      <c r="O61" s="1016">
        <v>1422</v>
      </c>
      <c r="P61" s="1016">
        <v>1541</v>
      </c>
      <c r="Q61" s="1016">
        <v>1743</v>
      </c>
      <c r="R61" s="1016">
        <v>2108</v>
      </c>
      <c r="S61" s="1017">
        <v>4179</v>
      </c>
    </row>
    <row r="62" spans="2:19" ht="16.5" customHeight="1">
      <c r="B62" s="1047"/>
      <c r="C62" s="1048"/>
      <c r="D62" s="1049"/>
      <c r="E62" s="1728" t="s">
        <v>1862</v>
      </c>
      <c r="F62" s="1729"/>
      <c r="G62" s="1040">
        <v>3337</v>
      </c>
      <c r="H62" s="1016">
        <v>2550</v>
      </c>
      <c r="I62" s="1016">
        <v>2818</v>
      </c>
      <c r="J62" s="1016">
        <v>2319</v>
      </c>
      <c r="K62" s="1016">
        <v>2772</v>
      </c>
      <c r="L62" s="1016">
        <v>2743</v>
      </c>
      <c r="M62" s="1016">
        <v>3135</v>
      </c>
      <c r="N62" s="1016">
        <v>2426</v>
      </c>
      <c r="O62" s="1016">
        <v>3506</v>
      </c>
      <c r="P62" s="1016">
        <v>2743</v>
      </c>
      <c r="Q62" s="1016">
        <v>3001</v>
      </c>
      <c r="R62" s="1016">
        <v>3686</v>
      </c>
      <c r="S62" s="1017">
        <v>8651</v>
      </c>
    </row>
    <row r="63" spans="2:19" ht="16.5" customHeight="1">
      <c r="B63" s="1007"/>
      <c r="C63" s="1008"/>
      <c r="D63" s="1003"/>
      <c r="E63" s="1728" t="s">
        <v>1199</v>
      </c>
      <c r="F63" s="1729"/>
      <c r="G63" s="1040">
        <v>146</v>
      </c>
      <c r="H63" s="1016">
        <v>424</v>
      </c>
      <c r="I63" s="1016">
        <v>212</v>
      </c>
      <c r="J63" s="1016">
        <v>15</v>
      </c>
      <c r="K63" s="1016">
        <v>39</v>
      </c>
      <c r="L63" s="1016">
        <v>7</v>
      </c>
      <c r="M63" s="1016">
        <v>160</v>
      </c>
      <c r="N63" s="1016">
        <v>56</v>
      </c>
      <c r="O63" s="1016">
        <v>10</v>
      </c>
      <c r="P63" s="1016">
        <v>48</v>
      </c>
      <c r="Q63" s="1016">
        <v>7</v>
      </c>
      <c r="R63" s="1016">
        <v>138</v>
      </c>
      <c r="S63" s="1017">
        <v>671</v>
      </c>
    </row>
    <row r="64" spans="2:19" s="1050" customFormat="1" ht="16.5" customHeight="1">
      <c r="B64" s="1739" t="s">
        <v>1863</v>
      </c>
      <c r="C64" s="1740"/>
      <c r="D64" s="1740"/>
      <c r="E64" s="1740"/>
      <c r="F64" s="1741"/>
      <c r="G64" s="1044">
        <v>9393</v>
      </c>
      <c r="H64" s="1022">
        <v>9738</v>
      </c>
      <c r="I64" s="1022">
        <v>8527</v>
      </c>
      <c r="J64" s="1022">
        <v>8517</v>
      </c>
      <c r="K64" s="1022">
        <v>9278</v>
      </c>
      <c r="L64" s="1022">
        <v>9231</v>
      </c>
      <c r="M64" s="1022">
        <v>11789</v>
      </c>
      <c r="N64" s="1022">
        <v>9778</v>
      </c>
      <c r="O64" s="1022">
        <v>9153</v>
      </c>
      <c r="P64" s="1022">
        <v>7940</v>
      </c>
      <c r="Q64" s="1022">
        <v>7789</v>
      </c>
      <c r="R64" s="1022">
        <v>7580</v>
      </c>
      <c r="S64" s="1023">
        <v>14049</v>
      </c>
    </row>
    <row r="65" spans="2:19" ht="16.5" customHeight="1">
      <c r="B65" s="1736" t="s">
        <v>1864</v>
      </c>
      <c r="C65" s="1737"/>
      <c r="D65" s="1737"/>
      <c r="E65" s="1737"/>
      <c r="F65" s="1738"/>
      <c r="G65" s="1051">
        <v>1217</v>
      </c>
      <c r="H65" s="1052">
        <v>2329</v>
      </c>
      <c r="I65" s="1052">
        <v>1050</v>
      </c>
      <c r="J65" s="1052">
        <v>1138</v>
      </c>
      <c r="K65" s="1052">
        <v>1180</v>
      </c>
      <c r="L65" s="1052">
        <v>1061</v>
      </c>
      <c r="M65" s="1052">
        <v>671</v>
      </c>
      <c r="N65" s="1052">
        <v>815</v>
      </c>
      <c r="O65" s="1052">
        <v>1742</v>
      </c>
      <c r="P65" s="1052">
        <v>1010</v>
      </c>
      <c r="Q65" s="1052">
        <v>795</v>
      </c>
      <c r="R65" s="1052">
        <v>1075</v>
      </c>
      <c r="S65" s="1053">
        <v>1182</v>
      </c>
    </row>
    <row r="67" ht="12">
      <c r="C67" s="1035" t="s">
        <v>771</v>
      </c>
    </row>
  </sheetData>
  <mergeCells count="59">
    <mergeCell ref="S5:S6"/>
    <mergeCell ref="E61:F61"/>
    <mergeCell ref="B58:F58"/>
    <mergeCell ref="E54:F54"/>
    <mergeCell ref="E55:F55"/>
    <mergeCell ref="E59:F59"/>
    <mergeCell ref="E60:F60"/>
    <mergeCell ref="E56:F56"/>
    <mergeCell ref="O5:O6"/>
    <mergeCell ref="P5:P6"/>
    <mergeCell ref="Q5:Q6"/>
    <mergeCell ref="R5:R6"/>
    <mergeCell ref="E40:F40"/>
    <mergeCell ref="L5:L6"/>
    <mergeCell ref="M5:M6"/>
    <mergeCell ref="N5:N6"/>
    <mergeCell ref="J5:J6"/>
    <mergeCell ref="K5:K6"/>
    <mergeCell ref="B5:F6"/>
    <mergeCell ref="G5:G6"/>
    <mergeCell ref="H5:H6"/>
    <mergeCell ref="I5:I6"/>
    <mergeCell ref="D30:F30"/>
    <mergeCell ref="E31:F31"/>
    <mergeCell ref="B7:F7"/>
    <mergeCell ref="B8:F8"/>
    <mergeCell ref="C13:F13"/>
    <mergeCell ref="D14:F14"/>
    <mergeCell ref="B9:F9"/>
    <mergeCell ref="D35:F35"/>
    <mergeCell ref="E37:F37"/>
    <mergeCell ref="B10:F10"/>
    <mergeCell ref="B12:F12"/>
    <mergeCell ref="E20:F20"/>
    <mergeCell ref="E15:F15"/>
    <mergeCell ref="E36:F36"/>
    <mergeCell ref="E34:F34"/>
    <mergeCell ref="E32:F32"/>
    <mergeCell ref="E33:F33"/>
    <mergeCell ref="B65:F65"/>
    <mergeCell ref="E48:F48"/>
    <mergeCell ref="E49:F49"/>
    <mergeCell ref="E50:F50"/>
    <mergeCell ref="E51:F51"/>
    <mergeCell ref="E62:F62"/>
    <mergeCell ref="E63:F63"/>
    <mergeCell ref="B53:F53"/>
    <mergeCell ref="E57:F57"/>
    <mergeCell ref="B64:F64"/>
    <mergeCell ref="D38:F38"/>
    <mergeCell ref="D41:F41"/>
    <mergeCell ref="E52:F52"/>
    <mergeCell ref="E44:F44"/>
    <mergeCell ref="E45:F45"/>
    <mergeCell ref="E46:F46"/>
    <mergeCell ref="E47:F47"/>
    <mergeCell ref="E42:F42"/>
    <mergeCell ref="E43:F43"/>
    <mergeCell ref="E39:F39"/>
  </mergeCells>
  <printOptions/>
  <pageMargins left="0.75" right="0.75" top="1" bottom="1" header="0.512" footer="0.512"/>
  <pageSetup orientation="portrait" paperSize="9" r:id="rId1"/>
</worksheet>
</file>

<file path=xl/worksheets/sheet26.xml><?xml version="1.0" encoding="utf-8"?>
<worksheet xmlns="http://schemas.openxmlformats.org/spreadsheetml/2006/main" xmlns:r="http://schemas.openxmlformats.org/officeDocument/2006/relationships">
  <dimension ref="B2:I45"/>
  <sheetViews>
    <sheetView workbookViewId="0" topLeftCell="A1">
      <selection activeCell="A1" sqref="A1"/>
    </sheetView>
  </sheetViews>
  <sheetFormatPr defaultColWidth="9.00390625" defaultRowHeight="13.5"/>
  <cols>
    <col min="1" max="1" width="2.625" style="1054" customWidth="1"/>
    <col min="2" max="2" width="20.625" style="1054" customWidth="1"/>
    <col min="3" max="3" width="15.625" style="1054" customWidth="1"/>
    <col min="4" max="4" width="8.625" style="1054" customWidth="1"/>
    <col min="5" max="5" width="15.625" style="1054" customWidth="1"/>
    <col min="6" max="6" width="8.625" style="1054" customWidth="1"/>
    <col min="7" max="7" width="15.625" style="1054" customWidth="1"/>
    <col min="8" max="8" width="8.625" style="1054" customWidth="1"/>
    <col min="9" max="16384" width="9.00390625" style="1054" customWidth="1"/>
  </cols>
  <sheetData>
    <row r="2" ht="14.25">
      <c r="B2" s="1055" t="s">
        <v>14</v>
      </c>
    </row>
    <row r="3" ht="12.75" thickBot="1"/>
    <row r="4" spans="2:8" s="1056" customFormat="1" ht="15" customHeight="1" thickTop="1">
      <c r="B4" s="1747" t="s">
        <v>1866</v>
      </c>
      <c r="C4" s="1057" t="s">
        <v>1867</v>
      </c>
      <c r="D4" s="1058"/>
      <c r="E4" s="1057" t="s">
        <v>1868</v>
      </c>
      <c r="F4" s="1058"/>
      <c r="G4" s="1057" t="s">
        <v>1869</v>
      </c>
      <c r="H4" s="1058"/>
    </row>
    <row r="5" spans="2:8" s="1056" customFormat="1" ht="15" customHeight="1">
      <c r="B5" s="1748"/>
      <c r="C5" s="1059" t="s">
        <v>10</v>
      </c>
      <c r="D5" s="1060" t="s">
        <v>1870</v>
      </c>
      <c r="E5" s="1059" t="s">
        <v>11</v>
      </c>
      <c r="F5" s="1060" t="s">
        <v>1870</v>
      </c>
      <c r="G5" s="1059" t="s">
        <v>11</v>
      </c>
      <c r="H5" s="1060" t="s">
        <v>1870</v>
      </c>
    </row>
    <row r="6" spans="2:8" s="1056" customFormat="1" ht="15" customHeight="1">
      <c r="B6" s="1061"/>
      <c r="C6" s="1062" t="s">
        <v>1871</v>
      </c>
      <c r="D6" s="1062" t="s">
        <v>287</v>
      </c>
      <c r="E6" s="1062" t="s">
        <v>1871</v>
      </c>
      <c r="F6" s="1062" t="s">
        <v>287</v>
      </c>
      <c r="G6" s="1062" t="s">
        <v>1871</v>
      </c>
      <c r="H6" s="1063" t="s">
        <v>287</v>
      </c>
    </row>
    <row r="7" spans="2:8" s="1064" customFormat="1" ht="15" customHeight="1">
      <c r="B7" s="1065" t="s">
        <v>12</v>
      </c>
      <c r="C7" s="1066"/>
      <c r="D7" s="1067"/>
      <c r="E7" s="1066"/>
      <c r="F7" s="1067"/>
      <c r="G7" s="1066"/>
      <c r="H7" s="1068"/>
    </row>
    <row r="8" spans="2:9" s="1056" customFormat="1" ht="15" customHeight="1">
      <c r="B8" s="1069" t="s">
        <v>1872</v>
      </c>
      <c r="C8" s="1070">
        <v>1690830383</v>
      </c>
      <c r="D8" s="1071">
        <v>12.7</v>
      </c>
      <c r="E8" s="1070">
        <v>1758686166</v>
      </c>
      <c r="F8" s="1071">
        <v>12.1</v>
      </c>
      <c r="G8" s="1070">
        <v>2070339701</v>
      </c>
      <c r="H8" s="1072">
        <v>12.1</v>
      </c>
      <c r="I8" s="1073"/>
    </row>
    <row r="9" spans="2:9" s="1056" customFormat="1" ht="15" customHeight="1">
      <c r="B9" s="1069" t="s">
        <v>1873</v>
      </c>
      <c r="C9" s="1070">
        <v>607786746</v>
      </c>
      <c r="D9" s="1071">
        <v>4.5</v>
      </c>
      <c r="E9" s="1070">
        <v>623248410</v>
      </c>
      <c r="F9" s="1071">
        <v>4.3</v>
      </c>
      <c r="G9" s="1070">
        <v>708657095</v>
      </c>
      <c r="H9" s="1072">
        <v>4.1</v>
      </c>
      <c r="I9" s="1074"/>
    </row>
    <row r="10" spans="2:8" s="1056" customFormat="1" ht="15" customHeight="1">
      <c r="B10" s="1069" t="s">
        <v>1874</v>
      </c>
      <c r="C10" s="1070">
        <v>4003340000</v>
      </c>
      <c r="D10" s="1071">
        <v>30</v>
      </c>
      <c r="E10" s="1070">
        <v>4631281000</v>
      </c>
      <c r="F10" s="1071">
        <v>31.8</v>
      </c>
      <c r="G10" s="1070">
        <v>5935295000</v>
      </c>
      <c r="H10" s="1072">
        <v>34.7</v>
      </c>
    </row>
    <row r="11" spans="2:8" s="1056" customFormat="1" ht="15" customHeight="1">
      <c r="B11" s="1069" t="s">
        <v>1875</v>
      </c>
      <c r="C11" s="1070">
        <v>64497993</v>
      </c>
      <c r="D11" s="1071">
        <v>0.5</v>
      </c>
      <c r="E11" s="1070">
        <v>60131369</v>
      </c>
      <c r="F11" s="1071">
        <v>0.4</v>
      </c>
      <c r="G11" s="1070">
        <v>122620454</v>
      </c>
      <c r="H11" s="1072">
        <v>0.7</v>
      </c>
    </row>
    <row r="12" spans="2:8" s="1056" customFormat="1" ht="15" customHeight="1">
      <c r="B12" s="1069" t="s">
        <v>1876</v>
      </c>
      <c r="C12" s="1070">
        <v>219290666</v>
      </c>
      <c r="D12" s="1071">
        <v>1.6</v>
      </c>
      <c r="E12" s="1070">
        <v>288019688</v>
      </c>
      <c r="F12" s="1071">
        <v>2</v>
      </c>
      <c r="G12" s="1070">
        <v>316222519</v>
      </c>
      <c r="H12" s="1072">
        <v>1.8</v>
      </c>
    </row>
    <row r="13" spans="2:8" s="1056" customFormat="1" ht="15" customHeight="1">
      <c r="B13" s="1069" t="s">
        <v>1877</v>
      </c>
      <c r="C13" s="1070">
        <v>443657443</v>
      </c>
      <c r="D13" s="1071">
        <v>3.3</v>
      </c>
      <c r="E13" s="1070">
        <v>470545496</v>
      </c>
      <c r="F13" s="1071">
        <v>3.2</v>
      </c>
      <c r="G13" s="1070">
        <v>495389799</v>
      </c>
      <c r="H13" s="1072">
        <v>2.9</v>
      </c>
    </row>
    <row r="14" spans="2:8" s="1056" customFormat="1" ht="15" customHeight="1">
      <c r="B14" s="1069"/>
      <c r="C14" s="1070"/>
      <c r="D14" s="1071"/>
      <c r="E14" s="1070"/>
      <c r="F14" s="1071"/>
      <c r="G14" s="1070"/>
      <c r="H14" s="1072"/>
    </row>
    <row r="15" spans="2:8" s="1056" customFormat="1" ht="15" customHeight="1">
      <c r="B15" s="1069" t="s">
        <v>1878</v>
      </c>
      <c r="C15" s="1070">
        <v>4915814924</v>
      </c>
      <c r="D15" s="1071">
        <v>36.9</v>
      </c>
      <c r="E15" s="1070">
        <v>5232375459</v>
      </c>
      <c r="F15" s="1071">
        <v>36</v>
      </c>
      <c r="G15" s="1070">
        <v>5690765252</v>
      </c>
      <c r="H15" s="1072">
        <v>33.2</v>
      </c>
    </row>
    <row r="16" spans="2:8" s="1056" customFormat="1" ht="15" customHeight="1">
      <c r="B16" s="1069" t="s">
        <v>1879</v>
      </c>
      <c r="C16" s="1070">
        <v>110759743</v>
      </c>
      <c r="D16" s="1071">
        <v>0.8</v>
      </c>
      <c r="E16" s="1070">
        <v>120579696</v>
      </c>
      <c r="F16" s="1071">
        <v>0.8</v>
      </c>
      <c r="G16" s="1070">
        <v>141568191</v>
      </c>
      <c r="H16" s="1072">
        <v>0.8</v>
      </c>
    </row>
    <row r="17" spans="2:8" s="1056" customFormat="1" ht="15" customHeight="1">
      <c r="B17" s="1069" t="s">
        <v>1880</v>
      </c>
      <c r="C17" s="1070">
        <v>207062836</v>
      </c>
      <c r="D17" s="1071">
        <v>1.6</v>
      </c>
      <c r="E17" s="1070">
        <v>151608130</v>
      </c>
      <c r="F17" s="1071">
        <v>1</v>
      </c>
      <c r="G17" s="1070">
        <v>91967536</v>
      </c>
      <c r="H17" s="1072">
        <v>0.5</v>
      </c>
    </row>
    <row r="18" spans="2:8" s="1056" customFormat="1" ht="15" customHeight="1">
      <c r="B18" s="1069" t="s">
        <v>1881</v>
      </c>
      <c r="C18" s="1070">
        <v>442691483</v>
      </c>
      <c r="D18" s="1071">
        <v>3.3</v>
      </c>
      <c r="E18" s="1070">
        <v>420110184</v>
      </c>
      <c r="F18" s="1071">
        <v>2.9</v>
      </c>
      <c r="G18" s="1070">
        <v>528243215</v>
      </c>
      <c r="H18" s="1072">
        <v>3.2</v>
      </c>
    </row>
    <row r="19" spans="2:8" s="1056" customFormat="1" ht="15" customHeight="1">
      <c r="B19" s="1069" t="s">
        <v>1882</v>
      </c>
      <c r="C19" s="1070">
        <v>438500000</v>
      </c>
      <c r="D19" s="1071">
        <v>3.3</v>
      </c>
      <c r="E19" s="1070">
        <v>479000000</v>
      </c>
      <c r="F19" s="1071">
        <v>3.3</v>
      </c>
      <c r="G19" s="1070">
        <v>641000000</v>
      </c>
      <c r="H19" s="1072">
        <v>3.7</v>
      </c>
    </row>
    <row r="20" spans="2:8" s="1056" customFormat="1" ht="15" customHeight="1">
      <c r="B20" s="1069" t="s">
        <v>1883</v>
      </c>
      <c r="C20" s="1070">
        <v>214060104</v>
      </c>
      <c r="D20" s="1071">
        <v>1.5</v>
      </c>
      <c r="E20" s="1070">
        <v>321775024</v>
      </c>
      <c r="F20" s="1071">
        <v>2.2</v>
      </c>
      <c r="G20" s="1070">
        <v>373386041</v>
      </c>
      <c r="H20" s="1072">
        <v>2.3</v>
      </c>
    </row>
    <row r="21" spans="2:8" s="1056" customFormat="1" ht="15" customHeight="1">
      <c r="B21" s="1069"/>
      <c r="C21" s="1070"/>
      <c r="D21" s="1071"/>
      <c r="E21" s="1070"/>
      <c r="F21" s="1071"/>
      <c r="G21" s="1070"/>
      <c r="H21" s="1072"/>
    </row>
    <row r="22" spans="2:8" s="1064" customFormat="1" ht="15" customHeight="1">
      <c r="B22" s="1065" t="s">
        <v>1884</v>
      </c>
      <c r="C22" s="207">
        <f aca="true" t="shared" si="0" ref="C22:H22">SUM(C8:C20)</f>
        <v>13358292321</v>
      </c>
      <c r="D22" s="1075">
        <f t="shared" si="0"/>
        <v>99.99999999999999</v>
      </c>
      <c r="E22" s="207">
        <f t="shared" si="0"/>
        <v>14557360622</v>
      </c>
      <c r="F22" s="1075">
        <f t="shared" si="0"/>
        <v>100.00000000000001</v>
      </c>
      <c r="G22" s="207">
        <f t="shared" si="0"/>
        <v>17115454803</v>
      </c>
      <c r="H22" s="1076">
        <f t="shared" si="0"/>
        <v>100</v>
      </c>
    </row>
    <row r="23" spans="2:8" s="1064" customFormat="1" ht="15" customHeight="1">
      <c r="B23" s="1065"/>
      <c r="C23" s="207"/>
      <c r="D23" s="1075"/>
      <c r="E23" s="207"/>
      <c r="F23" s="1075"/>
      <c r="G23" s="207"/>
      <c r="H23" s="1076"/>
    </row>
    <row r="24" spans="2:8" s="1064" customFormat="1" ht="15" customHeight="1">
      <c r="B24" s="1065"/>
      <c r="C24" s="207"/>
      <c r="D24" s="1075"/>
      <c r="E24" s="207"/>
      <c r="F24" s="1075"/>
      <c r="G24" s="207"/>
      <c r="H24" s="1076"/>
    </row>
    <row r="25" spans="2:8" s="1064" customFormat="1" ht="15" customHeight="1">
      <c r="B25" s="1065" t="s">
        <v>13</v>
      </c>
      <c r="C25" s="1066"/>
      <c r="D25" s="1067"/>
      <c r="E25" s="1066"/>
      <c r="F25" s="1067"/>
      <c r="G25" s="1066"/>
      <c r="H25" s="1068"/>
    </row>
    <row r="26" spans="2:8" s="1056" customFormat="1" ht="15" customHeight="1">
      <c r="B26" s="1069" t="s">
        <v>1885</v>
      </c>
      <c r="C26" s="1070">
        <v>54933007</v>
      </c>
      <c r="D26" s="1071">
        <v>0.4</v>
      </c>
      <c r="E26" s="1070">
        <v>57758818</v>
      </c>
      <c r="F26" s="1071">
        <v>0.4</v>
      </c>
      <c r="G26" s="1070">
        <v>67571429</v>
      </c>
      <c r="H26" s="1072">
        <v>0.4</v>
      </c>
    </row>
    <row r="27" spans="2:8" s="1056" customFormat="1" ht="15" customHeight="1">
      <c r="B27" s="1069" t="s">
        <v>1886</v>
      </c>
      <c r="C27" s="1070">
        <v>337449151</v>
      </c>
      <c r="D27" s="1071">
        <v>2.5</v>
      </c>
      <c r="E27" s="1070">
        <v>374445864</v>
      </c>
      <c r="F27" s="1071">
        <v>2.6</v>
      </c>
      <c r="G27" s="1070">
        <v>453099864</v>
      </c>
      <c r="H27" s="1072">
        <v>2.7</v>
      </c>
    </row>
    <row r="28" spans="2:8" s="1056" customFormat="1" ht="15" customHeight="1">
      <c r="B28" s="1069" t="s">
        <v>1887</v>
      </c>
      <c r="C28" s="1070">
        <v>630633026</v>
      </c>
      <c r="D28" s="1071">
        <v>4.7</v>
      </c>
      <c r="E28" s="1070">
        <v>670010064</v>
      </c>
      <c r="F28" s="1071">
        <v>4.7</v>
      </c>
      <c r="G28" s="1070">
        <v>809322245</v>
      </c>
      <c r="H28" s="1072">
        <v>4.8</v>
      </c>
    </row>
    <row r="29" spans="2:8" s="1056" customFormat="1" ht="15" customHeight="1">
      <c r="B29" s="1069" t="s">
        <v>1888</v>
      </c>
      <c r="C29" s="1070">
        <v>2884963009</v>
      </c>
      <c r="D29" s="1071">
        <v>21.7</v>
      </c>
      <c r="E29" s="1070">
        <v>3144648553</v>
      </c>
      <c r="F29" s="1071">
        <v>21.8</v>
      </c>
      <c r="G29" s="1070">
        <v>3560165324</v>
      </c>
      <c r="H29" s="1072">
        <v>21.3</v>
      </c>
    </row>
    <row r="30" spans="2:8" s="1056" customFormat="1" ht="15" customHeight="1">
      <c r="B30" s="1069" t="s">
        <v>1889</v>
      </c>
      <c r="C30" s="1070">
        <v>4938477417</v>
      </c>
      <c r="D30" s="1071">
        <v>37.1</v>
      </c>
      <c r="E30" s="1070">
        <v>5343766021</v>
      </c>
      <c r="F30" s="1071">
        <v>37.1</v>
      </c>
      <c r="G30" s="1070">
        <v>6085549709</v>
      </c>
      <c r="H30" s="1072">
        <v>36.4</v>
      </c>
    </row>
    <row r="31" spans="2:8" s="1056" customFormat="1" ht="15" customHeight="1">
      <c r="B31" s="1069" t="s">
        <v>0</v>
      </c>
      <c r="C31" s="1070">
        <v>701496633</v>
      </c>
      <c r="D31" s="1071">
        <v>5.3</v>
      </c>
      <c r="E31" s="1070">
        <v>740466040</v>
      </c>
      <c r="F31" s="1071">
        <v>5.1</v>
      </c>
      <c r="G31" s="1070">
        <v>823685277</v>
      </c>
      <c r="H31" s="1072">
        <v>5</v>
      </c>
    </row>
    <row r="32" spans="2:8" s="1056" customFormat="1" ht="15" customHeight="1">
      <c r="B32" s="1069" t="s">
        <v>1</v>
      </c>
      <c r="C32" s="1070">
        <v>327800653</v>
      </c>
      <c r="D32" s="1071">
        <v>2.5</v>
      </c>
      <c r="E32" s="1070">
        <v>405306162</v>
      </c>
      <c r="F32" s="1071">
        <v>2.8</v>
      </c>
      <c r="G32" s="1070">
        <v>624387667</v>
      </c>
      <c r="H32" s="1072">
        <v>3.7</v>
      </c>
    </row>
    <row r="33" spans="2:8" s="1056" customFormat="1" ht="15" customHeight="1">
      <c r="B33" s="1069"/>
      <c r="C33" s="1070"/>
      <c r="D33" s="1071"/>
      <c r="E33" s="1070"/>
      <c r="F33" s="1071"/>
      <c r="G33" s="1070"/>
      <c r="H33" s="1072"/>
    </row>
    <row r="34" spans="2:8" s="1056" customFormat="1" ht="15" customHeight="1">
      <c r="B34" s="1069" t="s">
        <v>2</v>
      </c>
      <c r="C34" s="1070">
        <v>2049547178</v>
      </c>
      <c r="D34" s="1071">
        <v>15.4</v>
      </c>
      <c r="E34" s="1070">
        <v>2044964444</v>
      </c>
      <c r="F34" s="1071">
        <v>14.2</v>
      </c>
      <c r="G34" s="1070">
        <v>2330454544</v>
      </c>
      <c r="H34" s="1072">
        <v>13.9</v>
      </c>
    </row>
    <row r="35" spans="2:8" s="1056" customFormat="1" ht="15" customHeight="1">
      <c r="B35" s="1069" t="s">
        <v>3</v>
      </c>
      <c r="C35" s="1070">
        <v>117666342</v>
      </c>
      <c r="D35" s="1071">
        <v>0.9</v>
      </c>
      <c r="E35" s="1070">
        <v>142232713</v>
      </c>
      <c r="F35" s="1071">
        <v>1</v>
      </c>
      <c r="G35" s="1070">
        <v>94906331</v>
      </c>
      <c r="H35" s="1072">
        <v>0.6</v>
      </c>
    </row>
    <row r="36" spans="2:8" s="1056" customFormat="1" ht="15" customHeight="1">
      <c r="B36" s="1069" t="s">
        <v>4</v>
      </c>
      <c r="C36" s="1070">
        <v>23695225</v>
      </c>
      <c r="D36" s="1071">
        <v>0.2</v>
      </c>
      <c r="E36" s="1070">
        <v>34424228</v>
      </c>
      <c r="F36" s="1071">
        <v>0.2</v>
      </c>
      <c r="G36" s="1070">
        <v>58767844</v>
      </c>
      <c r="H36" s="1072">
        <v>0.4</v>
      </c>
    </row>
    <row r="37" spans="2:8" s="1056" customFormat="1" ht="15" customHeight="1">
      <c r="B37" s="1069" t="s">
        <v>5</v>
      </c>
      <c r="C37" s="1070">
        <v>33642577</v>
      </c>
      <c r="D37" s="1071">
        <v>0.3</v>
      </c>
      <c r="E37" s="1070">
        <v>63608901</v>
      </c>
      <c r="F37" s="1071">
        <v>0.4</v>
      </c>
      <c r="G37" s="1070">
        <v>37564733</v>
      </c>
      <c r="H37" s="1072">
        <v>0.2</v>
      </c>
    </row>
    <row r="38" spans="2:8" s="1056" customFormat="1" ht="15" customHeight="1">
      <c r="B38" s="1069" t="s">
        <v>6</v>
      </c>
      <c r="C38" s="1070">
        <v>931156293</v>
      </c>
      <c r="D38" s="1071">
        <v>7</v>
      </c>
      <c r="E38" s="1070">
        <v>1084389442</v>
      </c>
      <c r="F38" s="1071">
        <v>7.5</v>
      </c>
      <c r="G38" s="1070">
        <v>1094942267</v>
      </c>
      <c r="H38" s="1072">
        <v>6.5</v>
      </c>
    </row>
    <row r="39" spans="2:8" s="1056" customFormat="1" ht="15" customHeight="1">
      <c r="B39" s="1069" t="s">
        <v>7</v>
      </c>
      <c r="C39" s="1070">
        <v>271553687</v>
      </c>
      <c r="D39" s="1071">
        <v>2</v>
      </c>
      <c r="E39" s="1070">
        <v>291565131</v>
      </c>
      <c r="F39" s="1071">
        <v>2</v>
      </c>
      <c r="G39" s="1070">
        <v>683597485</v>
      </c>
      <c r="H39" s="1072">
        <v>4.1</v>
      </c>
    </row>
    <row r="40" spans="2:8" s="1056" customFormat="1" ht="15" customHeight="1">
      <c r="B40" s="1069" t="s">
        <v>8</v>
      </c>
      <c r="C40" s="1077">
        <v>0</v>
      </c>
      <c r="D40" s="1078">
        <v>0</v>
      </c>
      <c r="E40" s="1077">
        <v>0</v>
      </c>
      <c r="F40" s="1078">
        <v>0</v>
      </c>
      <c r="G40" s="1077">
        <v>0</v>
      </c>
      <c r="H40" s="1079">
        <v>0</v>
      </c>
    </row>
    <row r="41" spans="2:8" s="1056" customFormat="1" ht="15" customHeight="1">
      <c r="B41" s="1069"/>
      <c r="C41" s="1077"/>
      <c r="D41" s="1071"/>
      <c r="E41" s="1077"/>
      <c r="F41" s="1071"/>
      <c r="G41" s="1077"/>
      <c r="H41" s="1072"/>
    </row>
    <row r="42" spans="2:8" s="1064" customFormat="1" ht="15" customHeight="1">
      <c r="B42" s="1065" t="s">
        <v>243</v>
      </c>
      <c r="C42" s="1066">
        <f>SUM(C26:C40)</f>
        <v>13303014198</v>
      </c>
      <c r="D42" s="1067">
        <f>SUM(D26:D40)</f>
        <v>100.00000000000001</v>
      </c>
      <c r="E42" s="1066">
        <f>SUM(E26:E40)</f>
        <v>14397586381</v>
      </c>
      <c r="F42" s="1080">
        <v>100</v>
      </c>
      <c r="G42" s="1066">
        <f>SUM(G26:G40)</f>
        <v>16724014719</v>
      </c>
      <c r="H42" s="1081">
        <f>SUM(H26:H40)</f>
        <v>100</v>
      </c>
    </row>
    <row r="43" spans="2:8" ht="9.75" customHeight="1">
      <c r="B43" s="1082"/>
      <c r="C43" s="1083"/>
      <c r="D43" s="1084"/>
      <c r="E43" s="1083"/>
      <c r="F43" s="1084"/>
      <c r="G43" s="1083"/>
      <c r="H43" s="1085"/>
    </row>
    <row r="44" spans="2:8" s="1056" customFormat="1" ht="15" customHeight="1">
      <c r="B44" s="1069" t="s">
        <v>9</v>
      </c>
      <c r="C44" s="1086">
        <f>SUM(C22-C42)</f>
        <v>55278123</v>
      </c>
      <c r="D44" s="1078">
        <v>0</v>
      </c>
      <c r="E44" s="1086">
        <f>SUM(E22-E42)</f>
        <v>159774241</v>
      </c>
      <c r="F44" s="1078">
        <v>0</v>
      </c>
      <c r="G44" s="1086">
        <f>SUM(G22-G42)</f>
        <v>391440084</v>
      </c>
      <c r="H44" s="1079">
        <v>0</v>
      </c>
    </row>
    <row r="45" spans="2:8" s="1056" customFormat="1" ht="15" customHeight="1">
      <c r="B45" s="1087"/>
      <c r="C45" s="1088"/>
      <c r="D45" s="1089"/>
      <c r="E45" s="1088"/>
      <c r="F45" s="1089"/>
      <c r="G45" s="1088"/>
      <c r="H45" s="1090"/>
    </row>
  </sheetData>
  <mergeCells count="1">
    <mergeCell ref="B4:B5"/>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B2:AX39"/>
  <sheetViews>
    <sheetView workbookViewId="0" topLeftCell="A1">
      <selection activeCell="A1" sqref="A1"/>
    </sheetView>
  </sheetViews>
  <sheetFormatPr defaultColWidth="9.00390625" defaultRowHeight="13.5"/>
  <cols>
    <col min="1" max="1" width="2.625" style="1091" customWidth="1"/>
    <col min="2" max="2" width="4.25390625" style="1091" customWidth="1"/>
    <col min="3" max="3" width="7.625" style="1091" customWidth="1"/>
    <col min="4" max="4" width="9.00390625" style="1091" customWidth="1"/>
    <col min="5" max="5" width="1.25" style="1094" customWidth="1"/>
    <col min="6" max="6" width="9.00390625" style="1091" customWidth="1"/>
    <col min="7" max="7" width="5.625" style="1091" customWidth="1"/>
    <col min="8" max="8" width="1.37890625" style="1094" customWidth="1"/>
    <col min="9" max="9" width="5.25390625" style="1091" customWidth="1"/>
    <col min="10" max="14" width="5.625" style="1091" customWidth="1"/>
    <col min="15" max="15" width="1.12109375" style="1094" customWidth="1"/>
    <col min="16" max="17" width="5.625" style="1091" customWidth="1"/>
    <col min="18" max="18" width="2.25390625" style="1094" customWidth="1"/>
    <col min="19" max="25" width="5.625" style="1091" customWidth="1"/>
    <col min="26" max="26" width="8.00390625" style="1091" customWidth="1"/>
    <col min="27" max="27" width="1.37890625" style="1094" customWidth="1"/>
    <col min="28" max="28" width="7.625" style="1091" bestFit="1" customWidth="1"/>
    <col min="29" max="30" width="5.625" style="1091" customWidth="1"/>
    <col min="31" max="31" width="6.875" style="1091" customWidth="1"/>
    <col min="32" max="32" width="2.25390625" style="1094" customWidth="1"/>
    <col min="33" max="33" width="6.875" style="1091" customWidth="1"/>
    <col min="34" max="47" width="5.625" style="1091" customWidth="1"/>
    <col min="48" max="48" width="7.875" style="1091" bestFit="1" customWidth="1"/>
    <col min="49" max="49" width="1.625" style="1094" customWidth="1"/>
    <col min="50" max="50" width="7.125" style="1091" customWidth="1"/>
    <col min="51" max="16384" width="9.00390625" style="1091" customWidth="1"/>
  </cols>
  <sheetData>
    <row r="2" spans="2:50" ht="14.25">
      <c r="B2" s="1092" t="s">
        <v>69</v>
      </c>
      <c r="C2" s="1092"/>
      <c r="D2" s="1092"/>
      <c r="E2" s="1093"/>
      <c r="F2" s="1092"/>
      <c r="I2" s="1092"/>
      <c r="J2" s="1092"/>
      <c r="K2" s="1092"/>
      <c r="L2" s="1092"/>
      <c r="M2" s="1092"/>
      <c r="N2" s="1092"/>
      <c r="O2" s="1093"/>
      <c r="V2" s="1092"/>
      <c r="W2" s="1092"/>
      <c r="X2" s="1092"/>
      <c r="Y2" s="1092"/>
      <c r="Z2" s="1092"/>
      <c r="AA2" s="1093"/>
      <c r="AB2" s="1092"/>
      <c r="AC2" s="1092"/>
      <c r="AD2" s="1092"/>
      <c r="AE2" s="1092"/>
      <c r="AF2" s="1093"/>
      <c r="AG2" s="1092"/>
      <c r="AH2" s="1092"/>
      <c r="AI2" s="1092"/>
      <c r="AJ2" s="1092"/>
      <c r="AK2" s="1092"/>
      <c r="AL2" s="1092"/>
      <c r="AR2" s="1092"/>
      <c r="AS2" s="1092"/>
      <c r="AT2" s="1092"/>
      <c r="AU2" s="1092"/>
      <c r="AV2" s="1092"/>
      <c r="AW2" s="1093"/>
      <c r="AX2" s="1092"/>
    </row>
    <row r="3" spans="5:50" s="1095" customFormat="1" ht="12.75" thickBot="1">
      <c r="E3" s="1096"/>
      <c r="H3" s="1096"/>
      <c r="O3" s="1096"/>
      <c r="R3" s="1096"/>
      <c r="AA3" s="1096"/>
      <c r="AF3" s="1096"/>
      <c r="AW3" s="1096"/>
      <c r="AX3" s="1095" t="s">
        <v>1168</v>
      </c>
    </row>
    <row r="4" spans="2:50" s="1095" customFormat="1" ht="27.75" customHeight="1" thickTop="1">
      <c r="B4" s="1757" t="s">
        <v>26</v>
      </c>
      <c r="C4" s="1758"/>
      <c r="D4" s="1751" t="s">
        <v>1756</v>
      </c>
      <c r="E4" s="1751"/>
      <c r="F4" s="1752"/>
      <c r="G4" s="1749" t="s">
        <v>27</v>
      </c>
      <c r="H4" s="1751"/>
      <c r="I4" s="1752"/>
      <c r="J4" s="1749" t="s">
        <v>28</v>
      </c>
      <c r="K4" s="1752"/>
      <c r="L4" s="1749" t="s">
        <v>29</v>
      </c>
      <c r="M4" s="1752"/>
      <c r="N4" s="1749" t="s">
        <v>30</v>
      </c>
      <c r="O4" s="1751"/>
      <c r="P4" s="1752"/>
      <c r="Q4" s="1749" t="s">
        <v>31</v>
      </c>
      <c r="R4" s="1751"/>
      <c r="S4" s="1752"/>
      <c r="T4" s="1749" t="s">
        <v>32</v>
      </c>
      <c r="U4" s="1753"/>
      <c r="V4" s="1749" t="s">
        <v>33</v>
      </c>
      <c r="W4" s="1750"/>
      <c r="X4" s="1749" t="s">
        <v>34</v>
      </c>
      <c r="Y4" s="1750"/>
      <c r="Z4" s="1749" t="s">
        <v>35</v>
      </c>
      <c r="AA4" s="1751"/>
      <c r="AB4" s="1750"/>
      <c r="AC4" s="1751" t="s">
        <v>36</v>
      </c>
      <c r="AD4" s="1750"/>
      <c r="AE4" s="1749" t="s">
        <v>37</v>
      </c>
      <c r="AF4" s="1751"/>
      <c r="AG4" s="1752"/>
      <c r="AH4" s="1749" t="s">
        <v>38</v>
      </c>
      <c r="AI4" s="1752"/>
      <c r="AJ4" s="1749" t="s">
        <v>39</v>
      </c>
      <c r="AK4" s="1752"/>
      <c r="AL4" s="1754" t="s">
        <v>40</v>
      </c>
      <c r="AM4" s="1750"/>
      <c r="AN4" s="1749" t="s">
        <v>41</v>
      </c>
      <c r="AO4" s="1752"/>
      <c r="AP4" s="1749" t="s">
        <v>42</v>
      </c>
      <c r="AQ4" s="1753"/>
      <c r="AR4" s="1749" t="s">
        <v>43</v>
      </c>
      <c r="AS4" s="1750"/>
      <c r="AT4" s="1749" t="s">
        <v>44</v>
      </c>
      <c r="AU4" s="1750"/>
      <c r="AV4" s="1751" t="s">
        <v>1199</v>
      </c>
      <c r="AW4" s="1751"/>
      <c r="AX4" s="1750"/>
    </row>
    <row r="5" spans="2:50" s="1095" customFormat="1" ht="15.75" customHeight="1">
      <c r="B5" s="1759"/>
      <c r="C5" s="1760"/>
      <c r="D5" s="1097" t="s">
        <v>45</v>
      </c>
      <c r="E5" s="1765" t="s">
        <v>46</v>
      </c>
      <c r="F5" s="1766"/>
      <c r="G5" s="1099" t="s">
        <v>45</v>
      </c>
      <c r="H5" s="1765" t="s">
        <v>46</v>
      </c>
      <c r="I5" s="1766"/>
      <c r="J5" s="1099" t="s">
        <v>45</v>
      </c>
      <c r="K5" s="1099" t="s">
        <v>46</v>
      </c>
      <c r="L5" s="1099" t="s">
        <v>45</v>
      </c>
      <c r="M5" s="1099" t="s">
        <v>46</v>
      </c>
      <c r="N5" s="1099" t="s">
        <v>45</v>
      </c>
      <c r="O5" s="1765" t="s">
        <v>46</v>
      </c>
      <c r="P5" s="1766"/>
      <c r="Q5" s="1099" t="s">
        <v>45</v>
      </c>
      <c r="R5" s="1765" t="s">
        <v>46</v>
      </c>
      <c r="S5" s="1766"/>
      <c r="T5" s="1099" t="s">
        <v>45</v>
      </c>
      <c r="U5" s="1098" t="s">
        <v>46</v>
      </c>
      <c r="V5" s="1099" t="s">
        <v>45</v>
      </c>
      <c r="W5" s="1099" t="s">
        <v>46</v>
      </c>
      <c r="X5" s="1099" t="s">
        <v>45</v>
      </c>
      <c r="Y5" s="1099" t="s">
        <v>46</v>
      </c>
      <c r="Z5" s="1099" t="s">
        <v>45</v>
      </c>
      <c r="AA5" s="1765" t="s">
        <v>46</v>
      </c>
      <c r="AB5" s="1766"/>
      <c r="AC5" s="1097" t="s">
        <v>45</v>
      </c>
      <c r="AD5" s="1099" t="s">
        <v>46</v>
      </c>
      <c r="AE5" s="1099" t="s">
        <v>45</v>
      </c>
      <c r="AF5" s="1765" t="s">
        <v>46</v>
      </c>
      <c r="AG5" s="1766"/>
      <c r="AH5" s="1099" t="s">
        <v>45</v>
      </c>
      <c r="AI5" s="1099" t="s">
        <v>46</v>
      </c>
      <c r="AJ5" s="1099" t="s">
        <v>45</v>
      </c>
      <c r="AK5" s="1099" t="s">
        <v>46</v>
      </c>
      <c r="AL5" s="1099" t="s">
        <v>45</v>
      </c>
      <c r="AM5" s="1099" t="s">
        <v>46</v>
      </c>
      <c r="AN5" s="1099" t="s">
        <v>45</v>
      </c>
      <c r="AO5" s="1099" t="s">
        <v>46</v>
      </c>
      <c r="AP5" s="1099" t="s">
        <v>45</v>
      </c>
      <c r="AQ5" s="1098" t="s">
        <v>46</v>
      </c>
      <c r="AR5" s="1099" t="s">
        <v>45</v>
      </c>
      <c r="AS5" s="1099" t="s">
        <v>46</v>
      </c>
      <c r="AT5" s="1099" t="s">
        <v>45</v>
      </c>
      <c r="AU5" s="1099" t="s">
        <v>46</v>
      </c>
      <c r="AV5" s="1097" t="s">
        <v>45</v>
      </c>
      <c r="AW5" s="1765" t="s">
        <v>46</v>
      </c>
      <c r="AX5" s="1766"/>
    </row>
    <row r="6" spans="2:50" s="1095" customFormat="1" ht="12">
      <c r="B6" s="1761" t="s">
        <v>47</v>
      </c>
      <c r="C6" s="1762"/>
      <c r="D6" s="1100">
        <v>14103</v>
      </c>
      <c r="E6" s="1101"/>
      <c r="F6" s="1100">
        <f>SUM(I6,K6,M6,P6,S6,U6,W6,Y6,AB6,AD6,AG6,AI6,AK6,AM6,AO6,AQ6,AS6,AU6,AX6)</f>
        <v>10802</v>
      </c>
      <c r="G6" s="1100">
        <v>28</v>
      </c>
      <c r="H6" s="1101"/>
      <c r="I6" s="1100">
        <v>26</v>
      </c>
      <c r="J6" s="1100">
        <v>34</v>
      </c>
      <c r="K6" s="1100">
        <v>27</v>
      </c>
      <c r="L6" s="1100">
        <v>47</v>
      </c>
      <c r="M6" s="1100">
        <v>31</v>
      </c>
      <c r="N6" s="1100">
        <v>89</v>
      </c>
      <c r="O6" s="1101"/>
      <c r="P6" s="1100">
        <v>78</v>
      </c>
      <c r="Q6" s="1100">
        <v>478</v>
      </c>
      <c r="R6" s="1102"/>
      <c r="S6" s="1100">
        <v>471</v>
      </c>
      <c r="T6" s="1100">
        <v>686</v>
      </c>
      <c r="U6" s="1100">
        <v>670</v>
      </c>
      <c r="V6" s="1100">
        <v>56</v>
      </c>
      <c r="W6" s="1100">
        <v>51</v>
      </c>
      <c r="X6" s="1100">
        <v>455</v>
      </c>
      <c r="Y6" s="1100">
        <v>448</v>
      </c>
      <c r="Z6" s="1100">
        <v>8290</v>
      </c>
      <c r="AA6" s="1101"/>
      <c r="AB6" s="1100">
        <v>5141</v>
      </c>
      <c r="AC6" s="1100">
        <v>179</v>
      </c>
      <c r="AD6" s="1100">
        <v>179</v>
      </c>
      <c r="AE6" s="1100">
        <v>1720</v>
      </c>
      <c r="AF6" s="1102"/>
      <c r="AG6" s="1100">
        <v>1680</v>
      </c>
      <c r="AH6" s="1100">
        <v>402</v>
      </c>
      <c r="AI6" s="1100">
        <v>398</v>
      </c>
      <c r="AJ6" s="1100">
        <v>76</v>
      </c>
      <c r="AK6" s="1100">
        <v>70</v>
      </c>
      <c r="AL6" s="1100">
        <v>3</v>
      </c>
      <c r="AM6" s="1100">
        <v>3</v>
      </c>
      <c r="AN6" s="1100">
        <v>5</v>
      </c>
      <c r="AO6" s="1100">
        <v>5</v>
      </c>
      <c r="AP6" s="1100">
        <v>5</v>
      </c>
      <c r="AQ6" s="1100">
        <v>5</v>
      </c>
      <c r="AR6" s="1100">
        <v>23</v>
      </c>
      <c r="AS6" s="1100">
        <v>21</v>
      </c>
      <c r="AT6" s="1100">
        <v>4</v>
      </c>
      <c r="AU6" s="1100">
        <v>4</v>
      </c>
      <c r="AV6" s="1100">
        <v>1514</v>
      </c>
      <c r="AW6" s="1101"/>
      <c r="AX6" s="1103">
        <v>1494</v>
      </c>
    </row>
    <row r="7" spans="2:50" s="1104" customFormat="1" ht="13.5" customHeight="1">
      <c r="B7" s="1763" t="s">
        <v>48</v>
      </c>
      <c r="C7" s="1764"/>
      <c r="D7" s="1105">
        <f>SUM(G7,J7,L7,N7,Q7,T7,V7,X7,Z7,AC7,AE7,AH7,AJ7,AL7,AN7,AP7,AR7,AT7,AV7)</f>
        <v>14715</v>
      </c>
      <c r="E7" s="1106"/>
      <c r="F7" s="1105">
        <f>SUM(F9:F20)</f>
        <v>11011</v>
      </c>
      <c r="G7" s="1105">
        <f>SUM(G9:G20)</f>
        <v>24</v>
      </c>
      <c r="H7" s="1106"/>
      <c r="I7" s="1105">
        <f aca="true" t="shared" si="0" ref="I7:N7">SUM(I9:I20)</f>
        <v>17</v>
      </c>
      <c r="J7" s="1105">
        <f t="shared" si="0"/>
        <v>37</v>
      </c>
      <c r="K7" s="1105">
        <f t="shared" si="0"/>
        <v>30</v>
      </c>
      <c r="L7" s="1105">
        <f t="shared" si="0"/>
        <v>35</v>
      </c>
      <c r="M7" s="1105">
        <f t="shared" si="0"/>
        <v>23</v>
      </c>
      <c r="N7" s="1105">
        <f t="shared" si="0"/>
        <v>77</v>
      </c>
      <c r="O7" s="1106"/>
      <c r="P7" s="1105">
        <f>SUM(P9:P20)</f>
        <v>66</v>
      </c>
      <c r="Q7" s="1105">
        <f>SUM(Q9:Q20)</f>
        <v>532</v>
      </c>
      <c r="R7" s="1106"/>
      <c r="S7" s="1105">
        <f aca="true" t="shared" si="1" ref="S7:Z7">SUM(S9:S20)</f>
        <v>528</v>
      </c>
      <c r="T7" s="1105">
        <f t="shared" si="1"/>
        <v>686</v>
      </c>
      <c r="U7" s="1105">
        <f t="shared" si="1"/>
        <v>666</v>
      </c>
      <c r="V7" s="1105">
        <f t="shared" si="1"/>
        <v>87</v>
      </c>
      <c r="W7" s="1105">
        <f t="shared" si="1"/>
        <v>83</v>
      </c>
      <c r="X7" s="1105">
        <f t="shared" si="1"/>
        <v>312</v>
      </c>
      <c r="Y7" s="1105">
        <f t="shared" si="1"/>
        <v>306</v>
      </c>
      <c r="Z7" s="1105">
        <f t="shared" si="1"/>
        <v>8400</v>
      </c>
      <c r="AA7" s="1106"/>
      <c r="AB7" s="1105">
        <f>SUM(AB9:AB20)</f>
        <v>4852</v>
      </c>
      <c r="AC7" s="1105">
        <f>SUM(AC9:AC20)</f>
        <v>197</v>
      </c>
      <c r="AD7" s="1105">
        <f>SUM(AD9:AD20)</f>
        <v>197</v>
      </c>
      <c r="AE7" s="1105">
        <f>SUM(AE9:AE20)</f>
        <v>1958</v>
      </c>
      <c r="AF7" s="1106"/>
      <c r="AG7" s="1105">
        <f aca="true" t="shared" si="2" ref="AG7:AR7">SUM(AG9:AG20)</f>
        <v>1889</v>
      </c>
      <c r="AH7" s="1105">
        <f t="shared" si="2"/>
        <v>462</v>
      </c>
      <c r="AI7" s="1105">
        <f t="shared" si="2"/>
        <v>458</v>
      </c>
      <c r="AJ7" s="1105">
        <f t="shared" si="2"/>
        <v>64</v>
      </c>
      <c r="AK7" s="1105">
        <f t="shared" si="2"/>
        <v>62</v>
      </c>
      <c r="AL7" s="1105">
        <f t="shared" si="2"/>
        <v>8</v>
      </c>
      <c r="AM7" s="1105">
        <f t="shared" si="2"/>
        <v>8</v>
      </c>
      <c r="AN7" s="1105">
        <f t="shared" si="2"/>
        <v>8</v>
      </c>
      <c r="AO7" s="1105">
        <f t="shared" si="2"/>
        <v>8</v>
      </c>
      <c r="AP7" s="1105">
        <f t="shared" si="2"/>
        <v>12</v>
      </c>
      <c r="AQ7" s="1105">
        <f t="shared" si="2"/>
        <v>12</v>
      </c>
      <c r="AR7" s="1105">
        <f t="shared" si="2"/>
        <v>21</v>
      </c>
      <c r="AS7" s="1105">
        <v>21</v>
      </c>
      <c r="AT7" s="1105">
        <f>SUM(AT9:AT20)</f>
        <v>11</v>
      </c>
      <c r="AU7" s="1105">
        <f>SUM(AU9:AU20)</f>
        <v>11</v>
      </c>
      <c r="AV7" s="1105">
        <f>SUM(AV9:AV20)</f>
        <v>1784</v>
      </c>
      <c r="AW7" s="1106"/>
      <c r="AX7" s="1107">
        <f>SUM(AX9:AX20)</f>
        <v>1773</v>
      </c>
    </row>
    <row r="8" spans="2:50" s="1095" customFormat="1" ht="12">
      <c r="B8" s="1108"/>
      <c r="C8" s="1109"/>
      <c r="D8" s="1100"/>
      <c r="E8" s="1102"/>
      <c r="F8" s="1100"/>
      <c r="G8" s="1100"/>
      <c r="H8" s="1102"/>
      <c r="I8" s="1100"/>
      <c r="J8" s="1100"/>
      <c r="K8" s="1100"/>
      <c r="L8" s="1100"/>
      <c r="M8" s="1100"/>
      <c r="N8" s="1100"/>
      <c r="O8" s="1102"/>
      <c r="P8" s="1100"/>
      <c r="Q8" s="1100"/>
      <c r="R8" s="1102"/>
      <c r="S8" s="1100"/>
      <c r="T8" s="1100"/>
      <c r="U8" s="1100"/>
      <c r="V8" s="1100"/>
      <c r="W8" s="1100"/>
      <c r="X8" s="1100"/>
      <c r="Y8" s="1100"/>
      <c r="Z8" s="1100"/>
      <c r="AA8" s="1102"/>
      <c r="AB8" s="1100"/>
      <c r="AC8" s="1100"/>
      <c r="AD8" s="1100"/>
      <c r="AE8" s="1100"/>
      <c r="AF8" s="1102"/>
      <c r="AG8" s="1100"/>
      <c r="AH8" s="1100"/>
      <c r="AI8" s="1100"/>
      <c r="AJ8" s="1100"/>
      <c r="AK8" s="1100"/>
      <c r="AL8" s="1100"/>
      <c r="AM8" s="1100"/>
      <c r="AN8" s="1100"/>
      <c r="AO8" s="1100"/>
      <c r="AP8" s="1100"/>
      <c r="AQ8" s="1100"/>
      <c r="AR8" s="1100"/>
      <c r="AS8" s="1100"/>
      <c r="AT8" s="1100"/>
      <c r="AU8" s="1100"/>
      <c r="AV8" s="1100"/>
      <c r="AW8" s="1102"/>
      <c r="AX8" s="1103"/>
    </row>
    <row r="9" spans="2:50" s="1095" customFormat="1" ht="12">
      <c r="B9" s="1755" t="s">
        <v>49</v>
      </c>
      <c r="C9" s="1110" t="s">
        <v>50</v>
      </c>
      <c r="D9" s="1100">
        <f aca="true" t="shared" si="3" ref="D9:D20">SUM(G9,J9,L9,N9,Q9,T9,V9,X9,AC9,AE9,AH9,AJ9,AL9,AN9,AP9,AR9,AV9,Z9,AT9)</f>
        <v>1045</v>
      </c>
      <c r="E9" s="1101"/>
      <c r="F9" s="1100">
        <f aca="true" t="shared" si="4" ref="F9:F14">SUM(I9,K9,M9,P9,S9,U9,W9,Y9,AD9,AG9,AI9,AK9,AM9,AO9,AQ9,AS9,AX9,AB9,AU9)</f>
        <v>828</v>
      </c>
      <c r="G9" s="1100">
        <v>2</v>
      </c>
      <c r="H9" s="1102"/>
      <c r="I9" s="1100">
        <v>2</v>
      </c>
      <c r="J9" s="1100">
        <v>5</v>
      </c>
      <c r="K9" s="1100">
        <v>5</v>
      </c>
      <c r="L9" s="1100">
        <v>2</v>
      </c>
      <c r="M9" s="1100">
        <v>0</v>
      </c>
      <c r="N9" s="1100">
        <v>4</v>
      </c>
      <c r="O9" s="1102"/>
      <c r="P9" s="1100">
        <v>4</v>
      </c>
      <c r="Q9" s="1100">
        <v>63</v>
      </c>
      <c r="R9" s="1102"/>
      <c r="S9" s="1100">
        <v>62</v>
      </c>
      <c r="T9" s="1100">
        <v>55</v>
      </c>
      <c r="U9" s="1100">
        <v>54</v>
      </c>
      <c r="V9" s="1100">
        <v>2</v>
      </c>
      <c r="W9" s="1100">
        <v>2</v>
      </c>
      <c r="X9" s="1100">
        <v>33</v>
      </c>
      <c r="Y9" s="1100">
        <v>33</v>
      </c>
      <c r="Z9" s="1100">
        <v>625</v>
      </c>
      <c r="AA9" s="1102"/>
      <c r="AB9" s="1100">
        <v>424</v>
      </c>
      <c r="AC9" s="1100">
        <v>30</v>
      </c>
      <c r="AD9" s="1100">
        <v>30</v>
      </c>
      <c r="AE9" s="1100">
        <v>67</v>
      </c>
      <c r="AF9" s="1102"/>
      <c r="AG9" s="1100">
        <v>58</v>
      </c>
      <c r="AH9" s="1100">
        <v>25</v>
      </c>
      <c r="AI9" s="1100">
        <v>23</v>
      </c>
      <c r="AJ9" s="1100">
        <v>5</v>
      </c>
      <c r="AK9" s="1100">
        <v>5</v>
      </c>
      <c r="AL9" s="1100">
        <v>0</v>
      </c>
      <c r="AM9" s="1100">
        <v>0</v>
      </c>
      <c r="AN9" s="1100">
        <v>0</v>
      </c>
      <c r="AO9" s="1100">
        <v>0</v>
      </c>
      <c r="AP9" s="1100">
        <v>0</v>
      </c>
      <c r="AQ9" s="1100">
        <v>0</v>
      </c>
      <c r="AR9" s="1100">
        <v>0</v>
      </c>
      <c r="AS9" s="1100">
        <v>0</v>
      </c>
      <c r="AT9" s="1100">
        <v>0</v>
      </c>
      <c r="AU9" s="1100">
        <v>0</v>
      </c>
      <c r="AV9" s="1100">
        <v>127</v>
      </c>
      <c r="AW9" s="1101"/>
      <c r="AX9" s="1103">
        <v>126</v>
      </c>
    </row>
    <row r="10" spans="2:50" s="1095" customFormat="1" ht="12">
      <c r="B10" s="1755"/>
      <c r="C10" s="1110" t="s">
        <v>15</v>
      </c>
      <c r="D10" s="1100">
        <f t="shared" si="3"/>
        <v>1265</v>
      </c>
      <c r="E10" s="1101"/>
      <c r="F10" s="1100">
        <f t="shared" si="4"/>
        <v>1039</v>
      </c>
      <c r="G10" s="1100">
        <v>3</v>
      </c>
      <c r="H10" s="1102"/>
      <c r="I10" s="1111">
        <v>1</v>
      </c>
      <c r="J10" s="1100">
        <v>3</v>
      </c>
      <c r="K10" s="1100">
        <v>2</v>
      </c>
      <c r="L10" s="1100">
        <v>2</v>
      </c>
      <c r="M10" s="1100">
        <v>2</v>
      </c>
      <c r="N10" s="1100">
        <v>2</v>
      </c>
      <c r="O10" s="1101"/>
      <c r="P10" s="1100">
        <v>2</v>
      </c>
      <c r="Q10" s="1100">
        <v>43</v>
      </c>
      <c r="R10" s="1102"/>
      <c r="S10" s="1100">
        <v>44</v>
      </c>
      <c r="T10" s="1100">
        <v>49</v>
      </c>
      <c r="U10" s="1100">
        <v>45</v>
      </c>
      <c r="V10" s="1100">
        <v>4</v>
      </c>
      <c r="W10" s="1100">
        <v>3</v>
      </c>
      <c r="X10" s="1100">
        <v>45</v>
      </c>
      <c r="Y10" s="1100">
        <v>45</v>
      </c>
      <c r="Z10" s="1100">
        <v>777</v>
      </c>
      <c r="AA10" s="1101"/>
      <c r="AB10" s="1100">
        <v>569</v>
      </c>
      <c r="AC10" s="1100">
        <v>7</v>
      </c>
      <c r="AD10" s="1100">
        <v>7</v>
      </c>
      <c r="AE10" s="1100">
        <v>158</v>
      </c>
      <c r="AF10" s="1102"/>
      <c r="AG10" s="1100">
        <v>146</v>
      </c>
      <c r="AH10" s="1100">
        <v>62</v>
      </c>
      <c r="AI10" s="1100">
        <v>63</v>
      </c>
      <c r="AJ10" s="1100">
        <v>9</v>
      </c>
      <c r="AK10" s="1100">
        <v>9</v>
      </c>
      <c r="AL10" s="1100">
        <v>0</v>
      </c>
      <c r="AM10" s="1100">
        <v>0</v>
      </c>
      <c r="AN10" s="1100">
        <v>4</v>
      </c>
      <c r="AO10" s="1100">
        <v>4</v>
      </c>
      <c r="AP10" s="1100">
        <v>1</v>
      </c>
      <c r="AQ10" s="1100">
        <v>1</v>
      </c>
      <c r="AR10" s="1100">
        <v>0</v>
      </c>
      <c r="AS10" s="1100">
        <v>0</v>
      </c>
      <c r="AT10" s="1100">
        <v>0</v>
      </c>
      <c r="AU10" s="1100">
        <v>0</v>
      </c>
      <c r="AV10" s="1100">
        <v>96</v>
      </c>
      <c r="AW10" s="1102"/>
      <c r="AX10" s="1103">
        <v>96</v>
      </c>
    </row>
    <row r="11" spans="2:50" s="1095" customFormat="1" ht="12">
      <c r="B11" s="1755"/>
      <c r="C11" s="1110" t="s">
        <v>16</v>
      </c>
      <c r="D11" s="1100">
        <f t="shared" si="3"/>
        <v>1374</v>
      </c>
      <c r="E11" s="1101"/>
      <c r="F11" s="1100">
        <f t="shared" si="4"/>
        <v>1074</v>
      </c>
      <c r="G11" s="1100">
        <v>4</v>
      </c>
      <c r="H11" s="1102"/>
      <c r="I11" s="1100">
        <v>3</v>
      </c>
      <c r="J11" s="1100">
        <v>4</v>
      </c>
      <c r="K11" s="1100">
        <v>3</v>
      </c>
      <c r="L11" s="1100">
        <v>2</v>
      </c>
      <c r="M11" s="1100">
        <v>1</v>
      </c>
      <c r="N11" s="1100">
        <v>3</v>
      </c>
      <c r="O11" s="1101"/>
      <c r="P11" s="1100">
        <v>2</v>
      </c>
      <c r="Q11" s="1100">
        <v>29</v>
      </c>
      <c r="R11" s="1102"/>
      <c r="S11" s="1100">
        <v>29</v>
      </c>
      <c r="T11" s="1100">
        <v>45</v>
      </c>
      <c r="U11" s="1100">
        <v>45</v>
      </c>
      <c r="V11" s="1100">
        <v>15</v>
      </c>
      <c r="W11" s="1100">
        <v>15</v>
      </c>
      <c r="X11" s="1100">
        <v>23</v>
      </c>
      <c r="Y11" s="1100">
        <v>23</v>
      </c>
      <c r="Z11" s="1100">
        <v>842</v>
      </c>
      <c r="AA11" s="1101"/>
      <c r="AB11" s="1100">
        <v>551</v>
      </c>
      <c r="AC11" s="1100">
        <v>22</v>
      </c>
      <c r="AD11" s="1100">
        <v>22</v>
      </c>
      <c r="AE11" s="1100">
        <v>193</v>
      </c>
      <c r="AF11" s="1102"/>
      <c r="AG11" s="1100">
        <v>190</v>
      </c>
      <c r="AH11" s="1100">
        <v>75</v>
      </c>
      <c r="AI11" s="1100">
        <v>74</v>
      </c>
      <c r="AJ11" s="1100">
        <v>11</v>
      </c>
      <c r="AK11" s="1100">
        <v>10</v>
      </c>
      <c r="AL11" s="1100">
        <v>0</v>
      </c>
      <c r="AM11" s="1100">
        <v>0</v>
      </c>
      <c r="AN11" s="1100">
        <v>1</v>
      </c>
      <c r="AO11" s="1100">
        <v>1</v>
      </c>
      <c r="AP11" s="1100">
        <v>5</v>
      </c>
      <c r="AQ11" s="1100">
        <v>5</v>
      </c>
      <c r="AR11" s="1100">
        <v>0</v>
      </c>
      <c r="AS11" s="1100">
        <v>0</v>
      </c>
      <c r="AT11" s="1100">
        <v>2</v>
      </c>
      <c r="AU11" s="1100">
        <v>2</v>
      </c>
      <c r="AV11" s="1100">
        <v>98</v>
      </c>
      <c r="AW11" s="1102"/>
      <c r="AX11" s="1103">
        <v>98</v>
      </c>
    </row>
    <row r="12" spans="2:50" s="1095" customFormat="1" ht="12">
      <c r="B12" s="1755"/>
      <c r="C12" s="1110" t="s">
        <v>17</v>
      </c>
      <c r="D12" s="1100">
        <f t="shared" si="3"/>
        <v>975</v>
      </c>
      <c r="E12" s="1101"/>
      <c r="F12" s="1100">
        <f t="shared" si="4"/>
        <v>678</v>
      </c>
      <c r="G12" s="1100">
        <v>0</v>
      </c>
      <c r="H12" s="1102"/>
      <c r="I12" s="1100">
        <v>0</v>
      </c>
      <c r="J12" s="1100">
        <v>3</v>
      </c>
      <c r="K12" s="1100">
        <v>2</v>
      </c>
      <c r="L12" s="1100">
        <v>5</v>
      </c>
      <c r="M12" s="1100">
        <v>3</v>
      </c>
      <c r="N12" s="1100">
        <v>4</v>
      </c>
      <c r="O12" s="1102"/>
      <c r="P12" s="1100">
        <v>4</v>
      </c>
      <c r="Q12" s="1100">
        <v>23</v>
      </c>
      <c r="R12" s="1102"/>
      <c r="S12" s="1100">
        <v>23</v>
      </c>
      <c r="T12" s="1100">
        <v>46</v>
      </c>
      <c r="U12" s="1100">
        <v>46</v>
      </c>
      <c r="V12" s="1100">
        <v>9</v>
      </c>
      <c r="W12" s="1100">
        <v>8</v>
      </c>
      <c r="X12" s="1100">
        <v>16</v>
      </c>
      <c r="Y12" s="1100">
        <v>16</v>
      </c>
      <c r="Z12" s="1100">
        <v>589</v>
      </c>
      <c r="AA12" s="1101"/>
      <c r="AB12" s="1100">
        <v>298</v>
      </c>
      <c r="AC12" s="1100">
        <v>15</v>
      </c>
      <c r="AD12" s="1100">
        <v>15</v>
      </c>
      <c r="AE12" s="1100">
        <v>129</v>
      </c>
      <c r="AF12" s="1102"/>
      <c r="AG12" s="1100">
        <v>130</v>
      </c>
      <c r="AH12" s="1100">
        <v>22</v>
      </c>
      <c r="AI12" s="1100">
        <v>22</v>
      </c>
      <c r="AJ12" s="1100">
        <v>2</v>
      </c>
      <c r="AK12" s="1100">
        <v>2</v>
      </c>
      <c r="AL12" s="1100">
        <v>5</v>
      </c>
      <c r="AM12" s="1100">
        <v>5</v>
      </c>
      <c r="AN12" s="1100">
        <v>1</v>
      </c>
      <c r="AO12" s="1100">
        <v>1</v>
      </c>
      <c r="AP12" s="1100">
        <v>1</v>
      </c>
      <c r="AQ12" s="1100">
        <v>1</v>
      </c>
      <c r="AR12" s="1100">
        <v>0</v>
      </c>
      <c r="AS12" s="1100">
        <v>0</v>
      </c>
      <c r="AT12" s="1100">
        <v>1</v>
      </c>
      <c r="AU12" s="1100">
        <v>1</v>
      </c>
      <c r="AV12" s="1100">
        <v>104</v>
      </c>
      <c r="AW12" s="1102"/>
      <c r="AX12" s="1103">
        <v>101</v>
      </c>
    </row>
    <row r="13" spans="2:50" s="1095" customFormat="1" ht="12">
      <c r="B13" s="1755"/>
      <c r="C13" s="1110" t="s">
        <v>18</v>
      </c>
      <c r="D13" s="1100">
        <f t="shared" si="3"/>
        <v>1058</v>
      </c>
      <c r="E13" s="1101"/>
      <c r="F13" s="1100">
        <f t="shared" si="4"/>
        <v>780</v>
      </c>
      <c r="G13" s="1100">
        <v>1</v>
      </c>
      <c r="H13" s="1102"/>
      <c r="I13" s="1100">
        <v>2</v>
      </c>
      <c r="J13" s="1100">
        <v>4</v>
      </c>
      <c r="K13" s="1100">
        <v>4</v>
      </c>
      <c r="L13" s="1100">
        <v>5</v>
      </c>
      <c r="M13" s="1100">
        <v>1</v>
      </c>
      <c r="N13" s="1100">
        <v>5</v>
      </c>
      <c r="O13" s="1102"/>
      <c r="P13" s="1100">
        <v>4</v>
      </c>
      <c r="Q13" s="1100">
        <v>33</v>
      </c>
      <c r="R13" s="1102"/>
      <c r="S13" s="1100">
        <v>31</v>
      </c>
      <c r="T13" s="1100">
        <v>50</v>
      </c>
      <c r="U13" s="1100">
        <v>50</v>
      </c>
      <c r="V13" s="1100">
        <v>2</v>
      </c>
      <c r="W13" s="1100">
        <v>2</v>
      </c>
      <c r="X13" s="1100">
        <v>27</v>
      </c>
      <c r="Y13" s="1100">
        <v>26</v>
      </c>
      <c r="Z13" s="1100">
        <v>594</v>
      </c>
      <c r="AA13" s="1101"/>
      <c r="AB13" s="1100">
        <v>332</v>
      </c>
      <c r="AC13" s="1100">
        <v>10</v>
      </c>
      <c r="AD13" s="1100">
        <v>10</v>
      </c>
      <c r="AE13" s="1100">
        <v>161</v>
      </c>
      <c r="AF13" s="1102"/>
      <c r="AG13" s="1100">
        <v>153</v>
      </c>
      <c r="AH13" s="1100">
        <v>33</v>
      </c>
      <c r="AI13" s="1100">
        <v>33</v>
      </c>
      <c r="AJ13" s="1100">
        <v>6</v>
      </c>
      <c r="AK13" s="1100">
        <v>5</v>
      </c>
      <c r="AL13" s="1100">
        <v>0</v>
      </c>
      <c r="AM13" s="1100">
        <v>0</v>
      </c>
      <c r="AN13" s="1100">
        <v>0</v>
      </c>
      <c r="AO13" s="1100">
        <v>0</v>
      </c>
      <c r="AP13" s="1100">
        <v>1</v>
      </c>
      <c r="AQ13" s="1100">
        <v>1</v>
      </c>
      <c r="AR13" s="1100">
        <v>5</v>
      </c>
      <c r="AS13" s="1100">
        <v>5</v>
      </c>
      <c r="AT13" s="1100">
        <v>0</v>
      </c>
      <c r="AU13" s="1100">
        <v>0</v>
      </c>
      <c r="AV13" s="1100">
        <v>121</v>
      </c>
      <c r="AW13" s="1102"/>
      <c r="AX13" s="1103">
        <v>121</v>
      </c>
    </row>
    <row r="14" spans="2:50" s="1095" customFormat="1" ht="12">
      <c r="B14" s="1755"/>
      <c r="C14" s="1110" t="s">
        <v>19</v>
      </c>
      <c r="D14" s="1100">
        <f t="shared" si="3"/>
        <v>1282</v>
      </c>
      <c r="E14" s="1101"/>
      <c r="F14" s="1100">
        <f t="shared" si="4"/>
        <v>1030</v>
      </c>
      <c r="G14" s="1100">
        <v>1</v>
      </c>
      <c r="H14" s="1102"/>
      <c r="I14" s="1100">
        <v>1</v>
      </c>
      <c r="J14" s="1100">
        <v>4</v>
      </c>
      <c r="K14" s="1100">
        <v>5</v>
      </c>
      <c r="L14" s="1100">
        <v>3</v>
      </c>
      <c r="M14" s="1100">
        <v>4</v>
      </c>
      <c r="N14" s="1100">
        <v>4</v>
      </c>
      <c r="O14" s="1102"/>
      <c r="P14" s="1100">
        <v>4</v>
      </c>
      <c r="Q14" s="1100">
        <v>43</v>
      </c>
      <c r="R14" s="1102"/>
      <c r="S14" s="1100">
        <v>43</v>
      </c>
      <c r="T14" s="1100">
        <v>66</v>
      </c>
      <c r="U14" s="1100">
        <v>65</v>
      </c>
      <c r="V14" s="1100">
        <v>4</v>
      </c>
      <c r="W14" s="1100">
        <v>4</v>
      </c>
      <c r="X14" s="1100">
        <v>14</v>
      </c>
      <c r="Y14" s="1100">
        <v>14</v>
      </c>
      <c r="Z14" s="1100">
        <v>637</v>
      </c>
      <c r="AA14" s="1101"/>
      <c r="AB14" s="1100">
        <v>389</v>
      </c>
      <c r="AC14" s="1100">
        <v>21</v>
      </c>
      <c r="AD14" s="1100">
        <v>21</v>
      </c>
      <c r="AE14" s="1100">
        <v>280</v>
      </c>
      <c r="AF14" s="1102"/>
      <c r="AG14" s="1100">
        <v>275</v>
      </c>
      <c r="AH14" s="1100">
        <v>36</v>
      </c>
      <c r="AI14" s="1100">
        <v>36</v>
      </c>
      <c r="AJ14" s="1100">
        <v>7</v>
      </c>
      <c r="AK14" s="1100">
        <v>7</v>
      </c>
      <c r="AL14" s="1100">
        <v>0</v>
      </c>
      <c r="AM14" s="1100">
        <v>0</v>
      </c>
      <c r="AN14" s="1100">
        <v>0</v>
      </c>
      <c r="AO14" s="1100">
        <v>0</v>
      </c>
      <c r="AP14" s="1100">
        <v>0</v>
      </c>
      <c r="AQ14" s="1100">
        <v>0</v>
      </c>
      <c r="AR14" s="1100">
        <v>3</v>
      </c>
      <c r="AS14" s="1100">
        <v>3</v>
      </c>
      <c r="AT14" s="1100">
        <v>2</v>
      </c>
      <c r="AU14" s="1100">
        <v>2</v>
      </c>
      <c r="AV14" s="1100">
        <v>157</v>
      </c>
      <c r="AW14" s="1102"/>
      <c r="AX14" s="1103">
        <v>157</v>
      </c>
    </row>
    <row r="15" spans="2:50" s="1095" customFormat="1" ht="12">
      <c r="B15" s="1755"/>
      <c r="C15" s="1110" t="s">
        <v>20</v>
      </c>
      <c r="D15" s="1100">
        <f t="shared" si="3"/>
        <v>1453</v>
      </c>
      <c r="E15" s="1101"/>
      <c r="F15" s="1100">
        <v>1128</v>
      </c>
      <c r="G15" s="1100">
        <v>3</v>
      </c>
      <c r="H15" s="1102"/>
      <c r="I15" s="1100">
        <v>2</v>
      </c>
      <c r="J15" s="1100">
        <v>3</v>
      </c>
      <c r="K15" s="1100">
        <v>3</v>
      </c>
      <c r="L15" s="1100">
        <v>0</v>
      </c>
      <c r="M15" s="1100">
        <v>1</v>
      </c>
      <c r="N15" s="1100">
        <v>9</v>
      </c>
      <c r="O15" s="1102"/>
      <c r="P15" s="1100">
        <v>6</v>
      </c>
      <c r="Q15" s="1100">
        <v>67</v>
      </c>
      <c r="R15" s="1102"/>
      <c r="S15" s="1100">
        <v>67</v>
      </c>
      <c r="T15" s="1100">
        <v>70</v>
      </c>
      <c r="U15" s="1100">
        <v>68</v>
      </c>
      <c r="V15" s="1100">
        <v>12</v>
      </c>
      <c r="W15" s="1100">
        <v>11</v>
      </c>
      <c r="X15" s="1100">
        <v>24</v>
      </c>
      <c r="Y15" s="1100">
        <v>24</v>
      </c>
      <c r="Z15" s="1100">
        <v>782</v>
      </c>
      <c r="AA15" s="1101"/>
      <c r="AB15" s="1100">
        <v>471</v>
      </c>
      <c r="AC15" s="1100">
        <v>14</v>
      </c>
      <c r="AD15" s="1100">
        <v>14</v>
      </c>
      <c r="AE15" s="1100">
        <v>228</v>
      </c>
      <c r="AF15" s="1102"/>
      <c r="AG15" s="1100">
        <v>219</v>
      </c>
      <c r="AH15" s="1100">
        <v>57</v>
      </c>
      <c r="AI15" s="1100">
        <v>57</v>
      </c>
      <c r="AJ15" s="1100">
        <v>4</v>
      </c>
      <c r="AK15" s="1100">
        <v>4</v>
      </c>
      <c r="AL15" s="1100">
        <v>3</v>
      </c>
      <c r="AM15" s="1100">
        <v>3</v>
      </c>
      <c r="AN15" s="1100">
        <v>1</v>
      </c>
      <c r="AO15" s="1100">
        <v>1</v>
      </c>
      <c r="AP15" s="1100">
        <v>0</v>
      </c>
      <c r="AQ15" s="1100">
        <v>0</v>
      </c>
      <c r="AR15" s="1100">
        <v>5</v>
      </c>
      <c r="AS15" s="1100">
        <v>6</v>
      </c>
      <c r="AT15" s="1100">
        <v>2</v>
      </c>
      <c r="AU15" s="1100">
        <v>2</v>
      </c>
      <c r="AV15" s="1100">
        <v>169</v>
      </c>
      <c r="AW15" s="1102"/>
      <c r="AX15" s="1103">
        <v>169</v>
      </c>
    </row>
    <row r="16" spans="2:50" s="1095" customFormat="1" ht="12">
      <c r="B16" s="1755"/>
      <c r="C16" s="1110" t="s">
        <v>21</v>
      </c>
      <c r="D16" s="1100">
        <f t="shared" si="3"/>
        <v>1411</v>
      </c>
      <c r="E16" s="1101"/>
      <c r="F16" s="1100">
        <f aca="true" t="shared" si="5" ref="F16:F23">SUM(I16,K16,M16,P16,S16,U16,W16,Y16,AD16,AG16,AI16,AK16,AM16,AO16,AQ16,AS16,AX16,AB16,AU16)</f>
        <v>1054</v>
      </c>
      <c r="G16" s="1100">
        <v>1</v>
      </c>
      <c r="H16" s="1102"/>
      <c r="I16" s="1100">
        <v>1</v>
      </c>
      <c r="J16" s="1100">
        <v>0</v>
      </c>
      <c r="K16" s="1100">
        <v>0</v>
      </c>
      <c r="L16" s="1100">
        <v>2</v>
      </c>
      <c r="M16" s="1100">
        <v>1</v>
      </c>
      <c r="N16" s="1100">
        <v>20</v>
      </c>
      <c r="O16" s="1102"/>
      <c r="P16" s="1100">
        <v>18</v>
      </c>
      <c r="Q16" s="1100">
        <v>89</v>
      </c>
      <c r="R16" s="1102"/>
      <c r="S16" s="1100">
        <v>88</v>
      </c>
      <c r="T16" s="1100">
        <v>76</v>
      </c>
      <c r="U16" s="1100">
        <v>72</v>
      </c>
      <c r="V16" s="1100">
        <v>12</v>
      </c>
      <c r="W16" s="1100">
        <v>12</v>
      </c>
      <c r="X16" s="1100">
        <v>40</v>
      </c>
      <c r="Y16" s="1100">
        <v>40</v>
      </c>
      <c r="Z16" s="1100">
        <v>709</v>
      </c>
      <c r="AA16" s="1101"/>
      <c r="AB16" s="1100">
        <v>377</v>
      </c>
      <c r="AC16" s="1100">
        <v>35</v>
      </c>
      <c r="AD16" s="1100">
        <v>35</v>
      </c>
      <c r="AE16" s="1100">
        <v>185</v>
      </c>
      <c r="AF16" s="1102"/>
      <c r="AG16" s="1100">
        <v>171</v>
      </c>
      <c r="AH16" s="1100">
        <v>42</v>
      </c>
      <c r="AI16" s="1100">
        <v>40</v>
      </c>
      <c r="AJ16" s="1100">
        <v>8</v>
      </c>
      <c r="AK16" s="1100">
        <v>8</v>
      </c>
      <c r="AL16" s="1100">
        <v>0</v>
      </c>
      <c r="AM16" s="1100">
        <v>0</v>
      </c>
      <c r="AN16" s="1100">
        <v>0</v>
      </c>
      <c r="AO16" s="1100">
        <v>0</v>
      </c>
      <c r="AP16" s="1100">
        <v>0</v>
      </c>
      <c r="AQ16" s="1100">
        <v>0</v>
      </c>
      <c r="AR16" s="1100">
        <v>1</v>
      </c>
      <c r="AS16" s="1100">
        <v>1</v>
      </c>
      <c r="AT16" s="1100">
        <v>0</v>
      </c>
      <c r="AU16" s="1100">
        <v>0</v>
      </c>
      <c r="AV16" s="1100">
        <v>191</v>
      </c>
      <c r="AW16" s="1102"/>
      <c r="AX16" s="1103">
        <v>190</v>
      </c>
    </row>
    <row r="17" spans="2:50" s="1095" customFormat="1" ht="12">
      <c r="B17" s="1755"/>
      <c r="C17" s="1110" t="s">
        <v>22</v>
      </c>
      <c r="D17" s="1100">
        <f t="shared" si="3"/>
        <v>1311</v>
      </c>
      <c r="E17" s="1101"/>
      <c r="F17" s="1100">
        <f t="shared" si="5"/>
        <v>970</v>
      </c>
      <c r="G17" s="1100">
        <v>3</v>
      </c>
      <c r="H17" s="1102"/>
      <c r="I17" s="1100">
        <v>1</v>
      </c>
      <c r="J17" s="1100">
        <v>4</v>
      </c>
      <c r="K17" s="1100">
        <v>1</v>
      </c>
      <c r="L17" s="1100">
        <v>11</v>
      </c>
      <c r="M17" s="1100">
        <v>8</v>
      </c>
      <c r="N17" s="1100">
        <v>12</v>
      </c>
      <c r="O17" s="1102"/>
      <c r="P17" s="1100">
        <v>9</v>
      </c>
      <c r="Q17" s="1100">
        <v>45</v>
      </c>
      <c r="R17" s="1102"/>
      <c r="S17" s="1100">
        <v>45</v>
      </c>
      <c r="T17" s="1100">
        <v>81</v>
      </c>
      <c r="U17" s="1100">
        <v>79</v>
      </c>
      <c r="V17" s="1100">
        <v>9</v>
      </c>
      <c r="W17" s="1100">
        <v>9</v>
      </c>
      <c r="X17" s="1100">
        <v>25</v>
      </c>
      <c r="Y17" s="1100">
        <v>24</v>
      </c>
      <c r="Z17" s="1100">
        <v>705</v>
      </c>
      <c r="AA17" s="1101"/>
      <c r="AB17" s="1100">
        <v>376</v>
      </c>
      <c r="AC17" s="1100">
        <v>13</v>
      </c>
      <c r="AD17" s="1100">
        <v>13</v>
      </c>
      <c r="AE17" s="1100">
        <v>203</v>
      </c>
      <c r="AF17" s="1102"/>
      <c r="AG17" s="1100">
        <v>207</v>
      </c>
      <c r="AH17" s="1100">
        <v>37</v>
      </c>
      <c r="AI17" s="1100">
        <v>37</v>
      </c>
      <c r="AJ17" s="1100">
        <v>5</v>
      </c>
      <c r="AK17" s="1100">
        <v>5</v>
      </c>
      <c r="AL17" s="1100">
        <v>0</v>
      </c>
      <c r="AM17" s="1100">
        <v>0</v>
      </c>
      <c r="AN17" s="1100">
        <v>0</v>
      </c>
      <c r="AO17" s="1100">
        <v>0</v>
      </c>
      <c r="AP17" s="1100">
        <v>0</v>
      </c>
      <c r="AQ17" s="1100">
        <v>0</v>
      </c>
      <c r="AR17" s="1100">
        <v>2</v>
      </c>
      <c r="AS17" s="1100">
        <v>2</v>
      </c>
      <c r="AT17" s="1100">
        <v>0</v>
      </c>
      <c r="AU17" s="1100">
        <v>0</v>
      </c>
      <c r="AV17" s="1100">
        <v>156</v>
      </c>
      <c r="AW17" s="1102"/>
      <c r="AX17" s="1103">
        <v>154</v>
      </c>
    </row>
    <row r="18" spans="2:50" s="1095" customFormat="1" ht="12">
      <c r="B18" s="1755"/>
      <c r="C18" s="1110" t="s">
        <v>23</v>
      </c>
      <c r="D18" s="1100">
        <f t="shared" si="3"/>
        <v>1142</v>
      </c>
      <c r="E18" s="1101"/>
      <c r="F18" s="1100">
        <f t="shared" si="5"/>
        <v>777</v>
      </c>
      <c r="G18" s="1100">
        <v>3</v>
      </c>
      <c r="H18" s="1101"/>
      <c r="I18" s="1100">
        <v>2</v>
      </c>
      <c r="J18" s="1100">
        <v>2</v>
      </c>
      <c r="K18" s="1100">
        <v>2</v>
      </c>
      <c r="L18" s="1100">
        <v>2</v>
      </c>
      <c r="M18" s="1100">
        <v>2</v>
      </c>
      <c r="N18" s="1100">
        <v>8</v>
      </c>
      <c r="O18" s="1102"/>
      <c r="P18" s="1100">
        <v>7</v>
      </c>
      <c r="Q18" s="1100">
        <v>38</v>
      </c>
      <c r="R18" s="1102"/>
      <c r="S18" s="1100">
        <v>38</v>
      </c>
      <c r="T18" s="1100">
        <v>49</v>
      </c>
      <c r="U18" s="1100">
        <v>49</v>
      </c>
      <c r="V18" s="1100">
        <v>8</v>
      </c>
      <c r="W18" s="1100">
        <v>8</v>
      </c>
      <c r="X18" s="1100">
        <v>14</v>
      </c>
      <c r="Y18" s="1100">
        <v>12</v>
      </c>
      <c r="Z18" s="1100">
        <v>653</v>
      </c>
      <c r="AA18" s="1101"/>
      <c r="AB18" s="1100">
        <v>304</v>
      </c>
      <c r="AC18" s="1100">
        <v>3</v>
      </c>
      <c r="AD18" s="1100">
        <v>3</v>
      </c>
      <c r="AE18" s="1100">
        <v>163</v>
      </c>
      <c r="AF18" s="1102"/>
      <c r="AG18" s="1100">
        <v>154</v>
      </c>
      <c r="AH18" s="1100">
        <v>17</v>
      </c>
      <c r="AI18" s="1100">
        <v>17</v>
      </c>
      <c r="AJ18" s="1100">
        <v>2</v>
      </c>
      <c r="AK18" s="1100">
        <v>2</v>
      </c>
      <c r="AL18" s="1100">
        <v>0</v>
      </c>
      <c r="AM18" s="1100">
        <v>0</v>
      </c>
      <c r="AN18" s="1100">
        <v>0</v>
      </c>
      <c r="AO18" s="1100">
        <v>0</v>
      </c>
      <c r="AP18" s="1100">
        <v>0</v>
      </c>
      <c r="AQ18" s="1100">
        <v>0</v>
      </c>
      <c r="AR18" s="1100">
        <v>4</v>
      </c>
      <c r="AS18" s="1100">
        <v>4</v>
      </c>
      <c r="AT18" s="1100">
        <v>2</v>
      </c>
      <c r="AU18" s="1100">
        <v>2</v>
      </c>
      <c r="AV18" s="1100">
        <v>174</v>
      </c>
      <c r="AW18" s="1102"/>
      <c r="AX18" s="1103">
        <v>171</v>
      </c>
    </row>
    <row r="19" spans="2:50" s="1095" customFormat="1" ht="12">
      <c r="B19" s="1755"/>
      <c r="C19" s="1110" t="s">
        <v>24</v>
      </c>
      <c r="D19" s="1100">
        <f t="shared" si="3"/>
        <v>1127</v>
      </c>
      <c r="E19" s="1101"/>
      <c r="F19" s="1100">
        <f t="shared" si="5"/>
        <v>752</v>
      </c>
      <c r="G19" s="1100">
        <v>1</v>
      </c>
      <c r="H19" s="1102"/>
      <c r="I19" s="1100">
        <v>0</v>
      </c>
      <c r="J19" s="1100">
        <v>1</v>
      </c>
      <c r="K19" s="1100">
        <v>1</v>
      </c>
      <c r="L19" s="1100">
        <v>1</v>
      </c>
      <c r="M19" s="1100">
        <v>0</v>
      </c>
      <c r="N19" s="1100">
        <v>5</v>
      </c>
      <c r="O19" s="1102"/>
      <c r="P19" s="1100">
        <v>5</v>
      </c>
      <c r="Q19" s="1100">
        <v>30</v>
      </c>
      <c r="R19" s="1102"/>
      <c r="S19" s="1100">
        <v>29</v>
      </c>
      <c r="T19" s="1100">
        <v>51</v>
      </c>
      <c r="U19" s="1100">
        <v>51</v>
      </c>
      <c r="V19" s="1100">
        <v>4</v>
      </c>
      <c r="W19" s="1100">
        <v>4</v>
      </c>
      <c r="X19" s="1100">
        <v>9</v>
      </c>
      <c r="Y19" s="1100">
        <v>9</v>
      </c>
      <c r="Z19" s="1100">
        <v>748</v>
      </c>
      <c r="AA19" s="1102"/>
      <c r="AB19" s="1100">
        <v>382</v>
      </c>
      <c r="AC19" s="1100">
        <v>17</v>
      </c>
      <c r="AD19" s="1100">
        <v>17</v>
      </c>
      <c r="AE19" s="1100">
        <v>58</v>
      </c>
      <c r="AF19" s="1102"/>
      <c r="AG19" s="1100">
        <v>54</v>
      </c>
      <c r="AH19" s="1100">
        <v>17</v>
      </c>
      <c r="AI19" s="1100">
        <v>17</v>
      </c>
      <c r="AJ19" s="1100">
        <v>2</v>
      </c>
      <c r="AK19" s="1100">
        <v>2</v>
      </c>
      <c r="AL19" s="1100">
        <v>0</v>
      </c>
      <c r="AM19" s="1100">
        <v>0</v>
      </c>
      <c r="AN19" s="1100">
        <v>0</v>
      </c>
      <c r="AO19" s="1100">
        <v>0</v>
      </c>
      <c r="AP19" s="1100">
        <v>4</v>
      </c>
      <c r="AQ19" s="1100">
        <v>4</v>
      </c>
      <c r="AR19" s="1100">
        <v>0</v>
      </c>
      <c r="AS19" s="1100">
        <v>0</v>
      </c>
      <c r="AT19" s="1100">
        <v>2</v>
      </c>
      <c r="AU19" s="1100">
        <v>2</v>
      </c>
      <c r="AV19" s="1100">
        <v>177</v>
      </c>
      <c r="AW19" s="1102"/>
      <c r="AX19" s="1103">
        <v>175</v>
      </c>
    </row>
    <row r="20" spans="2:50" s="1095" customFormat="1" ht="12">
      <c r="B20" s="1755"/>
      <c r="C20" s="1110" t="s">
        <v>25</v>
      </c>
      <c r="D20" s="1100">
        <f t="shared" si="3"/>
        <v>1272</v>
      </c>
      <c r="E20" s="1101"/>
      <c r="F20" s="1100">
        <f t="shared" si="5"/>
        <v>901</v>
      </c>
      <c r="G20" s="1100">
        <v>2</v>
      </c>
      <c r="H20" s="1102"/>
      <c r="I20" s="1100">
        <v>2</v>
      </c>
      <c r="J20" s="1100">
        <v>4</v>
      </c>
      <c r="K20" s="1100">
        <v>2</v>
      </c>
      <c r="L20" s="1100">
        <v>0</v>
      </c>
      <c r="M20" s="1100">
        <v>0</v>
      </c>
      <c r="N20" s="1100">
        <v>1</v>
      </c>
      <c r="O20" s="1102"/>
      <c r="P20" s="1100">
        <v>1</v>
      </c>
      <c r="Q20" s="1100">
        <v>29</v>
      </c>
      <c r="R20" s="1102"/>
      <c r="S20" s="1100">
        <v>29</v>
      </c>
      <c r="T20" s="1100">
        <v>48</v>
      </c>
      <c r="U20" s="1100">
        <v>42</v>
      </c>
      <c r="V20" s="1100">
        <v>6</v>
      </c>
      <c r="W20" s="1100">
        <v>5</v>
      </c>
      <c r="X20" s="1100">
        <v>42</v>
      </c>
      <c r="Y20" s="1100">
        <v>40</v>
      </c>
      <c r="Z20" s="1100">
        <v>739</v>
      </c>
      <c r="AA20" s="1102"/>
      <c r="AB20" s="1100">
        <v>379</v>
      </c>
      <c r="AC20" s="1100">
        <v>10</v>
      </c>
      <c r="AD20" s="1100">
        <v>10</v>
      </c>
      <c r="AE20" s="1100">
        <v>133</v>
      </c>
      <c r="AF20" s="1102"/>
      <c r="AG20" s="1100">
        <v>132</v>
      </c>
      <c r="AH20" s="1100">
        <v>39</v>
      </c>
      <c r="AI20" s="1100">
        <v>39</v>
      </c>
      <c r="AJ20" s="1100">
        <v>3</v>
      </c>
      <c r="AK20" s="1100">
        <v>3</v>
      </c>
      <c r="AL20" s="1100">
        <v>0</v>
      </c>
      <c r="AM20" s="1100">
        <v>0</v>
      </c>
      <c r="AN20" s="1100">
        <v>1</v>
      </c>
      <c r="AO20" s="1100">
        <v>1</v>
      </c>
      <c r="AP20" s="1100">
        <v>0</v>
      </c>
      <c r="AQ20" s="1100">
        <v>0</v>
      </c>
      <c r="AR20" s="1100">
        <v>1</v>
      </c>
      <c r="AS20" s="1100">
        <v>1</v>
      </c>
      <c r="AT20" s="1100">
        <v>0</v>
      </c>
      <c r="AU20" s="1100">
        <v>0</v>
      </c>
      <c r="AV20" s="1100">
        <v>214</v>
      </c>
      <c r="AW20" s="1102"/>
      <c r="AX20" s="1103">
        <v>215</v>
      </c>
    </row>
    <row r="21" spans="2:50" s="1095" customFormat="1" ht="12">
      <c r="B21" s="1755" t="s">
        <v>51</v>
      </c>
      <c r="C21" s="1112" t="s">
        <v>52</v>
      </c>
      <c r="D21" s="1100">
        <v>3082</v>
      </c>
      <c r="E21" s="1101"/>
      <c r="F21" s="1100">
        <f t="shared" si="5"/>
        <v>1765</v>
      </c>
      <c r="G21" s="1100">
        <v>4</v>
      </c>
      <c r="H21" s="1101"/>
      <c r="I21" s="1102">
        <v>2</v>
      </c>
      <c r="J21" s="1100">
        <v>7</v>
      </c>
      <c r="K21" s="1100">
        <v>3</v>
      </c>
      <c r="L21" s="1100">
        <v>2</v>
      </c>
      <c r="M21" s="1100">
        <v>0</v>
      </c>
      <c r="N21" s="1100">
        <v>9</v>
      </c>
      <c r="O21" s="1102"/>
      <c r="P21" s="1100">
        <v>6</v>
      </c>
      <c r="Q21" s="1100">
        <v>51</v>
      </c>
      <c r="R21" s="1102"/>
      <c r="S21" s="1102">
        <v>48</v>
      </c>
      <c r="T21" s="1100">
        <v>78</v>
      </c>
      <c r="U21" s="1100">
        <v>70</v>
      </c>
      <c r="V21" s="1100">
        <v>3</v>
      </c>
      <c r="W21" s="1100">
        <v>3</v>
      </c>
      <c r="X21" s="1100">
        <v>36</v>
      </c>
      <c r="Y21" s="1100">
        <v>31</v>
      </c>
      <c r="Z21" s="1100">
        <v>2176</v>
      </c>
      <c r="AA21" s="1102"/>
      <c r="AB21" s="1102">
        <v>898</v>
      </c>
      <c r="AC21" s="1100">
        <v>25</v>
      </c>
      <c r="AD21" s="1100">
        <v>25</v>
      </c>
      <c r="AE21" s="1100">
        <v>236</v>
      </c>
      <c r="AF21" s="1102"/>
      <c r="AG21" s="1100">
        <v>231</v>
      </c>
      <c r="AH21" s="1100">
        <v>62</v>
      </c>
      <c r="AI21" s="1100">
        <v>60</v>
      </c>
      <c r="AJ21" s="1100">
        <v>14</v>
      </c>
      <c r="AK21" s="1100">
        <v>14</v>
      </c>
      <c r="AL21" s="1100">
        <v>1</v>
      </c>
      <c r="AM21" s="1100">
        <v>1</v>
      </c>
      <c r="AN21" s="1100">
        <v>0</v>
      </c>
      <c r="AO21" s="1100">
        <v>0</v>
      </c>
      <c r="AP21" s="1100">
        <v>4</v>
      </c>
      <c r="AQ21" s="1100">
        <v>4</v>
      </c>
      <c r="AR21" s="1100">
        <v>6</v>
      </c>
      <c r="AS21" s="1100">
        <v>6</v>
      </c>
      <c r="AT21" s="1100">
        <v>1</v>
      </c>
      <c r="AU21" s="1100">
        <v>1</v>
      </c>
      <c r="AV21" s="1100">
        <v>367</v>
      </c>
      <c r="AW21" s="1102"/>
      <c r="AX21" s="1103">
        <v>362</v>
      </c>
    </row>
    <row r="22" spans="2:50" s="1095" customFormat="1" ht="12">
      <c r="B22" s="1756"/>
      <c r="C22" s="1112" t="s">
        <v>53</v>
      </c>
      <c r="D22" s="1100">
        <f aca="true" t="shared" si="6" ref="D22:D37">SUM(G22,J22,L22,N22,Q22,T22,V22,X22,AC22,AE22,AH22,AJ22,AL22,AN22,AP22,AR22,AV22,Z22,AT22)</f>
        <v>514</v>
      </c>
      <c r="E22" s="1101"/>
      <c r="F22" s="1100">
        <f t="shared" si="5"/>
        <v>380</v>
      </c>
      <c r="G22" s="1100">
        <v>0</v>
      </c>
      <c r="H22" s="1101"/>
      <c r="I22" s="1100">
        <v>0</v>
      </c>
      <c r="J22" s="1100">
        <v>0</v>
      </c>
      <c r="K22" s="1100">
        <v>0</v>
      </c>
      <c r="L22" s="1100">
        <v>3</v>
      </c>
      <c r="M22" s="1100">
        <v>0</v>
      </c>
      <c r="N22" s="1100">
        <v>2</v>
      </c>
      <c r="O22" s="1102"/>
      <c r="P22" s="1100">
        <v>2</v>
      </c>
      <c r="Q22" s="1100">
        <v>12</v>
      </c>
      <c r="R22" s="1102"/>
      <c r="S22" s="1102">
        <v>12</v>
      </c>
      <c r="T22" s="1100">
        <v>26</v>
      </c>
      <c r="U22" s="1100">
        <v>25</v>
      </c>
      <c r="V22" s="1100">
        <v>6</v>
      </c>
      <c r="W22" s="1100">
        <v>6</v>
      </c>
      <c r="X22" s="1100">
        <v>9</v>
      </c>
      <c r="Y22" s="1100">
        <v>9</v>
      </c>
      <c r="Z22" s="1100">
        <v>278</v>
      </c>
      <c r="AA22" s="1102"/>
      <c r="AB22" s="1102">
        <v>160</v>
      </c>
      <c r="AC22" s="1100">
        <v>4</v>
      </c>
      <c r="AD22" s="1100">
        <v>4</v>
      </c>
      <c r="AE22" s="1100">
        <v>75</v>
      </c>
      <c r="AF22" s="1102"/>
      <c r="AG22" s="1100">
        <v>65</v>
      </c>
      <c r="AH22" s="1100">
        <v>22</v>
      </c>
      <c r="AI22" s="1100">
        <v>21</v>
      </c>
      <c r="AJ22" s="1100">
        <v>1</v>
      </c>
      <c r="AK22" s="1100">
        <v>1</v>
      </c>
      <c r="AL22" s="1100">
        <v>0</v>
      </c>
      <c r="AM22" s="1100">
        <v>0</v>
      </c>
      <c r="AN22" s="1100">
        <v>0</v>
      </c>
      <c r="AO22" s="1100">
        <v>0</v>
      </c>
      <c r="AP22" s="1100">
        <v>5</v>
      </c>
      <c r="AQ22" s="1100">
        <v>5</v>
      </c>
      <c r="AR22" s="1100">
        <v>0</v>
      </c>
      <c r="AS22" s="1100">
        <v>0</v>
      </c>
      <c r="AT22" s="1100">
        <v>3</v>
      </c>
      <c r="AU22" s="1100">
        <v>3</v>
      </c>
      <c r="AV22" s="1100">
        <v>68</v>
      </c>
      <c r="AW22" s="1102"/>
      <c r="AX22" s="1103">
        <v>67</v>
      </c>
    </row>
    <row r="23" spans="2:50" s="1095" customFormat="1" ht="12">
      <c r="B23" s="1756"/>
      <c r="C23" s="1112" t="s">
        <v>54</v>
      </c>
      <c r="D23" s="1100">
        <f t="shared" si="6"/>
        <v>336</v>
      </c>
      <c r="E23" s="1101"/>
      <c r="F23" s="1100">
        <f t="shared" si="5"/>
        <v>284</v>
      </c>
      <c r="G23" s="1100">
        <v>1</v>
      </c>
      <c r="H23" s="1101"/>
      <c r="I23" s="1100">
        <v>1</v>
      </c>
      <c r="J23" s="1100">
        <v>1</v>
      </c>
      <c r="K23" s="1100">
        <v>1</v>
      </c>
      <c r="L23" s="1100">
        <v>0</v>
      </c>
      <c r="M23" s="1100">
        <v>0</v>
      </c>
      <c r="N23" s="1100">
        <v>2</v>
      </c>
      <c r="O23" s="1102"/>
      <c r="P23" s="1100">
        <v>2</v>
      </c>
      <c r="Q23" s="1100">
        <v>18</v>
      </c>
      <c r="R23" s="1102"/>
      <c r="S23" s="1102">
        <v>18</v>
      </c>
      <c r="T23" s="1100">
        <v>17</v>
      </c>
      <c r="U23" s="1100">
        <v>17</v>
      </c>
      <c r="V23" s="1100">
        <v>6</v>
      </c>
      <c r="W23" s="1100">
        <v>6</v>
      </c>
      <c r="X23" s="1100">
        <v>20</v>
      </c>
      <c r="Y23" s="1100">
        <v>20</v>
      </c>
      <c r="Z23" s="1100">
        <v>115</v>
      </c>
      <c r="AA23" s="1101"/>
      <c r="AB23" s="1102">
        <v>65</v>
      </c>
      <c r="AC23" s="1100">
        <v>11</v>
      </c>
      <c r="AD23" s="1100">
        <v>11</v>
      </c>
      <c r="AE23" s="1100">
        <v>38</v>
      </c>
      <c r="AF23" s="1102"/>
      <c r="AG23" s="1100">
        <v>36</v>
      </c>
      <c r="AH23" s="1100">
        <v>16</v>
      </c>
      <c r="AI23" s="1100">
        <v>16</v>
      </c>
      <c r="AJ23" s="1100">
        <v>4</v>
      </c>
      <c r="AK23" s="1100">
        <v>4</v>
      </c>
      <c r="AL23" s="1100">
        <v>0</v>
      </c>
      <c r="AM23" s="1100">
        <v>0</v>
      </c>
      <c r="AN23" s="1100">
        <v>1</v>
      </c>
      <c r="AO23" s="1100">
        <v>1</v>
      </c>
      <c r="AP23" s="1100">
        <v>0</v>
      </c>
      <c r="AQ23" s="1100">
        <v>0</v>
      </c>
      <c r="AR23" s="1100">
        <v>3</v>
      </c>
      <c r="AS23" s="1100">
        <v>3</v>
      </c>
      <c r="AT23" s="1100">
        <v>0</v>
      </c>
      <c r="AU23" s="1100">
        <v>0</v>
      </c>
      <c r="AV23" s="1100">
        <v>83</v>
      </c>
      <c r="AW23" s="1102"/>
      <c r="AX23" s="1103">
        <v>83</v>
      </c>
    </row>
    <row r="24" spans="2:50" s="1095" customFormat="1" ht="12">
      <c r="B24" s="1756"/>
      <c r="C24" s="1112" t="s">
        <v>55</v>
      </c>
      <c r="D24" s="1100">
        <f t="shared" si="6"/>
        <v>681</v>
      </c>
      <c r="E24" s="1101"/>
      <c r="F24" s="1100">
        <v>613</v>
      </c>
      <c r="G24" s="1100">
        <v>1</v>
      </c>
      <c r="H24" s="1100"/>
      <c r="I24" s="1100">
        <v>0</v>
      </c>
      <c r="J24" s="1100">
        <v>1</v>
      </c>
      <c r="K24" s="1100">
        <v>1</v>
      </c>
      <c r="L24" s="1100">
        <v>0</v>
      </c>
      <c r="M24" s="1100">
        <v>0</v>
      </c>
      <c r="N24" s="1100">
        <v>11</v>
      </c>
      <c r="O24" s="1101"/>
      <c r="P24" s="1100">
        <v>10</v>
      </c>
      <c r="Q24" s="1100">
        <v>54</v>
      </c>
      <c r="R24" s="1102"/>
      <c r="S24" s="1102">
        <v>55</v>
      </c>
      <c r="T24" s="1100">
        <v>52</v>
      </c>
      <c r="U24" s="1100">
        <v>52</v>
      </c>
      <c r="V24" s="1100">
        <v>5</v>
      </c>
      <c r="W24" s="1100">
        <v>5</v>
      </c>
      <c r="X24" s="1100">
        <v>12</v>
      </c>
      <c r="Y24" s="1100">
        <v>12</v>
      </c>
      <c r="Z24" s="1100">
        <v>260</v>
      </c>
      <c r="AA24" s="1101"/>
      <c r="AB24" s="1102">
        <v>196</v>
      </c>
      <c r="AC24" s="1100">
        <v>4</v>
      </c>
      <c r="AD24" s="1100">
        <v>4</v>
      </c>
      <c r="AE24" s="1100">
        <v>135</v>
      </c>
      <c r="AF24" s="1102"/>
      <c r="AG24" s="1100">
        <v>133</v>
      </c>
      <c r="AH24" s="1100">
        <v>39</v>
      </c>
      <c r="AI24" s="1100">
        <v>39</v>
      </c>
      <c r="AJ24" s="1100">
        <v>6</v>
      </c>
      <c r="AK24" s="1100">
        <v>6</v>
      </c>
      <c r="AL24" s="1100">
        <v>0</v>
      </c>
      <c r="AM24" s="1100">
        <v>0</v>
      </c>
      <c r="AN24" s="1100">
        <v>0</v>
      </c>
      <c r="AO24" s="1100">
        <v>0</v>
      </c>
      <c r="AP24" s="1100">
        <v>1</v>
      </c>
      <c r="AQ24" s="1100">
        <v>1</v>
      </c>
      <c r="AR24" s="1100">
        <v>0</v>
      </c>
      <c r="AS24" s="1100">
        <v>0</v>
      </c>
      <c r="AT24" s="1100">
        <v>0</v>
      </c>
      <c r="AU24" s="1100">
        <v>0</v>
      </c>
      <c r="AV24" s="1100">
        <v>100</v>
      </c>
      <c r="AW24" s="1102"/>
      <c r="AX24" s="1103">
        <v>100</v>
      </c>
    </row>
    <row r="25" spans="2:50" s="1095" customFormat="1" ht="12">
      <c r="B25" s="1756"/>
      <c r="C25" s="1112" t="s">
        <v>56</v>
      </c>
      <c r="D25" s="1100">
        <f t="shared" si="6"/>
        <v>163</v>
      </c>
      <c r="E25" s="1101"/>
      <c r="F25" s="1100">
        <f aca="true" t="shared" si="7" ref="F25:F33">SUM(I25,K25,M25,P25,S25,U25,W25,Y25,AD25,AG25,AI25,AK25,AM25,AO25,AQ25,AS25,AX25,AB25,AU25)</f>
        <v>152</v>
      </c>
      <c r="G25" s="1100">
        <v>0</v>
      </c>
      <c r="H25" s="1100"/>
      <c r="I25" s="1100">
        <v>0</v>
      </c>
      <c r="J25" s="1100">
        <v>0</v>
      </c>
      <c r="K25" s="1100">
        <v>0</v>
      </c>
      <c r="L25" s="1100">
        <v>0</v>
      </c>
      <c r="M25" s="1100">
        <v>0</v>
      </c>
      <c r="N25" s="1100">
        <v>0</v>
      </c>
      <c r="O25" s="1102"/>
      <c r="P25" s="1100">
        <v>0</v>
      </c>
      <c r="Q25" s="1100">
        <v>9</v>
      </c>
      <c r="R25" s="1102"/>
      <c r="S25" s="1102">
        <v>9</v>
      </c>
      <c r="T25" s="1100">
        <v>13</v>
      </c>
      <c r="U25" s="1100">
        <v>13</v>
      </c>
      <c r="V25" s="1100">
        <v>1</v>
      </c>
      <c r="W25" s="1100">
        <v>1</v>
      </c>
      <c r="X25" s="1100">
        <v>0</v>
      </c>
      <c r="Y25" s="1100">
        <v>0</v>
      </c>
      <c r="Z25" s="1100">
        <v>62</v>
      </c>
      <c r="AA25" s="1101"/>
      <c r="AB25" s="1102">
        <v>51</v>
      </c>
      <c r="AC25" s="1100">
        <v>1</v>
      </c>
      <c r="AD25" s="1100">
        <v>1</v>
      </c>
      <c r="AE25" s="1100">
        <v>46</v>
      </c>
      <c r="AF25" s="1102"/>
      <c r="AG25" s="1100">
        <v>46</v>
      </c>
      <c r="AH25" s="1100">
        <v>14</v>
      </c>
      <c r="AI25" s="1100">
        <v>14</v>
      </c>
      <c r="AJ25" s="1100">
        <v>3</v>
      </c>
      <c r="AK25" s="1100">
        <v>3</v>
      </c>
      <c r="AL25" s="1100">
        <v>0</v>
      </c>
      <c r="AM25" s="1100">
        <v>0</v>
      </c>
      <c r="AN25" s="1100">
        <v>0</v>
      </c>
      <c r="AO25" s="1100">
        <v>0</v>
      </c>
      <c r="AP25" s="1100">
        <v>0</v>
      </c>
      <c r="AQ25" s="1100">
        <v>0</v>
      </c>
      <c r="AR25" s="1100">
        <v>0</v>
      </c>
      <c r="AS25" s="1100">
        <v>0</v>
      </c>
      <c r="AT25" s="1100">
        <v>0</v>
      </c>
      <c r="AU25" s="1100">
        <v>0</v>
      </c>
      <c r="AV25" s="1100">
        <v>14</v>
      </c>
      <c r="AW25" s="1102"/>
      <c r="AX25" s="1103">
        <v>14</v>
      </c>
    </row>
    <row r="26" spans="2:50" s="1095" customFormat="1" ht="12">
      <c r="B26" s="1756"/>
      <c r="C26" s="1112" t="s">
        <v>1075</v>
      </c>
      <c r="D26" s="1100">
        <f t="shared" si="6"/>
        <v>504</v>
      </c>
      <c r="E26" s="1101"/>
      <c r="F26" s="1100">
        <f t="shared" si="7"/>
        <v>387</v>
      </c>
      <c r="G26" s="1100">
        <v>1</v>
      </c>
      <c r="H26" s="1100"/>
      <c r="I26" s="1100">
        <v>0</v>
      </c>
      <c r="J26" s="1100">
        <v>2</v>
      </c>
      <c r="K26" s="1100">
        <v>2</v>
      </c>
      <c r="L26" s="1100">
        <v>3</v>
      </c>
      <c r="M26" s="1100">
        <v>3</v>
      </c>
      <c r="N26" s="1100">
        <v>5</v>
      </c>
      <c r="O26" s="1102"/>
      <c r="P26" s="1100">
        <v>3</v>
      </c>
      <c r="Q26" s="1100">
        <v>21</v>
      </c>
      <c r="R26" s="1102"/>
      <c r="S26" s="1102">
        <v>21</v>
      </c>
      <c r="T26" s="1100">
        <v>34</v>
      </c>
      <c r="U26" s="1100">
        <v>30</v>
      </c>
      <c r="V26" s="1100">
        <v>1</v>
      </c>
      <c r="W26" s="1100">
        <v>1</v>
      </c>
      <c r="X26" s="1100">
        <v>14</v>
      </c>
      <c r="Y26" s="1100">
        <v>14</v>
      </c>
      <c r="Z26" s="1100">
        <v>212</v>
      </c>
      <c r="AA26" s="1101"/>
      <c r="AB26" s="1102">
        <v>117</v>
      </c>
      <c r="AC26" s="1100">
        <v>2</v>
      </c>
      <c r="AD26" s="1100">
        <v>2</v>
      </c>
      <c r="AE26" s="1100">
        <v>64</v>
      </c>
      <c r="AF26" s="1102"/>
      <c r="AG26" s="1100">
        <v>52</v>
      </c>
      <c r="AH26" s="1100">
        <v>7</v>
      </c>
      <c r="AI26" s="1100">
        <v>7</v>
      </c>
      <c r="AJ26" s="1100">
        <v>2</v>
      </c>
      <c r="AK26" s="1100">
        <v>2</v>
      </c>
      <c r="AL26" s="1100">
        <v>0</v>
      </c>
      <c r="AM26" s="1100">
        <v>0</v>
      </c>
      <c r="AN26" s="1100">
        <v>0</v>
      </c>
      <c r="AO26" s="1100">
        <v>0</v>
      </c>
      <c r="AP26" s="1100">
        <v>1</v>
      </c>
      <c r="AQ26" s="1100">
        <v>1</v>
      </c>
      <c r="AR26" s="1100">
        <v>0</v>
      </c>
      <c r="AS26" s="1100">
        <v>0</v>
      </c>
      <c r="AT26" s="1100">
        <v>0</v>
      </c>
      <c r="AU26" s="1100">
        <v>0</v>
      </c>
      <c r="AV26" s="1100">
        <v>135</v>
      </c>
      <c r="AW26" s="1102"/>
      <c r="AX26" s="1103">
        <v>132</v>
      </c>
    </row>
    <row r="27" spans="2:50" s="1095" customFormat="1" ht="12">
      <c r="B27" s="1756"/>
      <c r="C27" s="1112" t="s">
        <v>57</v>
      </c>
      <c r="D27" s="1100">
        <f t="shared" si="6"/>
        <v>468</v>
      </c>
      <c r="E27" s="1101"/>
      <c r="F27" s="1100">
        <f t="shared" si="7"/>
        <v>446</v>
      </c>
      <c r="G27" s="1100">
        <v>0</v>
      </c>
      <c r="H27" s="1100"/>
      <c r="I27" s="1100">
        <v>0</v>
      </c>
      <c r="J27" s="1100">
        <v>0</v>
      </c>
      <c r="K27" s="1100">
        <v>0</v>
      </c>
      <c r="L27" s="1100">
        <v>1</v>
      </c>
      <c r="M27" s="1100">
        <v>1</v>
      </c>
      <c r="N27" s="1100">
        <v>0</v>
      </c>
      <c r="O27" s="1102"/>
      <c r="P27" s="1100">
        <v>0</v>
      </c>
      <c r="Q27" s="1100">
        <v>31</v>
      </c>
      <c r="R27" s="1102"/>
      <c r="S27" s="1102">
        <v>31</v>
      </c>
      <c r="T27" s="1100">
        <v>22</v>
      </c>
      <c r="U27" s="1100">
        <v>22</v>
      </c>
      <c r="V27" s="1100">
        <v>20</v>
      </c>
      <c r="W27" s="1100">
        <v>20</v>
      </c>
      <c r="X27" s="1100">
        <v>15</v>
      </c>
      <c r="Y27" s="1100">
        <v>15</v>
      </c>
      <c r="Z27" s="1100">
        <v>258</v>
      </c>
      <c r="AA27" s="1101"/>
      <c r="AB27" s="1102">
        <v>237</v>
      </c>
      <c r="AC27" s="1100">
        <v>4</v>
      </c>
      <c r="AD27" s="1100">
        <v>4</v>
      </c>
      <c r="AE27" s="1100">
        <v>60</v>
      </c>
      <c r="AF27" s="1102"/>
      <c r="AG27" s="1100">
        <v>59</v>
      </c>
      <c r="AH27" s="1100">
        <v>24</v>
      </c>
      <c r="AI27" s="1100">
        <v>24</v>
      </c>
      <c r="AJ27" s="1100">
        <v>2</v>
      </c>
      <c r="AK27" s="1100">
        <v>2</v>
      </c>
      <c r="AL27" s="1100">
        <v>0</v>
      </c>
      <c r="AM27" s="1100">
        <v>0</v>
      </c>
      <c r="AN27" s="1100">
        <v>0</v>
      </c>
      <c r="AO27" s="1100">
        <v>0</v>
      </c>
      <c r="AP27" s="1100">
        <v>0</v>
      </c>
      <c r="AQ27" s="1100">
        <v>0</v>
      </c>
      <c r="AR27" s="1100">
        <v>0</v>
      </c>
      <c r="AS27" s="1100">
        <v>0</v>
      </c>
      <c r="AT27" s="1100">
        <v>0</v>
      </c>
      <c r="AU27" s="1100">
        <v>0</v>
      </c>
      <c r="AV27" s="1100">
        <v>31</v>
      </c>
      <c r="AW27" s="1102"/>
      <c r="AX27" s="1103">
        <v>31</v>
      </c>
    </row>
    <row r="28" spans="2:50" s="1095" customFormat="1" ht="12">
      <c r="B28" s="1756"/>
      <c r="C28" s="1112" t="s">
        <v>58</v>
      </c>
      <c r="D28" s="1100">
        <f t="shared" si="6"/>
        <v>833</v>
      </c>
      <c r="E28" s="1101"/>
      <c r="F28" s="1100">
        <f t="shared" si="7"/>
        <v>673</v>
      </c>
      <c r="G28" s="1100">
        <v>3</v>
      </c>
      <c r="H28" s="1100"/>
      <c r="I28" s="1100">
        <v>2</v>
      </c>
      <c r="J28" s="1100">
        <v>1</v>
      </c>
      <c r="K28" s="1100">
        <v>1</v>
      </c>
      <c r="L28" s="1100">
        <v>2</v>
      </c>
      <c r="M28" s="1100">
        <v>1</v>
      </c>
      <c r="N28" s="1100">
        <v>6</v>
      </c>
      <c r="O28" s="1102"/>
      <c r="P28" s="1100">
        <v>6</v>
      </c>
      <c r="Q28" s="1100">
        <v>42</v>
      </c>
      <c r="R28" s="1102"/>
      <c r="S28" s="1102">
        <v>41</v>
      </c>
      <c r="T28" s="1100">
        <v>55</v>
      </c>
      <c r="U28" s="1100">
        <v>52</v>
      </c>
      <c r="V28" s="1100">
        <v>11</v>
      </c>
      <c r="W28" s="1100">
        <v>10</v>
      </c>
      <c r="X28" s="1100">
        <v>3</v>
      </c>
      <c r="Y28" s="1100">
        <v>3</v>
      </c>
      <c r="Z28" s="1100">
        <v>420</v>
      </c>
      <c r="AA28" s="1101"/>
      <c r="AB28" s="1102">
        <v>280</v>
      </c>
      <c r="AC28" s="1100">
        <v>7</v>
      </c>
      <c r="AD28" s="1100">
        <v>7</v>
      </c>
      <c r="AE28" s="1100">
        <v>137</v>
      </c>
      <c r="AF28" s="1102"/>
      <c r="AG28" s="1100">
        <v>124</v>
      </c>
      <c r="AH28" s="1100">
        <v>33</v>
      </c>
      <c r="AI28" s="1100">
        <v>33</v>
      </c>
      <c r="AJ28" s="1100">
        <v>3</v>
      </c>
      <c r="AK28" s="1100">
        <v>3</v>
      </c>
      <c r="AL28" s="1100">
        <v>0</v>
      </c>
      <c r="AM28" s="1100">
        <v>0</v>
      </c>
      <c r="AN28" s="1100">
        <v>4</v>
      </c>
      <c r="AO28" s="1100">
        <v>4</v>
      </c>
      <c r="AP28" s="1100">
        <v>0</v>
      </c>
      <c r="AQ28" s="1100">
        <v>0</v>
      </c>
      <c r="AR28" s="1100">
        <v>0</v>
      </c>
      <c r="AS28" s="1100">
        <v>0</v>
      </c>
      <c r="AT28" s="1100">
        <v>5</v>
      </c>
      <c r="AU28" s="1100">
        <v>5</v>
      </c>
      <c r="AV28" s="1100">
        <v>101</v>
      </c>
      <c r="AW28" s="1102"/>
      <c r="AX28" s="1103">
        <v>101</v>
      </c>
    </row>
    <row r="29" spans="2:50" s="1095" customFormat="1" ht="12">
      <c r="B29" s="1756"/>
      <c r="C29" s="1112" t="s">
        <v>59</v>
      </c>
      <c r="D29" s="1100">
        <f t="shared" si="6"/>
        <v>267</v>
      </c>
      <c r="E29" s="1101"/>
      <c r="F29" s="1100">
        <f t="shared" si="7"/>
        <v>230</v>
      </c>
      <c r="G29" s="1100">
        <v>2</v>
      </c>
      <c r="H29" s="1100"/>
      <c r="I29" s="1100">
        <v>2</v>
      </c>
      <c r="J29" s="1100">
        <v>0</v>
      </c>
      <c r="K29" s="1100">
        <v>0</v>
      </c>
      <c r="L29" s="1100">
        <v>6</v>
      </c>
      <c r="M29" s="1100">
        <v>5</v>
      </c>
      <c r="N29" s="1100">
        <v>2</v>
      </c>
      <c r="O29" s="1101"/>
      <c r="P29" s="1100">
        <v>2</v>
      </c>
      <c r="Q29" s="1100">
        <v>15</v>
      </c>
      <c r="R29" s="1102"/>
      <c r="S29" s="1102">
        <v>15</v>
      </c>
      <c r="T29" s="1100">
        <v>14</v>
      </c>
      <c r="U29" s="1100">
        <v>14</v>
      </c>
      <c r="V29" s="1100">
        <v>5</v>
      </c>
      <c r="W29" s="1100">
        <v>5</v>
      </c>
      <c r="X29" s="1100">
        <v>3</v>
      </c>
      <c r="Y29" s="1100">
        <v>3</v>
      </c>
      <c r="Z29" s="1100">
        <v>123</v>
      </c>
      <c r="AA29" s="1101"/>
      <c r="AB29" s="1102">
        <v>87</v>
      </c>
      <c r="AC29" s="1100">
        <v>5</v>
      </c>
      <c r="AD29" s="1100">
        <v>5</v>
      </c>
      <c r="AE29" s="1100">
        <v>34</v>
      </c>
      <c r="AF29" s="1102"/>
      <c r="AG29" s="1100">
        <v>33</v>
      </c>
      <c r="AH29" s="1100">
        <v>4</v>
      </c>
      <c r="AI29" s="1100">
        <v>4</v>
      </c>
      <c r="AJ29" s="1100">
        <v>1</v>
      </c>
      <c r="AK29" s="1100">
        <v>1</v>
      </c>
      <c r="AL29" s="1100">
        <v>3</v>
      </c>
      <c r="AM29" s="1100">
        <v>3</v>
      </c>
      <c r="AN29" s="1100">
        <v>0</v>
      </c>
      <c r="AO29" s="1100">
        <v>0</v>
      </c>
      <c r="AP29" s="1100">
        <v>0</v>
      </c>
      <c r="AQ29" s="1100">
        <v>0</v>
      </c>
      <c r="AR29" s="1100">
        <v>0</v>
      </c>
      <c r="AS29" s="1100">
        <v>0</v>
      </c>
      <c r="AT29" s="1100">
        <v>0</v>
      </c>
      <c r="AU29" s="1100">
        <v>0</v>
      </c>
      <c r="AV29" s="1100">
        <v>50</v>
      </c>
      <c r="AW29" s="1102"/>
      <c r="AX29" s="1103">
        <v>51</v>
      </c>
    </row>
    <row r="30" spans="2:50" s="1095" customFormat="1" ht="12">
      <c r="B30" s="1756"/>
      <c r="C30" s="1112" t="s">
        <v>60</v>
      </c>
      <c r="D30" s="1100">
        <f t="shared" si="6"/>
        <v>1978</v>
      </c>
      <c r="E30" s="1101"/>
      <c r="F30" s="1100">
        <f t="shared" si="7"/>
        <v>1500</v>
      </c>
      <c r="G30" s="1100">
        <v>1</v>
      </c>
      <c r="H30" s="1102"/>
      <c r="I30" s="1102">
        <v>1</v>
      </c>
      <c r="J30" s="1100">
        <v>7</v>
      </c>
      <c r="K30" s="1100">
        <v>7</v>
      </c>
      <c r="L30" s="1100">
        <v>3</v>
      </c>
      <c r="M30" s="1100">
        <v>2</v>
      </c>
      <c r="N30" s="1100">
        <v>8</v>
      </c>
      <c r="O30" s="1102"/>
      <c r="P30" s="1100">
        <v>8</v>
      </c>
      <c r="Q30" s="1100">
        <v>66</v>
      </c>
      <c r="R30" s="1102"/>
      <c r="S30" s="1102">
        <v>66</v>
      </c>
      <c r="T30" s="1100">
        <v>84</v>
      </c>
      <c r="U30" s="1100">
        <v>84</v>
      </c>
      <c r="V30" s="1100">
        <v>7</v>
      </c>
      <c r="W30" s="1100">
        <v>7</v>
      </c>
      <c r="X30" s="1100">
        <v>64</v>
      </c>
      <c r="Y30" s="1100">
        <v>64</v>
      </c>
      <c r="Z30" s="1100">
        <v>1172</v>
      </c>
      <c r="AA30" s="1101"/>
      <c r="AB30" s="1102">
        <v>696</v>
      </c>
      <c r="AC30" s="1100">
        <v>11</v>
      </c>
      <c r="AD30" s="1100">
        <v>11</v>
      </c>
      <c r="AE30" s="1100">
        <v>270</v>
      </c>
      <c r="AF30" s="1102"/>
      <c r="AG30" s="1100">
        <v>269</v>
      </c>
      <c r="AH30" s="1100">
        <v>65</v>
      </c>
      <c r="AI30" s="1100">
        <v>65</v>
      </c>
      <c r="AJ30" s="1100">
        <v>3</v>
      </c>
      <c r="AK30" s="1100">
        <v>3</v>
      </c>
      <c r="AL30" s="1100">
        <v>0</v>
      </c>
      <c r="AM30" s="1100">
        <v>0</v>
      </c>
      <c r="AN30" s="1100">
        <v>0</v>
      </c>
      <c r="AO30" s="1100">
        <v>0</v>
      </c>
      <c r="AP30" s="1100">
        <v>1</v>
      </c>
      <c r="AQ30" s="1100">
        <v>1</v>
      </c>
      <c r="AR30" s="1100">
        <v>5</v>
      </c>
      <c r="AS30" s="1100">
        <v>5</v>
      </c>
      <c r="AT30" s="1100">
        <v>0</v>
      </c>
      <c r="AU30" s="1100">
        <v>0</v>
      </c>
      <c r="AV30" s="1100">
        <v>211</v>
      </c>
      <c r="AW30" s="1102"/>
      <c r="AX30" s="1103">
        <v>211</v>
      </c>
    </row>
    <row r="31" spans="2:50" s="1095" customFormat="1" ht="12">
      <c r="B31" s="1756"/>
      <c r="C31" s="1112" t="s">
        <v>61</v>
      </c>
      <c r="D31" s="1100">
        <f t="shared" si="6"/>
        <v>308</v>
      </c>
      <c r="E31" s="1101"/>
      <c r="F31" s="1100">
        <f t="shared" si="7"/>
        <v>270</v>
      </c>
      <c r="G31" s="1100">
        <v>0</v>
      </c>
      <c r="H31" s="1100"/>
      <c r="I31" s="1100">
        <v>0</v>
      </c>
      <c r="J31" s="1100">
        <v>1</v>
      </c>
      <c r="K31" s="1100">
        <v>1</v>
      </c>
      <c r="L31" s="1100">
        <v>0</v>
      </c>
      <c r="M31" s="1100">
        <v>0</v>
      </c>
      <c r="N31" s="1100">
        <v>7</v>
      </c>
      <c r="O31" s="1102"/>
      <c r="P31" s="1100">
        <v>5</v>
      </c>
      <c r="Q31" s="1100">
        <v>11</v>
      </c>
      <c r="R31" s="1102"/>
      <c r="S31" s="1102">
        <v>11</v>
      </c>
      <c r="T31" s="1100">
        <v>19</v>
      </c>
      <c r="U31" s="1100">
        <v>19</v>
      </c>
      <c r="V31" s="1100">
        <v>2</v>
      </c>
      <c r="W31" s="1100">
        <v>2</v>
      </c>
      <c r="X31" s="1100">
        <v>8</v>
      </c>
      <c r="Y31" s="1100">
        <v>8</v>
      </c>
      <c r="Z31" s="1100">
        <v>167</v>
      </c>
      <c r="AA31" s="1101"/>
      <c r="AB31" s="1102">
        <v>132</v>
      </c>
      <c r="AC31" s="1100">
        <v>14</v>
      </c>
      <c r="AD31" s="1100">
        <v>14</v>
      </c>
      <c r="AE31" s="1100">
        <v>39</v>
      </c>
      <c r="AF31" s="1102"/>
      <c r="AG31" s="1100">
        <v>39</v>
      </c>
      <c r="AH31" s="1100">
        <v>6</v>
      </c>
      <c r="AI31" s="1100">
        <v>6</v>
      </c>
      <c r="AJ31" s="1100">
        <v>2</v>
      </c>
      <c r="AK31" s="1100">
        <v>2</v>
      </c>
      <c r="AL31" s="1100">
        <v>0</v>
      </c>
      <c r="AM31" s="1100">
        <v>0</v>
      </c>
      <c r="AN31" s="1100">
        <v>0</v>
      </c>
      <c r="AO31" s="1100">
        <v>0</v>
      </c>
      <c r="AP31" s="1100">
        <v>0</v>
      </c>
      <c r="AQ31" s="1100">
        <v>0</v>
      </c>
      <c r="AR31" s="1100">
        <v>2</v>
      </c>
      <c r="AS31" s="1100">
        <v>2</v>
      </c>
      <c r="AT31" s="1100">
        <v>0</v>
      </c>
      <c r="AU31" s="1100">
        <v>0</v>
      </c>
      <c r="AV31" s="1100">
        <v>30</v>
      </c>
      <c r="AW31" s="1101"/>
      <c r="AX31" s="1103">
        <v>29</v>
      </c>
    </row>
    <row r="32" spans="2:50" s="1095" customFormat="1" ht="12">
      <c r="B32" s="1756"/>
      <c r="C32" s="1112" t="s">
        <v>62</v>
      </c>
      <c r="D32" s="1100">
        <f t="shared" si="6"/>
        <v>1670</v>
      </c>
      <c r="E32" s="1101"/>
      <c r="F32" s="1100">
        <f t="shared" si="7"/>
        <v>1243</v>
      </c>
      <c r="G32" s="1100">
        <v>3</v>
      </c>
      <c r="H32" s="1102"/>
      <c r="I32" s="1102">
        <v>1</v>
      </c>
      <c r="J32" s="1100">
        <v>7</v>
      </c>
      <c r="K32" s="1100">
        <v>6</v>
      </c>
      <c r="L32" s="1100">
        <v>8</v>
      </c>
      <c r="M32" s="1100">
        <v>9</v>
      </c>
      <c r="N32" s="1100">
        <v>2</v>
      </c>
      <c r="O32" s="1102"/>
      <c r="P32" s="1100">
        <v>2</v>
      </c>
      <c r="Q32" s="1100">
        <v>35</v>
      </c>
      <c r="R32" s="1102"/>
      <c r="S32" s="1102">
        <v>35</v>
      </c>
      <c r="T32" s="1100">
        <v>74</v>
      </c>
      <c r="U32" s="1100">
        <v>74</v>
      </c>
      <c r="V32" s="1100">
        <v>4</v>
      </c>
      <c r="W32" s="1100">
        <v>4</v>
      </c>
      <c r="X32" s="1100">
        <v>38</v>
      </c>
      <c r="Y32" s="1100">
        <v>38</v>
      </c>
      <c r="Z32" s="1100">
        <v>932</v>
      </c>
      <c r="AA32" s="1101"/>
      <c r="AB32" s="1102">
        <v>507</v>
      </c>
      <c r="AC32" s="1100">
        <v>23</v>
      </c>
      <c r="AD32" s="1100">
        <v>23</v>
      </c>
      <c r="AE32" s="1100">
        <v>345</v>
      </c>
      <c r="AF32" s="1102"/>
      <c r="AG32" s="1100">
        <v>345</v>
      </c>
      <c r="AH32" s="1100">
        <v>48</v>
      </c>
      <c r="AI32" s="1100">
        <v>48</v>
      </c>
      <c r="AJ32" s="1100">
        <v>4</v>
      </c>
      <c r="AK32" s="1100">
        <v>4</v>
      </c>
      <c r="AL32" s="1100">
        <v>0</v>
      </c>
      <c r="AM32" s="1100">
        <v>0</v>
      </c>
      <c r="AN32" s="1100">
        <v>1</v>
      </c>
      <c r="AO32" s="1100">
        <v>1</v>
      </c>
      <c r="AP32" s="1100">
        <v>0</v>
      </c>
      <c r="AQ32" s="1100">
        <v>0</v>
      </c>
      <c r="AR32" s="1100">
        <v>0</v>
      </c>
      <c r="AS32" s="1100">
        <v>0</v>
      </c>
      <c r="AT32" s="1100">
        <v>0</v>
      </c>
      <c r="AU32" s="1100">
        <v>0</v>
      </c>
      <c r="AV32" s="1100">
        <v>146</v>
      </c>
      <c r="AW32" s="1102"/>
      <c r="AX32" s="1103">
        <v>146</v>
      </c>
    </row>
    <row r="33" spans="2:50" s="1095" customFormat="1" ht="12">
      <c r="B33" s="1756"/>
      <c r="C33" s="1112" t="s">
        <v>63</v>
      </c>
      <c r="D33" s="1100">
        <f t="shared" si="6"/>
        <v>139</v>
      </c>
      <c r="E33" s="1101"/>
      <c r="F33" s="1100">
        <f t="shared" si="7"/>
        <v>128</v>
      </c>
      <c r="G33" s="1100">
        <v>1</v>
      </c>
      <c r="H33" s="1100"/>
      <c r="I33" s="1100">
        <v>1</v>
      </c>
      <c r="J33" s="1100">
        <v>0</v>
      </c>
      <c r="K33" s="1100">
        <v>0</v>
      </c>
      <c r="L33" s="1100">
        <v>0</v>
      </c>
      <c r="M33" s="1100">
        <v>0</v>
      </c>
      <c r="N33" s="1100">
        <v>0</v>
      </c>
      <c r="O33" s="1102"/>
      <c r="P33" s="1100">
        <v>0</v>
      </c>
      <c r="Q33" s="1100">
        <v>2</v>
      </c>
      <c r="R33" s="1102"/>
      <c r="S33" s="1102">
        <v>2</v>
      </c>
      <c r="T33" s="1100">
        <v>5</v>
      </c>
      <c r="U33" s="1100">
        <v>4</v>
      </c>
      <c r="V33" s="1100">
        <v>0</v>
      </c>
      <c r="W33" s="1100">
        <v>0</v>
      </c>
      <c r="X33" s="1100">
        <v>0</v>
      </c>
      <c r="Y33" s="1100">
        <v>1</v>
      </c>
      <c r="Z33" s="1100">
        <v>49</v>
      </c>
      <c r="AA33" s="1101"/>
      <c r="AB33" s="1102">
        <v>40</v>
      </c>
      <c r="AC33" s="1100">
        <v>7</v>
      </c>
      <c r="AD33" s="1100">
        <v>7</v>
      </c>
      <c r="AE33" s="1100">
        <v>54</v>
      </c>
      <c r="AF33" s="1102"/>
      <c r="AG33" s="1100">
        <v>52</v>
      </c>
      <c r="AH33" s="1100">
        <v>4</v>
      </c>
      <c r="AI33" s="1100">
        <v>4</v>
      </c>
      <c r="AJ33" s="1100">
        <v>0</v>
      </c>
      <c r="AK33" s="1100">
        <v>0</v>
      </c>
      <c r="AL33" s="1100">
        <v>0</v>
      </c>
      <c r="AM33" s="1100">
        <v>0</v>
      </c>
      <c r="AN33" s="1100">
        <v>0</v>
      </c>
      <c r="AO33" s="1100">
        <v>0</v>
      </c>
      <c r="AP33" s="1100">
        <v>0</v>
      </c>
      <c r="AQ33" s="1100">
        <v>0</v>
      </c>
      <c r="AR33" s="1100">
        <v>1</v>
      </c>
      <c r="AS33" s="1100">
        <v>1</v>
      </c>
      <c r="AT33" s="1100">
        <v>0</v>
      </c>
      <c r="AU33" s="1100">
        <v>0</v>
      </c>
      <c r="AV33" s="1100">
        <v>16</v>
      </c>
      <c r="AW33" s="1102"/>
      <c r="AX33" s="1103">
        <v>16</v>
      </c>
    </row>
    <row r="34" spans="2:50" s="1095" customFormat="1" ht="12">
      <c r="B34" s="1756"/>
      <c r="C34" s="1112" t="s">
        <v>64</v>
      </c>
      <c r="D34" s="1100">
        <f t="shared" si="6"/>
        <v>942</v>
      </c>
      <c r="E34" s="1101"/>
      <c r="F34" s="1100">
        <v>777</v>
      </c>
      <c r="G34" s="1100">
        <v>4</v>
      </c>
      <c r="H34" s="1102"/>
      <c r="I34" s="1102">
        <v>4</v>
      </c>
      <c r="J34" s="1100">
        <v>1</v>
      </c>
      <c r="K34" s="1100">
        <v>0</v>
      </c>
      <c r="L34" s="1100">
        <v>3</v>
      </c>
      <c r="M34" s="1100">
        <v>2</v>
      </c>
      <c r="N34" s="1100">
        <v>6</v>
      </c>
      <c r="O34" s="1102"/>
      <c r="P34" s="1100">
        <v>4</v>
      </c>
      <c r="Q34" s="1100">
        <v>72</v>
      </c>
      <c r="R34" s="1102"/>
      <c r="S34" s="1102">
        <v>72</v>
      </c>
      <c r="T34" s="1100">
        <v>57</v>
      </c>
      <c r="U34" s="1100">
        <v>57</v>
      </c>
      <c r="V34" s="1100">
        <v>2</v>
      </c>
      <c r="W34" s="1100">
        <v>2</v>
      </c>
      <c r="X34" s="1100">
        <v>7</v>
      </c>
      <c r="Y34" s="1100">
        <v>6</v>
      </c>
      <c r="Z34" s="1100">
        <v>561</v>
      </c>
      <c r="AA34" s="1101"/>
      <c r="AB34" s="1102">
        <v>408</v>
      </c>
      <c r="AC34" s="1100">
        <v>7</v>
      </c>
      <c r="AD34" s="1100">
        <v>7</v>
      </c>
      <c r="AE34" s="1100">
        <v>61</v>
      </c>
      <c r="AF34" s="1102"/>
      <c r="AG34" s="1100">
        <v>55</v>
      </c>
      <c r="AH34" s="1100">
        <v>24</v>
      </c>
      <c r="AI34" s="1100">
        <v>23</v>
      </c>
      <c r="AJ34" s="1100">
        <v>1</v>
      </c>
      <c r="AK34" s="1100">
        <v>1</v>
      </c>
      <c r="AL34" s="1100">
        <v>0</v>
      </c>
      <c r="AM34" s="1100">
        <v>0</v>
      </c>
      <c r="AN34" s="1100">
        <v>2</v>
      </c>
      <c r="AO34" s="1100">
        <v>2</v>
      </c>
      <c r="AP34" s="1100">
        <v>0</v>
      </c>
      <c r="AQ34" s="1100">
        <v>0</v>
      </c>
      <c r="AR34" s="1100">
        <v>2</v>
      </c>
      <c r="AS34" s="1100">
        <v>2</v>
      </c>
      <c r="AT34" s="1100">
        <v>0</v>
      </c>
      <c r="AU34" s="1100">
        <v>0</v>
      </c>
      <c r="AV34" s="1100">
        <v>132</v>
      </c>
      <c r="AW34" s="1102"/>
      <c r="AX34" s="1103">
        <v>131</v>
      </c>
    </row>
    <row r="35" spans="2:50" s="1095" customFormat="1" ht="12">
      <c r="B35" s="1756"/>
      <c r="C35" s="1112" t="s">
        <v>65</v>
      </c>
      <c r="D35" s="1100">
        <f t="shared" si="6"/>
        <v>268</v>
      </c>
      <c r="E35" s="1101"/>
      <c r="F35" s="1100">
        <f>SUM(I35,K35,M35,P35,S35,U35,W35,Y35,AD35,AG35,AI35,AK35,AM35,AO35,AQ35,AS35,AX35,AB35,AU35)</f>
        <v>213</v>
      </c>
      <c r="G35" s="1100">
        <v>1</v>
      </c>
      <c r="H35" s="1100"/>
      <c r="I35" s="1100">
        <v>1</v>
      </c>
      <c r="J35" s="1100">
        <v>0</v>
      </c>
      <c r="K35" s="1100">
        <v>0</v>
      </c>
      <c r="L35" s="1100">
        <v>0</v>
      </c>
      <c r="M35" s="1100">
        <v>0</v>
      </c>
      <c r="N35" s="1100">
        <v>0</v>
      </c>
      <c r="O35" s="1102"/>
      <c r="P35" s="1100">
        <v>0</v>
      </c>
      <c r="Q35" s="1100">
        <v>23</v>
      </c>
      <c r="R35" s="1102"/>
      <c r="S35" s="1102">
        <v>23</v>
      </c>
      <c r="T35" s="1100">
        <v>15</v>
      </c>
      <c r="U35" s="1100">
        <v>15</v>
      </c>
      <c r="V35" s="1100">
        <v>3</v>
      </c>
      <c r="W35" s="1100">
        <v>3</v>
      </c>
      <c r="X35" s="1100">
        <v>5</v>
      </c>
      <c r="Y35" s="1100">
        <v>5</v>
      </c>
      <c r="Z35" s="1100">
        <v>113</v>
      </c>
      <c r="AA35" s="1102"/>
      <c r="AB35" s="1102">
        <v>66</v>
      </c>
      <c r="AC35" s="1100">
        <v>2</v>
      </c>
      <c r="AD35" s="1100">
        <v>2</v>
      </c>
      <c r="AE35" s="1100">
        <v>61</v>
      </c>
      <c r="AF35" s="1102"/>
      <c r="AG35" s="1100">
        <v>56</v>
      </c>
      <c r="AH35" s="1100">
        <v>18</v>
      </c>
      <c r="AI35" s="1100">
        <v>18</v>
      </c>
      <c r="AJ35" s="1100">
        <v>9</v>
      </c>
      <c r="AK35" s="1100">
        <v>7</v>
      </c>
      <c r="AL35" s="1100">
        <v>0</v>
      </c>
      <c r="AM35" s="1100">
        <v>0</v>
      </c>
      <c r="AN35" s="1100">
        <v>0</v>
      </c>
      <c r="AO35" s="1100">
        <v>0</v>
      </c>
      <c r="AP35" s="1100">
        <v>0</v>
      </c>
      <c r="AQ35" s="1100">
        <v>0</v>
      </c>
      <c r="AR35" s="1100">
        <v>0</v>
      </c>
      <c r="AS35" s="1100">
        <v>0</v>
      </c>
      <c r="AT35" s="1100">
        <v>0</v>
      </c>
      <c r="AU35" s="1100">
        <v>0</v>
      </c>
      <c r="AV35" s="1100">
        <v>18</v>
      </c>
      <c r="AW35" s="1102"/>
      <c r="AX35" s="1103">
        <v>17</v>
      </c>
    </row>
    <row r="36" spans="2:50" s="1095" customFormat="1" ht="12">
      <c r="B36" s="1756"/>
      <c r="C36" s="1112" t="s">
        <v>66</v>
      </c>
      <c r="D36" s="1100">
        <f t="shared" si="6"/>
        <v>652</v>
      </c>
      <c r="E36" s="1102"/>
      <c r="F36" s="1100">
        <f>SUM(I36,K36,M36,P36,S36,U36,W36,Y36,AD36,AG36,AI36,AK36,AM36,AO36,AQ36,AS36,AX36,AB36,AU36)</f>
        <v>485</v>
      </c>
      <c r="G36" s="1100">
        <v>1</v>
      </c>
      <c r="H36" s="1102"/>
      <c r="I36" s="1102">
        <v>1</v>
      </c>
      <c r="J36" s="1100">
        <v>2</v>
      </c>
      <c r="K36" s="1100">
        <v>1</v>
      </c>
      <c r="L36" s="1100">
        <v>0</v>
      </c>
      <c r="M36" s="1100">
        <v>0</v>
      </c>
      <c r="N36" s="1100">
        <v>5</v>
      </c>
      <c r="O36" s="1102"/>
      <c r="P36" s="1100">
        <v>4</v>
      </c>
      <c r="Q36" s="1100">
        <v>29</v>
      </c>
      <c r="R36" s="1102"/>
      <c r="S36" s="1102">
        <v>29</v>
      </c>
      <c r="T36" s="1100">
        <v>42</v>
      </c>
      <c r="U36" s="1100">
        <v>41</v>
      </c>
      <c r="V36" s="1100">
        <v>3</v>
      </c>
      <c r="W36" s="1100">
        <v>2</v>
      </c>
      <c r="X36" s="1100">
        <v>27</v>
      </c>
      <c r="Y36" s="1100">
        <v>27</v>
      </c>
      <c r="Z36" s="1100">
        <v>347</v>
      </c>
      <c r="AA36" s="1102"/>
      <c r="AB36" s="1102">
        <v>185</v>
      </c>
      <c r="AC36" s="1100">
        <v>19</v>
      </c>
      <c r="AD36" s="1100">
        <v>19</v>
      </c>
      <c r="AE36" s="1100">
        <v>75</v>
      </c>
      <c r="AF36" s="1102"/>
      <c r="AG36" s="1100">
        <v>74</v>
      </c>
      <c r="AH36" s="1100">
        <v>19</v>
      </c>
      <c r="AI36" s="1100">
        <v>19</v>
      </c>
      <c r="AJ36" s="1100">
        <v>2</v>
      </c>
      <c r="AK36" s="1100">
        <v>2</v>
      </c>
      <c r="AL36" s="1100">
        <v>0</v>
      </c>
      <c r="AM36" s="1100">
        <v>0</v>
      </c>
      <c r="AN36" s="1100">
        <v>0</v>
      </c>
      <c r="AO36" s="1100">
        <v>0</v>
      </c>
      <c r="AP36" s="1100">
        <v>0</v>
      </c>
      <c r="AQ36" s="1100">
        <v>0</v>
      </c>
      <c r="AR36" s="1100">
        <v>0</v>
      </c>
      <c r="AS36" s="1100">
        <v>0</v>
      </c>
      <c r="AT36" s="1100">
        <v>0</v>
      </c>
      <c r="AU36" s="1100">
        <v>0</v>
      </c>
      <c r="AV36" s="1100">
        <v>81</v>
      </c>
      <c r="AW36" s="1102"/>
      <c r="AX36" s="1103">
        <v>81</v>
      </c>
    </row>
    <row r="37" spans="2:50" s="1095" customFormat="1" ht="12">
      <c r="B37" s="1756"/>
      <c r="C37" s="1112" t="s">
        <v>67</v>
      </c>
      <c r="D37" s="1100">
        <f t="shared" si="6"/>
        <v>1910</v>
      </c>
      <c r="E37" s="1102"/>
      <c r="F37" s="1100">
        <f>SUM(I37,K37,M37,P37,S37,U37,W37,Y37,AD37,AG37,AI37,AK37,AM37,AO37,AQ37,AS37,AX37,AB37,AU37)</f>
        <v>1465</v>
      </c>
      <c r="G37" s="1100">
        <v>1</v>
      </c>
      <c r="H37" s="1102"/>
      <c r="I37" s="1102">
        <v>1</v>
      </c>
      <c r="J37" s="1100">
        <v>7</v>
      </c>
      <c r="K37" s="1100">
        <v>7</v>
      </c>
      <c r="L37" s="1100">
        <v>4</v>
      </c>
      <c r="M37" s="1100">
        <v>0</v>
      </c>
      <c r="N37" s="1100">
        <v>12</v>
      </c>
      <c r="O37" s="1102"/>
      <c r="P37" s="1100">
        <v>12</v>
      </c>
      <c r="Q37" s="1100">
        <v>41</v>
      </c>
      <c r="R37" s="1102"/>
      <c r="S37" s="1102">
        <v>41</v>
      </c>
      <c r="T37" s="1100">
        <v>79</v>
      </c>
      <c r="U37" s="1100">
        <v>77</v>
      </c>
      <c r="V37" s="1100">
        <v>8</v>
      </c>
      <c r="W37" s="1100">
        <v>6</v>
      </c>
      <c r="X37" s="1100">
        <v>51</v>
      </c>
      <c r="Y37" s="1100">
        <v>50</v>
      </c>
      <c r="Z37" s="1100">
        <v>1155</v>
      </c>
      <c r="AA37" s="1102"/>
      <c r="AB37" s="1102">
        <v>727</v>
      </c>
      <c r="AC37" s="1100">
        <v>51</v>
      </c>
      <c r="AD37" s="1100">
        <v>51</v>
      </c>
      <c r="AE37" s="1100">
        <v>228</v>
      </c>
      <c r="AF37" s="1102"/>
      <c r="AG37" s="1100">
        <v>220</v>
      </c>
      <c r="AH37" s="1100">
        <v>57</v>
      </c>
      <c r="AI37" s="1100">
        <v>57</v>
      </c>
      <c r="AJ37" s="1100">
        <v>7</v>
      </c>
      <c r="AK37" s="1100">
        <v>7</v>
      </c>
      <c r="AL37" s="1100">
        <v>4</v>
      </c>
      <c r="AM37" s="1100">
        <v>4</v>
      </c>
      <c r="AN37" s="1100">
        <v>0</v>
      </c>
      <c r="AO37" s="1100">
        <v>0</v>
      </c>
      <c r="AP37" s="1100">
        <v>0</v>
      </c>
      <c r="AQ37" s="1100">
        <v>0</v>
      </c>
      <c r="AR37" s="1100">
        <v>2</v>
      </c>
      <c r="AS37" s="1100">
        <v>2</v>
      </c>
      <c r="AT37" s="1100">
        <v>2</v>
      </c>
      <c r="AU37" s="1100">
        <v>2</v>
      </c>
      <c r="AV37" s="1100">
        <v>201</v>
      </c>
      <c r="AW37" s="1102"/>
      <c r="AX37" s="1103">
        <v>201</v>
      </c>
    </row>
    <row r="38" spans="2:50" s="1095" customFormat="1" ht="8.25" customHeight="1">
      <c r="B38" s="1113"/>
      <c r="C38" s="1114"/>
      <c r="D38" s="1115"/>
      <c r="E38" s="1116"/>
      <c r="F38" s="1115"/>
      <c r="G38" s="1115"/>
      <c r="H38" s="1116"/>
      <c r="I38" s="1115"/>
      <c r="J38" s="1115"/>
      <c r="K38" s="1115"/>
      <c r="L38" s="1117"/>
      <c r="M38" s="1115"/>
      <c r="N38" s="1115"/>
      <c r="O38" s="1116"/>
      <c r="P38" s="1115"/>
      <c r="Q38" s="1115"/>
      <c r="R38" s="1116"/>
      <c r="S38" s="1115"/>
      <c r="T38" s="1115"/>
      <c r="U38" s="1115"/>
      <c r="V38" s="1115"/>
      <c r="W38" s="1115"/>
      <c r="X38" s="1115"/>
      <c r="Y38" s="1115"/>
      <c r="Z38" s="1115"/>
      <c r="AA38" s="1116"/>
      <c r="AB38" s="1115"/>
      <c r="AC38" s="1115"/>
      <c r="AD38" s="1115"/>
      <c r="AE38" s="1115"/>
      <c r="AF38" s="1116"/>
      <c r="AG38" s="1115"/>
      <c r="AH38" s="1115"/>
      <c r="AI38" s="1115"/>
      <c r="AJ38" s="1115"/>
      <c r="AK38" s="1115"/>
      <c r="AL38" s="1115"/>
      <c r="AM38" s="1115"/>
      <c r="AN38" s="1115"/>
      <c r="AO38" s="1115"/>
      <c r="AP38" s="1115"/>
      <c r="AQ38" s="1115"/>
      <c r="AR38" s="1115"/>
      <c r="AS38" s="1115"/>
      <c r="AT38" s="1115"/>
      <c r="AU38" s="1115"/>
      <c r="AV38" s="1115"/>
      <c r="AW38" s="1116"/>
      <c r="AX38" s="1118"/>
    </row>
    <row r="39" spans="2:49" s="1095" customFormat="1" ht="12">
      <c r="B39" s="1095" t="s">
        <v>68</v>
      </c>
      <c r="E39" s="1096"/>
      <c r="H39" s="1096"/>
      <c r="O39" s="1096"/>
      <c r="R39" s="1096"/>
      <c r="AA39" s="1096"/>
      <c r="AF39" s="1096"/>
      <c r="AW39" s="1096"/>
    </row>
  </sheetData>
  <mergeCells count="32">
    <mergeCell ref="AF5:AG5"/>
    <mergeCell ref="AW5:AX5"/>
    <mergeCell ref="H5:I5"/>
    <mergeCell ref="E5:F5"/>
    <mergeCell ref="O5:P5"/>
    <mergeCell ref="R5:S5"/>
    <mergeCell ref="AA5:AB5"/>
    <mergeCell ref="B21:B37"/>
    <mergeCell ref="B4:C5"/>
    <mergeCell ref="B9:B20"/>
    <mergeCell ref="B6:C6"/>
    <mergeCell ref="B7:C7"/>
    <mergeCell ref="AL4:AM4"/>
    <mergeCell ref="AN4:AO4"/>
    <mergeCell ref="AP4:AQ4"/>
    <mergeCell ref="AE4:AG4"/>
    <mergeCell ref="V4:W4"/>
    <mergeCell ref="AH4:AI4"/>
    <mergeCell ref="D4:F4"/>
    <mergeCell ref="G4:I4"/>
    <mergeCell ref="J4:K4"/>
    <mergeCell ref="Z4:AB4"/>
    <mergeCell ref="AT4:AU4"/>
    <mergeCell ref="AV4:AX4"/>
    <mergeCell ref="L4:M4"/>
    <mergeCell ref="AC4:AD4"/>
    <mergeCell ref="AR4:AS4"/>
    <mergeCell ref="AJ4:AK4"/>
    <mergeCell ref="X4:Y4"/>
    <mergeCell ref="N4:P4"/>
    <mergeCell ref="Q4:S4"/>
    <mergeCell ref="T4:U4"/>
  </mergeCells>
  <printOptions/>
  <pageMargins left="0.75" right="0.75" top="1" bottom="1" header="0.512" footer="0.512"/>
  <pageSetup orientation="portrait" paperSize="9"/>
  <drawing r:id="rId1"/>
</worksheet>
</file>

<file path=xl/worksheets/sheet28.xml><?xml version="1.0" encoding="utf-8"?>
<worksheet xmlns="http://schemas.openxmlformats.org/spreadsheetml/2006/main" xmlns:r="http://schemas.openxmlformats.org/officeDocument/2006/relationships">
  <dimension ref="B1:L267"/>
  <sheetViews>
    <sheetView workbookViewId="0" topLeftCell="A1">
      <selection activeCell="A1" sqref="A1"/>
    </sheetView>
  </sheetViews>
  <sheetFormatPr defaultColWidth="9.00390625" defaultRowHeight="13.5"/>
  <cols>
    <col min="1" max="1" width="3.875" style="153" customWidth="1"/>
    <col min="2" max="2" width="10.875" style="153" customWidth="1"/>
    <col min="3" max="3" width="8.625" style="153" customWidth="1"/>
    <col min="4" max="5" width="8.875" style="153" customWidth="1"/>
    <col min="6" max="6" width="10.00390625" style="153" customWidth="1"/>
    <col min="7" max="7" width="8.625" style="153" customWidth="1"/>
    <col min="8" max="8" width="8.50390625" style="153" customWidth="1"/>
    <col min="9" max="9" width="8.625" style="153" customWidth="1"/>
    <col min="10" max="12" width="8.50390625" style="153" customWidth="1"/>
    <col min="13" max="16384" width="9.00390625" style="153" customWidth="1"/>
  </cols>
  <sheetData>
    <row r="1" spans="2:9" ht="14.25">
      <c r="B1" s="1119" t="s">
        <v>87</v>
      </c>
      <c r="I1" s="44"/>
    </row>
    <row r="2" spans="2:9" ht="14.25">
      <c r="B2" s="1119"/>
      <c r="I2" s="44"/>
    </row>
    <row r="3" spans="2:12" ht="14.25" thickBot="1">
      <c r="B3" s="44"/>
      <c r="D3" s="44"/>
      <c r="E3" s="44"/>
      <c r="F3" s="44"/>
      <c r="G3" s="44"/>
      <c r="H3" s="44"/>
      <c r="I3" s="44"/>
      <c r="K3" s="1767"/>
      <c r="L3" s="1768"/>
    </row>
    <row r="4" spans="2:12" ht="13.5" customHeight="1" thickTop="1">
      <c r="B4" s="1769" t="s">
        <v>1744</v>
      </c>
      <c r="C4" s="1772" t="s">
        <v>72</v>
      </c>
      <c r="D4" s="1773"/>
      <c r="E4" s="1774"/>
      <c r="F4" s="1769" t="s">
        <v>73</v>
      </c>
      <c r="G4" s="1772" t="s">
        <v>74</v>
      </c>
      <c r="H4" s="1780"/>
      <c r="I4" s="1781"/>
      <c r="J4" s="1772" t="s">
        <v>75</v>
      </c>
      <c r="K4" s="1780"/>
      <c r="L4" s="1781"/>
    </row>
    <row r="5" spans="2:12" ht="13.5" customHeight="1">
      <c r="B5" s="1770"/>
      <c r="C5" s="1775"/>
      <c r="D5" s="1776"/>
      <c r="E5" s="1777"/>
      <c r="F5" s="1778"/>
      <c r="G5" s="1782"/>
      <c r="H5" s="1783"/>
      <c r="I5" s="1784"/>
      <c r="J5" s="1782"/>
      <c r="K5" s="1783"/>
      <c r="L5" s="1784"/>
    </row>
    <row r="6" spans="2:12" ht="21" customHeight="1">
      <c r="B6" s="1771"/>
      <c r="C6" s="1120" t="s">
        <v>76</v>
      </c>
      <c r="D6" s="1120" t="s">
        <v>77</v>
      </c>
      <c r="E6" s="1120" t="s">
        <v>1085</v>
      </c>
      <c r="F6" s="1779"/>
      <c r="G6" s="1120" t="s">
        <v>70</v>
      </c>
      <c r="H6" s="1120" t="s">
        <v>1245</v>
      </c>
      <c r="I6" s="1121" t="s">
        <v>1085</v>
      </c>
      <c r="J6" s="1120" t="s">
        <v>70</v>
      </c>
      <c r="K6" s="1120" t="s">
        <v>1245</v>
      </c>
      <c r="L6" s="1121" t="s">
        <v>1085</v>
      </c>
    </row>
    <row r="7" spans="2:12" ht="13.5" customHeight="1">
      <c r="B7" s="1122"/>
      <c r="C7" s="1123"/>
      <c r="D7" s="1124"/>
      <c r="E7" s="1124"/>
      <c r="F7" s="1124"/>
      <c r="G7" s="1124"/>
      <c r="H7" s="1124"/>
      <c r="I7" s="1124"/>
      <c r="J7" s="1124"/>
      <c r="K7" s="1124"/>
      <c r="L7" s="1125"/>
    </row>
    <row r="8" spans="2:12" ht="12.75" customHeight="1">
      <c r="B8" s="161" t="s">
        <v>78</v>
      </c>
      <c r="C8" s="140">
        <v>357</v>
      </c>
      <c r="D8" s="46">
        <v>203</v>
      </c>
      <c r="E8" s="46">
        <f>SUM(C8:D8)</f>
        <v>560</v>
      </c>
      <c r="F8" s="46">
        <v>4895</v>
      </c>
      <c r="G8" s="46">
        <v>103938</v>
      </c>
      <c r="H8" s="46">
        <v>98887</v>
      </c>
      <c r="I8" s="46">
        <f>SUM(G8:H8)</f>
        <v>202825</v>
      </c>
      <c r="J8" s="46">
        <v>2884</v>
      </c>
      <c r="K8" s="46">
        <v>3145</v>
      </c>
      <c r="L8" s="48">
        <f>SUM(J8:K8)</f>
        <v>6029</v>
      </c>
    </row>
    <row r="9" spans="2:12" s="165" customFormat="1" ht="12.75" customHeight="1">
      <c r="B9" s="50" t="s">
        <v>1092</v>
      </c>
      <c r="C9" s="132">
        <f aca="true" t="shared" si="0" ref="C9:L9">SUM(C11,C31,C45,C63)</f>
        <v>357</v>
      </c>
      <c r="D9" s="39">
        <f t="shared" si="0"/>
        <v>194</v>
      </c>
      <c r="E9" s="39">
        <f t="shared" si="0"/>
        <v>551</v>
      </c>
      <c r="F9" s="39">
        <f t="shared" si="0"/>
        <v>4691</v>
      </c>
      <c r="G9" s="39">
        <f t="shared" si="0"/>
        <v>94414</v>
      </c>
      <c r="H9" s="39">
        <f t="shared" si="0"/>
        <v>90215</v>
      </c>
      <c r="I9" s="39">
        <f t="shared" si="0"/>
        <v>184629</v>
      </c>
      <c r="J9" s="39">
        <f t="shared" si="0"/>
        <v>2693</v>
      </c>
      <c r="K9" s="39">
        <f t="shared" si="0"/>
        <v>3081</v>
      </c>
      <c r="L9" s="42">
        <f t="shared" si="0"/>
        <v>5774</v>
      </c>
    </row>
    <row r="10" spans="2:12" ht="12.75" customHeight="1">
      <c r="B10" s="144"/>
      <c r="C10" s="140"/>
      <c r="D10" s="46"/>
      <c r="E10" s="46"/>
      <c r="F10" s="46"/>
      <c r="G10" s="46"/>
      <c r="H10" s="46"/>
      <c r="I10" s="46"/>
      <c r="J10" s="46"/>
      <c r="K10" s="46"/>
      <c r="L10" s="48"/>
    </row>
    <row r="11" spans="2:12" s="165" customFormat="1" ht="12.75" customHeight="1">
      <c r="B11" s="50" t="s">
        <v>79</v>
      </c>
      <c r="C11" s="132">
        <f aca="true" t="shared" si="1" ref="C11:L11">SUM(C13:C29)</f>
        <v>103</v>
      </c>
      <c r="D11" s="39">
        <f t="shared" si="1"/>
        <v>44</v>
      </c>
      <c r="E11" s="39">
        <f t="shared" si="1"/>
        <v>147</v>
      </c>
      <c r="F11" s="39">
        <f t="shared" si="1"/>
        <v>1326</v>
      </c>
      <c r="G11" s="39">
        <f t="shared" si="1"/>
        <v>26344</v>
      </c>
      <c r="H11" s="39">
        <f t="shared" si="1"/>
        <v>25326</v>
      </c>
      <c r="I11" s="39">
        <f t="shared" si="1"/>
        <v>51670</v>
      </c>
      <c r="J11" s="39">
        <f t="shared" si="1"/>
        <v>822</v>
      </c>
      <c r="K11" s="39">
        <f t="shared" si="1"/>
        <v>812</v>
      </c>
      <c r="L11" s="42">
        <f t="shared" si="1"/>
        <v>1634</v>
      </c>
    </row>
    <row r="12" spans="2:12" s="165" customFormat="1" ht="7.5" customHeight="1">
      <c r="B12" s="507"/>
      <c r="C12" s="132"/>
      <c r="D12" s="39"/>
      <c r="E12" s="39"/>
      <c r="F12" s="39"/>
      <c r="G12" s="39"/>
      <c r="H12" s="39"/>
      <c r="I12" s="39"/>
      <c r="J12" s="39"/>
      <c r="K12" s="39"/>
      <c r="L12" s="42"/>
    </row>
    <row r="13" spans="2:12" ht="12.75" customHeight="1">
      <c r="B13" s="144" t="s">
        <v>1120</v>
      </c>
      <c r="C13" s="140">
        <v>18</v>
      </c>
      <c r="D13" s="46">
        <v>7</v>
      </c>
      <c r="E13" s="46">
        <f>SUM(C13:D13)</f>
        <v>25</v>
      </c>
      <c r="F13" s="46">
        <v>263</v>
      </c>
      <c r="G13" s="46">
        <v>5462</v>
      </c>
      <c r="H13" s="46">
        <v>5339</v>
      </c>
      <c r="I13" s="46">
        <f>SUM(G13:H13)</f>
        <v>10801</v>
      </c>
      <c r="J13" s="46">
        <v>160</v>
      </c>
      <c r="K13" s="46">
        <v>162</v>
      </c>
      <c r="L13" s="48">
        <f>SUM(J13:K13)</f>
        <v>322</v>
      </c>
    </row>
    <row r="14" spans="2:12" ht="12.75" customHeight="1">
      <c r="B14" s="144" t="s">
        <v>71</v>
      </c>
      <c r="C14" s="140">
        <v>20</v>
      </c>
      <c r="D14" s="46">
        <v>2</v>
      </c>
      <c r="E14" s="46">
        <f>SUM(C14:D14)</f>
        <v>22</v>
      </c>
      <c r="F14" s="46">
        <v>299</v>
      </c>
      <c r="G14" s="46">
        <v>6781</v>
      </c>
      <c r="H14" s="46">
        <v>6325</v>
      </c>
      <c r="I14" s="46">
        <f>SUM(G14:H14)</f>
        <v>13106</v>
      </c>
      <c r="J14" s="46">
        <v>153</v>
      </c>
      <c r="K14" s="46">
        <v>215</v>
      </c>
      <c r="L14" s="48">
        <f>SUM(J14:K14)</f>
        <v>368</v>
      </c>
    </row>
    <row r="15" spans="2:12" ht="12.75" customHeight="1">
      <c r="B15" s="144" t="s">
        <v>1760</v>
      </c>
      <c r="C15" s="140">
        <v>5</v>
      </c>
      <c r="D15" s="46">
        <v>8</v>
      </c>
      <c r="E15" s="46">
        <f>SUM(C15:D15)</f>
        <v>13</v>
      </c>
      <c r="F15" s="46">
        <v>62</v>
      </c>
      <c r="G15" s="46">
        <v>900</v>
      </c>
      <c r="H15" s="46">
        <v>884</v>
      </c>
      <c r="I15" s="46">
        <f>SUM(G15:H15)</f>
        <v>1784</v>
      </c>
      <c r="J15" s="46">
        <v>45</v>
      </c>
      <c r="K15" s="46">
        <v>31</v>
      </c>
      <c r="L15" s="48">
        <f>SUM(J15:K15)</f>
        <v>76</v>
      </c>
    </row>
    <row r="16" spans="2:12" ht="12.75" customHeight="1">
      <c r="B16" s="144" t="s">
        <v>1761</v>
      </c>
      <c r="C16" s="140">
        <v>2</v>
      </c>
      <c r="D16" s="46">
        <v>4</v>
      </c>
      <c r="E16" s="46">
        <f>SUM(C16:D16)</f>
        <v>6</v>
      </c>
      <c r="F16" s="46">
        <v>40</v>
      </c>
      <c r="G16" s="46">
        <v>755</v>
      </c>
      <c r="H16" s="46">
        <v>763</v>
      </c>
      <c r="I16" s="46">
        <f>SUM(G16:H16)</f>
        <v>1518</v>
      </c>
      <c r="J16" s="46">
        <v>27</v>
      </c>
      <c r="K16" s="46">
        <v>21</v>
      </c>
      <c r="L16" s="48">
        <f>SUM(J16:K16)</f>
        <v>48</v>
      </c>
    </row>
    <row r="17" spans="2:12" ht="12.75" customHeight="1">
      <c r="B17" s="144" t="s">
        <v>896</v>
      </c>
      <c r="C17" s="140">
        <v>3</v>
      </c>
      <c r="D17" s="46">
        <v>5</v>
      </c>
      <c r="E17" s="46">
        <f>SUM(C17:D17)</f>
        <v>8</v>
      </c>
      <c r="F17" s="46">
        <v>55</v>
      </c>
      <c r="G17" s="46">
        <v>1017</v>
      </c>
      <c r="H17" s="46">
        <v>1033</v>
      </c>
      <c r="I17" s="46">
        <f>SUM(G17:H17)</f>
        <v>2050</v>
      </c>
      <c r="J17" s="46">
        <v>35</v>
      </c>
      <c r="K17" s="46">
        <v>32</v>
      </c>
      <c r="L17" s="48">
        <f>SUM(J17:K17)</f>
        <v>67</v>
      </c>
    </row>
    <row r="18" spans="2:12" ht="7.5" customHeight="1">
      <c r="B18" s="144"/>
      <c r="C18" s="140"/>
      <c r="D18" s="46"/>
      <c r="E18" s="46"/>
      <c r="F18" s="46"/>
      <c r="G18" s="46"/>
      <c r="H18" s="46"/>
      <c r="I18" s="46"/>
      <c r="J18" s="46"/>
      <c r="K18" s="46"/>
      <c r="L18" s="48"/>
    </row>
    <row r="19" spans="2:12" ht="12.75" customHeight="1">
      <c r="B19" s="144" t="s">
        <v>897</v>
      </c>
      <c r="C19" s="140">
        <v>4</v>
      </c>
      <c r="D19" s="46">
        <v>1</v>
      </c>
      <c r="E19" s="46">
        <f>SUM(C19:D19)</f>
        <v>5</v>
      </c>
      <c r="F19" s="46">
        <v>44</v>
      </c>
      <c r="G19" s="46">
        <v>816</v>
      </c>
      <c r="H19" s="46">
        <v>790</v>
      </c>
      <c r="I19" s="46">
        <f>SUM(G19:H19)</f>
        <v>1606</v>
      </c>
      <c r="J19" s="46">
        <v>28</v>
      </c>
      <c r="K19" s="46">
        <v>27</v>
      </c>
      <c r="L19" s="48">
        <f>SUM(J19:K19)</f>
        <v>55</v>
      </c>
    </row>
    <row r="20" spans="2:12" ht="12.75" customHeight="1">
      <c r="B20" s="144" t="s">
        <v>898</v>
      </c>
      <c r="C20" s="140">
        <v>6</v>
      </c>
      <c r="D20" s="46">
        <v>1</v>
      </c>
      <c r="E20" s="46">
        <f>SUM(C20:D20)</f>
        <v>7</v>
      </c>
      <c r="F20" s="46">
        <v>66</v>
      </c>
      <c r="G20" s="46">
        <v>1296</v>
      </c>
      <c r="H20" s="46">
        <v>1212</v>
      </c>
      <c r="I20" s="46">
        <f>SUM(G20:H20)</f>
        <v>2508</v>
      </c>
      <c r="J20" s="46">
        <v>47</v>
      </c>
      <c r="K20" s="46">
        <v>36</v>
      </c>
      <c r="L20" s="48">
        <f>SUM(J20:K20)</f>
        <v>83</v>
      </c>
    </row>
    <row r="21" spans="2:12" ht="12.75" customHeight="1">
      <c r="B21" s="144" t="s">
        <v>899</v>
      </c>
      <c r="C21" s="140">
        <v>4</v>
      </c>
      <c r="D21" s="46">
        <v>4</v>
      </c>
      <c r="E21" s="46">
        <f>SUM(C21:D21)</f>
        <v>8</v>
      </c>
      <c r="F21" s="46">
        <v>49</v>
      </c>
      <c r="G21" s="46">
        <v>833</v>
      </c>
      <c r="H21" s="46">
        <v>828</v>
      </c>
      <c r="I21" s="46">
        <f>SUM(G21:H21)</f>
        <v>1661</v>
      </c>
      <c r="J21" s="46">
        <v>35</v>
      </c>
      <c r="K21" s="46">
        <v>24</v>
      </c>
      <c r="L21" s="48">
        <f>SUM(J21:K21)</f>
        <v>59</v>
      </c>
    </row>
    <row r="22" spans="2:12" ht="12.75" customHeight="1">
      <c r="B22" s="144" t="s">
        <v>900</v>
      </c>
      <c r="C22" s="140">
        <v>6</v>
      </c>
      <c r="D22" s="46">
        <v>1</v>
      </c>
      <c r="E22" s="46">
        <f>SUM(C22:D22)</f>
        <v>7</v>
      </c>
      <c r="F22" s="46">
        <v>79</v>
      </c>
      <c r="G22" s="46">
        <v>1750</v>
      </c>
      <c r="H22" s="46">
        <v>1554</v>
      </c>
      <c r="I22" s="46">
        <f>SUM(G22:H22)</f>
        <v>3304</v>
      </c>
      <c r="J22" s="46">
        <v>51</v>
      </c>
      <c r="K22" s="46">
        <v>46</v>
      </c>
      <c r="L22" s="48">
        <f>SUM(J22:K22)</f>
        <v>97</v>
      </c>
    </row>
    <row r="23" spans="2:12" ht="12.75" customHeight="1">
      <c r="B23" s="144" t="s">
        <v>80</v>
      </c>
      <c r="C23" s="140">
        <v>11</v>
      </c>
      <c r="D23" s="46">
        <v>8</v>
      </c>
      <c r="E23" s="46">
        <f>SUM(C23:D23)</f>
        <v>19</v>
      </c>
      <c r="F23" s="46">
        <v>103</v>
      </c>
      <c r="G23" s="46">
        <v>1586</v>
      </c>
      <c r="H23" s="46">
        <v>1595</v>
      </c>
      <c r="I23" s="46">
        <f>SUM(G23:H23)</f>
        <v>3181</v>
      </c>
      <c r="J23" s="46">
        <v>75</v>
      </c>
      <c r="K23" s="46">
        <v>52</v>
      </c>
      <c r="L23" s="48">
        <f>SUM(J23:K23)</f>
        <v>127</v>
      </c>
    </row>
    <row r="24" spans="2:12" ht="7.5" customHeight="1">
      <c r="B24" s="144"/>
      <c r="C24" s="140"/>
      <c r="D24" s="46"/>
      <c r="E24" s="46"/>
      <c r="F24" s="46"/>
      <c r="G24" s="46"/>
      <c r="H24" s="46"/>
      <c r="I24" s="46"/>
      <c r="J24" s="46"/>
      <c r="K24" s="46"/>
      <c r="L24" s="48"/>
    </row>
    <row r="25" spans="2:12" ht="12.75" customHeight="1">
      <c r="B25" s="144" t="s">
        <v>1031</v>
      </c>
      <c r="C25" s="140">
        <v>2</v>
      </c>
      <c r="D25" s="46">
        <v>1</v>
      </c>
      <c r="E25" s="46">
        <f>SUM(C25:D25)</f>
        <v>3</v>
      </c>
      <c r="F25" s="46">
        <v>45</v>
      </c>
      <c r="G25" s="46">
        <v>1064</v>
      </c>
      <c r="H25" s="46">
        <v>968</v>
      </c>
      <c r="I25" s="46">
        <f>SUM(G25:H25)</f>
        <v>2032</v>
      </c>
      <c r="J25" s="46">
        <v>25</v>
      </c>
      <c r="K25" s="46">
        <v>28</v>
      </c>
      <c r="L25" s="48">
        <f>SUM(J25:K25)</f>
        <v>53</v>
      </c>
    </row>
    <row r="26" spans="2:12" ht="12.75" customHeight="1">
      <c r="B26" s="144" t="s">
        <v>1032</v>
      </c>
      <c r="C26" s="140">
        <v>3</v>
      </c>
      <c r="D26" s="46">
        <v>0</v>
      </c>
      <c r="E26" s="46">
        <f>SUM(C26:D26)</f>
        <v>3</v>
      </c>
      <c r="F26" s="46">
        <v>30</v>
      </c>
      <c r="G26" s="46">
        <v>590</v>
      </c>
      <c r="H26" s="46">
        <v>547</v>
      </c>
      <c r="I26" s="46">
        <f>SUM(G26:H26)</f>
        <v>1137</v>
      </c>
      <c r="J26" s="46">
        <v>17</v>
      </c>
      <c r="K26" s="46">
        <v>22</v>
      </c>
      <c r="L26" s="48">
        <f>SUM(J26:K26)</f>
        <v>39</v>
      </c>
    </row>
    <row r="27" spans="2:12" ht="12.75" customHeight="1">
      <c r="B27" s="144" t="s">
        <v>1770</v>
      </c>
      <c r="C27" s="140">
        <v>5</v>
      </c>
      <c r="D27" s="46">
        <v>0</v>
      </c>
      <c r="E27" s="46">
        <f>SUM(C27:D27)</f>
        <v>5</v>
      </c>
      <c r="F27" s="46">
        <v>43</v>
      </c>
      <c r="G27" s="46">
        <v>788</v>
      </c>
      <c r="H27" s="46">
        <v>821</v>
      </c>
      <c r="I27" s="46">
        <f>SUM(G27:H27)</f>
        <v>1609</v>
      </c>
      <c r="J27" s="46">
        <v>31</v>
      </c>
      <c r="K27" s="46">
        <v>23</v>
      </c>
      <c r="L27" s="48">
        <f>SUM(J27:K27)</f>
        <v>54</v>
      </c>
    </row>
    <row r="28" spans="2:12" ht="12.75" customHeight="1">
      <c r="B28" s="144" t="s">
        <v>1771</v>
      </c>
      <c r="C28" s="140">
        <v>6</v>
      </c>
      <c r="D28" s="46">
        <v>0</v>
      </c>
      <c r="E28" s="46">
        <f>SUM(C28:D28)</f>
        <v>6</v>
      </c>
      <c r="F28" s="46">
        <v>51</v>
      </c>
      <c r="G28" s="46">
        <v>869</v>
      </c>
      <c r="H28" s="46">
        <v>847</v>
      </c>
      <c r="I28" s="46">
        <f>SUM(G28:H28)</f>
        <v>1716</v>
      </c>
      <c r="J28" s="46">
        <v>35</v>
      </c>
      <c r="K28" s="46">
        <v>30</v>
      </c>
      <c r="L28" s="48">
        <f>SUM(J28:K28)</f>
        <v>65</v>
      </c>
    </row>
    <row r="29" spans="2:12" ht="12" customHeight="1">
      <c r="B29" s="144" t="s">
        <v>906</v>
      </c>
      <c r="C29" s="148">
        <v>8</v>
      </c>
      <c r="D29" s="57">
        <v>2</v>
      </c>
      <c r="E29" s="46">
        <f>SUM(C29:D29)</f>
        <v>10</v>
      </c>
      <c r="F29" s="57">
        <v>97</v>
      </c>
      <c r="G29" s="57">
        <v>1837</v>
      </c>
      <c r="H29" s="57">
        <v>1820</v>
      </c>
      <c r="I29" s="46">
        <f>SUM(G29:H29)</f>
        <v>3657</v>
      </c>
      <c r="J29" s="57">
        <v>58</v>
      </c>
      <c r="K29" s="57">
        <v>63</v>
      </c>
      <c r="L29" s="48">
        <f>SUM(J29:K29)</f>
        <v>121</v>
      </c>
    </row>
    <row r="30" spans="2:12" ht="7.5" customHeight="1">
      <c r="B30" s="144"/>
      <c r="C30" s="148"/>
      <c r="D30" s="57"/>
      <c r="E30" s="46"/>
      <c r="F30" s="57"/>
      <c r="G30" s="57"/>
      <c r="H30" s="57"/>
      <c r="I30" s="46"/>
      <c r="J30" s="57"/>
      <c r="K30" s="57"/>
      <c r="L30" s="48"/>
    </row>
    <row r="31" spans="2:12" s="165" customFormat="1" ht="13.5" customHeight="1">
      <c r="B31" s="50" t="s">
        <v>1773</v>
      </c>
      <c r="C31" s="965">
        <f aca="true" t="shared" si="2" ref="C31:L31">SUM(C33:C43)</f>
        <v>64</v>
      </c>
      <c r="D31" s="51">
        <f t="shared" si="2"/>
        <v>56</v>
      </c>
      <c r="E31" s="51">
        <f t="shared" si="2"/>
        <v>120</v>
      </c>
      <c r="F31" s="51">
        <f t="shared" si="2"/>
        <v>760</v>
      </c>
      <c r="G31" s="51">
        <f t="shared" si="2"/>
        <v>14122</v>
      </c>
      <c r="H31" s="51">
        <f t="shared" si="2"/>
        <v>13332</v>
      </c>
      <c r="I31" s="51">
        <f t="shared" si="2"/>
        <v>27454</v>
      </c>
      <c r="J31" s="51">
        <f t="shared" si="2"/>
        <v>477</v>
      </c>
      <c r="K31" s="51">
        <f t="shared" si="2"/>
        <v>463</v>
      </c>
      <c r="L31" s="54">
        <f t="shared" si="2"/>
        <v>940</v>
      </c>
    </row>
    <row r="32" spans="2:12" s="165" customFormat="1" ht="7.5" customHeight="1">
      <c r="B32" s="507"/>
      <c r="C32" s="965"/>
      <c r="D32" s="51"/>
      <c r="E32" s="46"/>
      <c r="F32" s="51"/>
      <c r="G32" s="51"/>
      <c r="H32" s="51"/>
      <c r="I32" s="46"/>
      <c r="J32" s="51"/>
      <c r="K32" s="51"/>
      <c r="L32" s="48"/>
    </row>
    <row r="33" spans="2:12" ht="13.5" customHeight="1">
      <c r="B33" s="144" t="s">
        <v>1122</v>
      </c>
      <c r="C33" s="148">
        <v>11</v>
      </c>
      <c r="D33" s="46">
        <v>7</v>
      </c>
      <c r="E33" s="46">
        <f>SUM(C33:D33)</f>
        <v>18</v>
      </c>
      <c r="F33" s="57">
        <v>151</v>
      </c>
      <c r="G33" s="57">
        <v>3116</v>
      </c>
      <c r="H33" s="57">
        <v>3026</v>
      </c>
      <c r="I33" s="46">
        <f>SUM(G33:H33)</f>
        <v>6142</v>
      </c>
      <c r="J33" s="57">
        <v>84</v>
      </c>
      <c r="K33" s="57">
        <v>104</v>
      </c>
      <c r="L33" s="48">
        <f>SUM(J33:K33)</f>
        <v>188</v>
      </c>
    </row>
    <row r="34" spans="2:12" ht="13.5" customHeight="1">
      <c r="B34" s="144" t="s">
        <v>1776</v>
      </c>
      <c r="C34" s="148">
        <v>13</v>
      </c>
      <c r="D34" s="57">
        <v>6</v>
      </c>
      <c r="E34" s="46">
        <f>SUM(C34:D34)</f>
        <v>19</v>
      </c>
      <c r="F34" s="1126">
        <v>140</v>
      </c>
      <c r="G34" s="57">
        <v>2616</v>
      </c>
      <c r="H34" s="57">
        <v>2512</v>
      </c>
      <c r="I34" s="46">
        <f>SUM(G34:H34)</f>
        <v>5128</v>
      </c>
      <c r="J34" s="57">
        <v>91</v>
      </c>
      <c r="K34" s="57">
        <v>80</v>
      </c>
      <c r="L34" s="48">
        <f>SUM(J34:K34)</f>
        <v>171</v>
      </c>
    </row>
    <row r="35" spans="2:12" ht="13.5" customHeight="1">
      <c r="B35" s="144" t="s">
        <v>1233</v>
      </c>
      <c r="C35" s="148">
        <v>7</v>
      </c>
      <c r="D35" s="57">
        <v>6</v>
      </c>
      <c r="E35" s="46">
        <f>SUM(C35:D35)</f>
        <v>13</v>
      </c>
      <c r="F35" s="57">
        <v>68</v>
      </c>
      <c r="G35" s="57">
        <v>1225</v>
      </c>
      <c r="H35" s="57">
        <v>1103</v>
      </c>
      <c r="I35" s="46">
        <f>SUM(G35:H35)</f>
        <v>2328</v>
      </c>
      <c r="J35" s="57">
        <v>47</v>
      </c>
      <c r="K35" s="57">
        <v>41</v>
      </c>
      <c r="L35" s="48">
        <f>SUM(J35:K35)</f>
        <v>88</v>
      </c>
    </row>
    <row r="36" spans="2:12" ht="13.5" customHeight="1">
      <c r="B36" s="144" t="s">
        <v>908</v>
      </c>
      <c r="C36" s="148">
        <v>4</v>
      </c>
      <c r="D36" s="57">
        <v>6</v>
      </c>
      <c r="E36" s="46">
        <f>SUM(C36:D36)</f>
        <v>10</v>
      </c>
      <c r="F36" s="57">
        <v>50</v>
      </c>
      <c r="G36" s="57">
        <v>930</v>
      </c>
      <c r="H36" s="57">
        <v>845</v>
      </c>
      <c r="I36" s="46">
        <f>SUM(G36:H36)</f>
        <v>1775</v>
      </c>
      <c r="J36" s="57">
        <v>31</v>
      </c>
      <c r="K36" s="57">
        <v>31</v>
      </c>
      <c r="L36" s="48">
        <f>SUM(J36:K36)</f>
        <v>62</v>
      </c>
    </row>
    <row r="37" spans="2:12" ht="13.5" customHeight="1">
      <c r="B37" s="144" t="s">
        <v>910</v>
      </c>
      <c r="C37" s="148">
        <v>6</v>
      </c>
      <c r="D37" s="57">
        <v>2</v>
      </c>
      <c r="E37" s="46">
        <f>SUM(C37:D37)</f>
        <v>8</v>
      </c>
      <c r="F37" s="57">
        <v>43</v>
      </c>
      <c r="G37" s="57">
        <v>743</v>
      </c>
      <c r="H37" s="57">
        <v>732</v>
      </c>
      <c r="I37" s="46">
        <f>SUM(G37:H37)</f>
        <v>1475</v>
      </c>
      <c r="J37" s="57">
        <v>32</v>
      </c>
      <c r="K37" s="57">
        <v>19</v>
      </c>
      <c r="L37" s="48">
        <f>SUM(J37:K37)</f>
        <v>51</v>
      </c>
    </row>
    <row r="38" spans="2:12" ht="7.5" customHeight="1">
      <c r="B38" s="144"/>
      <c r="C38" s="148"/>
      <c r="D38" s="57"/>
      <c r="E38" s="46"/>
      <c r="F38" s="57"/>
      <c r="G38" s="57"/>
      <c r="H38" s="57"/>
      <c r="I38" s="46"/>
      <c r="J38" s="57"/>
      <c r="K38" s="57"/>
      <c r="L38" s="48"/>
    </row>
    <row r="39" spans="2:12" ht="13.5" customHeight="1">
      <c r="B39" s="144" t="s">
        <v>911</v>
      </c>
      <c r="C39" s="148">
        <v>4</v>
      </c>
      <c r="D39" s="57">
        <v>7</v>
      </c>
      <c r="E39" s="46">
        <f>SUM(C39:D39)</f>
        <v>11</v>
      </c>
      <c r="F39" s="57">
        <v>55</v>
      </c>
      <c r="G39" s="57">
        <v>953</v>
      </c>
      <c r="H39" s="57">
        <v>907</v>
      </c>
      <c r="I39" s="46">
        <f>SUM(G39:H39)</f>
        <v>1860</v>
      </c>
      <c r="J39" s="57">
        <v>34</v>
      </c>
      <c r="K39" s="57">
        <v>33</v>
      </c>
      <c r="L39" s="48">
        <f>SUM(J39:K39)</f>
        <v>67</v>
      </c>
    </row>
    <row r="40" spans="2:12" ht="13.5" customHeight="1">
      <c r="B40" s="144" t="s">
        <v>1782</v>
      </c>
      <c r="C40" s="148">
        <v>3</v>
      </c>
      <c r="D40" s="57">
        <v>7</v>
      </c>
      <c r="E40" s="46">
        <f>SUM(C40:D40)</f>
        <v>10</v>
      </c>
      <c r="F40" s="57">
        <v>48</v>
      </c>
      <c r="G40" s="57">
        <v>687</v>
      </c>
      <c r="H40" s="57">
        <v>710</v>
      </c>
      <c r="I40" s="46">
        <f>SUM(G40:H40)</f>
        <v>1397</v>
      </c>
      <c r="J40" s="57">
        <v>33</v>
      </c>
      <c r="K40" s="57">
        <v>27</v>
      </c>
      <c r="L40" s="48">
        <f>SUM(J40:K40)</f>
        <v>60</v>
      </c>
    </row>
    <row r="41" spans="2:12" ht="13.5" customHeight="1">
      <c r="B41" s="144" t="s">
        <v>913</v>
      </c>
      <c r="C41" s="148">
        <v>5</v>
      </c>
      <c r="D41" s="57">
        <v>5</v>
      </c>
      <c r="E41" s="46">
        <f>SUM(C41:D41)</f>
        <v>10</v>
      </c>
      <c r="F41" s="57">
        <v>74</v>
      </c>
      <c r="G41" s="57">
        <v>1439</v>
      </c>
      <c r="H41" s="57">
        <v>1237</v>
      </c>
      <c r="I41" s="46">
        <f>SUM(G41:H41)</f>
        <v>2676</v>
      </c>
      <c r="J41" s="57">
        <v>44</v>
      </c>
      <c r="K41" s="57">
        <v>48</v>
      </c>
      <c r="L41" s="48">
        <f>SUM(J41:K41)</f>
        <v>92</v>
      </c>
    </row>
    <row r="42" spans="2:12" ht="13.5" customHeight="1">
      <c r="B42" s="144" t="s">
        <v>915</v>
      </c>
      <c r="C42" s="148">
        <v>4</v>
      </c>
      <c r="D42" s="57">
        <v>5</v>
      </c>
      <c r="E42" s="46">
        <f>SUM(C42:D42)</f>
        <v>9</v>
      </c>
      <c r="F42" s="57">
        <v>45</v>
      </c>
      <c r="G42" s="57">
        <v>839</v>
      </c>
      <c r="H42" s="57">
        <v>791</v>
      </c>
      <c r="I42" s="46">
        <f>SUM(G42:H42)</f>
        <v>1630</v>
      </c>
      <c r="J42" s="57">
        <v>30</v>
      </c>
      <c r="K42" s="57">
        <v>26</v>
      </c>
      <c r="L42" s="48">
        <f>SUM(J42:K42)</f>
        <v>56</v>
      </c>
    </row>
    <row r="43" spans="2:12" ht="13.5" customHeight="1">
      <c r="B43" s="144" t="s">
        <v>916</v>
      </c>
      <c r="C43" s="148">
        <v>7</v>
      </c>
      <c r="D43" s="57">
        <v>5</v>
      </c>
      <c r="E43" s="46">
        <f>SUM(C43:D43)</f>
        <v>12</v>
      </c>
      <c r="F43" s="57">
        <v>86</v>
      </c>
      <c r="G43" s="57">
        <v>1574</v>
      </c>
      <c r="H43" s="57">
        <v>1469</v>
      </c>
      <c r="I43" s="46">
        <f>SUM(G43:H43)</f>
        <v>3043</v>
      </c>
      <c r="J43" s="57">
        <v>51</v>
      </c>
      <c r="K43" s="57">
        <v>54</v>
      </c>
      <c r="L43" s="48">
        <f>SUM(J43:K43)</f>
        <v>105</v>
      </c>
    </row>
    <row r="44" spans="2:12" ht="7.5" customHeight="1">
      <c r="B44" s="144"/>
      <c r="C44" s="148"/>
      <c r="D44" s="57"/>
      <c r="E44" s="46"/>
      <c r="F44" s="57"/>
      <c r="G44" s="57"/>
      <c r="H44" s="57"/>
      <c r="I44" s="46"/>
      <c r="J44" s="57"/>
      <c r="K44" s="57"/>
      <c r="L44" s="48"/>
    </row>
    <row r="45" spans="2:12" s="165" customFormat="1" ht="13.5" customHeight="1">
      <c r="B45" s="50" t="s">
        <v>1786</v>
      </c>
      <c r="C45" s="965">
        <f aca="true" t="shared" si="3" ref="C45:L45">SUM(C47:C61)</f>
        <v>119</v>
      </c>
      <c r="D45" s="51">
        <f t="shared" si="3"/>
        <v>39</v>
      </c>
      <c r="E45" s="51">
        <f t="shared" si="3"/>
        <v>158</v>
      </c>
      <c r="F45" s="51">
        <f t="shared" si="3"/>
        <v>1576</v>
      </c>
      <c r="G45" s="51">
        <f t="shared" si="3"/>
        <v>33160</v>
      </c>
      <c r="H45" s="51">
        <f t="shared" si="3"/>
        <v>31561</v>
      </c>
      <c r="I45" s="51">
        <f t="shared" si="3"/>
        <v>64721</v>
      </c>
      <c r="J45" s="51">
        <f t="shared" si="3"/>
        <v>848</v>
      </c>
      <c r="K45" s="51">
        <f t="shared" si="3"/>
        <v>1090</v>
      </c>
      <c r="L45" s="54">
        <f t="shared" si="3"/>
        <v>1938</v>
      </c>
    </row>
    <row r="46" spans="2:12" ht="7.5" customHeight="1">
      <c r="B46" s="144"/>
      <c r="C46" s="148"/>
      <c r="D46" s="57"/>
      <c r="E46" s="46"/>
      <c r="F46" s="57"/>
      <c r="G46" s="57"/>
      <c r="H46" s="57"/>
      <c r="I46" s="46"/>
      <c r="J46" s="57"/>
      <c r="K46" s="57"/>
      <c r="L46" s="48"/>
    </row>
    <row r="47" spans="2:12" ht="13.5" customHeight="1">
      <c r="B47" s="144" t="s">
        <v>1787</v>
      </c>
      <c r="C47" s="148">
        <v>32</v>
      </c>
      <c r="D47" s="57">
        <v>8</v>
      </c>
      <c r="E47" s="46">
        <f>SUM(C47:D47)</f>
        <v>40</v>
      </c>
      <c r="F47" s="57">
        <v>508</v>
      </c>
      <c r="G47" s="57">
        <v>11317</v>
      </c>
      <c r="H47" s="57">
        <v>10617</v>
      </c>
      <c r="I47" s="46">
        <f>SUM(G47:H47)</f>
        <v>21934</v>
      </c>
      <c r="J47" s="57">
        <v>249</v>
      </c>
      <c r="K47" s="57">
        <v>372</v>
      </c>
      <c r="L47" s="48">
        <f>SUM(J47:K47)</f>
        <v>621</v>
      </c>
    </row>
    <row r="48" spans="2:12" ht="13.5" customHeight="1">
      <c r="B48" s="144" t="s">
        <v>1788</v>
      </c>
      <c r="C48" s="148">
        <v>10</v>
      </c>
      <c r="D48" s="57">
        <v>2</v>
      </c>
      <c r="E48" s="46">
        <f>SUM(C48:D48)</f>
        <v>12</v>
      </c>
      <c r="F48" s="57">
        <v>134</v>
      </c>
      <c r="G48" s="57">
        <v>2836</v>
      </c>
      <c r="H48" s="57">
        <v>2652</v>
      </c>
      <c r="I48" s="46">
        <f>SUM(G48:H48)</f>
        <v>5488</v>
      </c>
      <c r="J48" s="57">
        <v>73</v>
      </c>
      <c r="K48" s="57">
        <v>95</v>
      </c>
      <c r="L48" s="48">
        <f>SUM(J48:K48)</f>
        <v>168</v>
      </c>
    </row>
    <row r="49" spans="2:12" ht="13.5" customHeight="1">
      <c r="B49" s="144" t="s">
        <v>81</v>
      </c>
      <c r="C49" s="148">
        <v>10</v>
      </c>
      <c r="D49" s="57">
        <v>7</v>
      </c>
      <c r="E49" s="46">
        <f>SUM(C49:D49)</f>
        <v>17</v>
      </c>
      <c r="F49" s="57">
        <v>130</v>
      </c>
      <c r="G49" s="57">
        <v>2746</v>
      </c>
      <c r="H49" s="57">
        <v>2645</v>
      </c>
      <c r="I49" s="46">
        <f>SUM(G49:H49)</f>
        <v>5391</v>
      </c>
      <c r="J49" s="57">
        <v>71</v>
      </c>
      <c r="K49" s="57">
        <v>86</v>
      </c>
      <c r="L49" s="48">
        <f>SUM(J49:K49)</f>
        <v>157</v>
      </c>
    </row>
    <row r="50" spans="2:12" ht="13.5" customHeight="1">
      <c r="B50" s="144" t="s">
        <v>1790</v>
      </c>
      <c r="C50" s="148">
        <v>9</v>
      </c>
      <c r="D50" s="57">
        <v>0</v>
      </c>
      <c r="E50" s="46">
        <f>SUM(C50:D50)</f>
        <v>9</v>
      </c>
      <c r="F50" s="57">
        <v>132</v>
      </c>
      <c r="G50" s="57">
        <v>2844</v>
      </c>
      <c r="H50" s="57">
        <v>2769</v>
      </c>
      <c r="I50" s="46">
        <f>SUM(G50:H50)</f>
        <v>5613</v>
      </c>
      <c r="J50" s="57">
        <v>70</v>
      </c>
      <c r="K50" s="57">
        <v>91</v>
      </c>
      <c r="L50" s="48">
        <f>SUM(J50:K50)</f>
        <v>161</v>
      </c>
    </row>
    <row r="51" spans="2:12" ht="13.5" customHeight="1">
      <c r="B51" s="144" t="s">
        <v>1791</v>
      </c>
      <c r="C51" s="148">
        <v>7</v>
      </c>
      <c r="D51" s="57">
        <v>2</v>
      </c>
      <c r="E51" s="46">
        <f>SUM(C51:D51)</f>
        <v>9</v>
      </c>
      <c r="F51" s="57">
        <v>109</v>
      </c>
      <c r="G51" s="57">
        <v>2320</v>
      </c>
      <c r="H51" s="57">
        <v>2280</v>
      </c>
      <c r="I51" s="46">
        <f>SUM(G51:H51)</f>
        <v>4600</v>
      </c>
      <c r="J51" s="57">
        <v>55</v>
      </c>
      <c r="K51" s="57">
        <v>76</v>
      </c>
      <c r="L51" s="48">
        <f>SUM(J51:K51)</f>
        <v>131</v>
      </c>
    </row>
    <row r="52" spans="2:12" ht="7.5" customHeight="1">
      <c r="B52" s="144"/>
      <c r="C52" s="148"/>
      <c r="D52" s="57"/>
      <c r="E52" s="46"/>
      <c r="F52" s="57"/>
      <c r="G52" s="57"/>
      <c r="H52" s="57"/>
      <c r="I52" s="46"/>
      <c r="J52" s="57"/>
      <c r="K52" s="57"/>
      <c r="L52" s="48"/>
    </row>
    <row r="53" spans="2:12" ht="13.5" customHeight="1">
      <c r="B53" s="144" t="s">
        <v>1792</v>
      </c>
      <c r="C53" s="148">
        <v>7</v>
      </c>
      <c r="D53" s="57">
        <v>4</v>
      </c>
      <c r="E53" s="46">
        <f>SUM(C53:D53)</f>
        <v>11</v>
      </c>
      <c r="F53" s="57">
        <v>125</v>
      </c>
      <c r="G53" s="57">
        <v>2676</v>
      </c>
      <c r="H53" s="57">
        <v>2542</v>
      </c>
      <c r="I53" s="46">
        <f>SUM(G53:H53)</f>
        <v>5218</v>
      </c>
      <c r="J53" s="57">
        <v>57</v>
      </c>
      <c r="K53" s="57">
        <v>95</v>
      </c>
      <c r="L53" s="48">
        <f>SUM(J53:K53)</f>
        <v>152</v>
      </c>
    </row>
    <row r="54" spans="2:12" ht="13.5" customHeight="1">
      <c r="B54" s="144" t="s">
        <v>718</v>
      </c>
      <c r="C54" s="148">
        <v>3</v>
      </c>
      <c r="D54" s="57">
        <v>0</v>
      </c>
      <c r="E54" s="46">
        <f>SUM(C54:D54)</f>
        <v>3</v>
      </c>
      <c r="F54" s="57">
        <v>36</v>
      </c>
      <c r="G54" s="57">
        <v>822</v>
      </c>
      <c r="H54" s="57">
        <v>796</v>
      </c>
      <c r="I54" s="46">
        <f>SUM(G54:H54)</f>
        <v>1618</v>
      </c>
      <c r="J54" s="57">
        <v>21</v>
      </c>
      <c r="K54" s="57">
        <v>25</v>
      </c>
      <c r="L54" s="48">
        <f>SUM(J54:K54)</f>
        <v>46</v>
      </c>
    </row>
    <row r="55" spans="2:12" ht="13.5" customHeight="1">
      <c r="B55" s="144" t="s">
        <v>918</v>
      </c>
      <c r="C55" s="148">
        <v>2</v>
      </c>
      <c r="D55" s="57">
        <v>0</v>
      </c>
      <c r="E55" s="46">
        <f>SUM(C55:D55)</f>
        <v>2</v>
      </c>
      <c r="F55" s="57">
        <v>35</v>
      </c>
      <c r="G55" s="57">
        <v>882</v>
      </c>
      <c r="H55" s="57">
        <v>806</v>
      </c>
      <c r="I55" s="46">
        <f>SUM(G55:H55)</f>
        <v>1688</v>
      </c>
      <c r="J55" s="57">
        <v>18</v>
      </c>
      <c r="K55" s="57">
        <v>25</v>
      </c>
      <c r="L55" s="48">
        <f>SUM(J55:K55)</f>
        <v>43</v>
      </c>
    </row>
    <row r="56" spans="2:12" ht="13.5" customHeight="1">
      <c r="B56" s="144" t="s">
        <v>919</v>
      </c>
      <c r="C56" s="148">
        <v>6</v>
      </c>
      <c r="D56" s="57">
        <v>0</v>
      </c>
      <c r="E56" s="46">
        <f>SUM(C56:D56)</f>
        <v>6</v>
      </c>
      <c r="F56" s="57">
        <v>55</v>
      </c>
      <c r="G56" s="57">
        <v>1138</v>
      </c>
      <c r="H56" s="57">
        <v>1060</v>
      </c>
      <c r="I56" s="46">
        <f>SUM(G56:H56)</f>
        <v>2198</v>
      </c>
      <c r="J56" s="57">
        <v>36</v>
      </c>
      <c r="K56" s="57">
        <v>32</v>
      </c>
      <c r="L56" s="48">
        <f>SUM(J56:K56)</f>
        <v>68</v>
      </c>
    </row>
    <row r="57" spans="2:12" ht="13.5" customHeight="1">
      <c r="B57" s="144" t="s">
        <v>920</v>
      </c>
      <c r="C57" s="148">
        <v>7</v>
      </c>
      <c r="D57" s="57">
        <v>4</v>
      </c>
      <c r="E57" s="46">
        <f>SUM(C57:D57)</f>
        <v>11</v>
      </c>
      <c r="F57" s="57">
        <v>68</v>
      </c>
      <c r="G57" s="57">
        <v>1285</v>
      </c>
      <c r="H57" s="57">
        <v>1106</v>
      </c>
      <c r="I57" s="46">
        <f>SUM(G57:H57)</f>
        <v>2391</v>
      </c>
      <c r="J57" s="57">
        <v>44</v>
      </c>
      <c r="K57" s="57">
        <v>42</v>
      </c>
      <c r="L57" s="48">
        <f>SUM(J57:K57)</f>
        <v>86</v>
      </c>
    </row>
    <row r="58" spans="2:12" ht="7.5" customHeight="1">
      <c r="B58" s="144"/>
      <c r="C58" s="148"/>
      <c r="D58" s="57"/>
      <c r="E58" s="46"/>
      <c r="F58" s="57"/>
      <c r="G58" s="57"/>
      <c r="H58" s="57"/>
      <c r="I58" s="46"/>
      <c r="J58" s="57"/>
      <c r="K58" s="57"/>
      <c r="L58" s="48"/>
    </row>
    <row r="59" spans="2:12" ht="13.5" customHeight="1">
      <c r="B59" s="144" t="s">
        <v>1797</v>
      </c>
      <c r="C59" s="148">
        <v>8</v>
      </c>
      <c r="D59" s="57">
        <v>8</v>
      </c>
      <c r="E59" s="46">
        <f>SUM(C59:D59)</f>
        <v>16</v>
      </c>
      <c r="F59" s="57">
        <v>82</v>
      </c>
      <c r="G59" s="57">
        <v>1279</v>
      </c>
      <c r="H59" s="57">
        <v>1282</v>
      </c>
      <c r="I59" s="46">
        <f>SUM(G59:H59)</f>
        <v>2561</v>
      </c>
      <c r="J59" s="57">
        <v>56</v>
      </c>
      <c r="K59" s="57">
        <v>50</v>
      </c>
      <c r="L59" s="48">
        <f>SUM(J59:K59)</f>
        <v>106</v>
      </c>
    </row>
    <row r="60" spans="2:12" ht="13.5" customHeight="1">
      <c r="B60" s="144" t="s">
        <v>922</v>
      </c>
      <c r="C60" s="148">
        <v>12</v>
      </c>
      <c r="D60" s="57">
        <v>3</v>
      </c>
      <c r="E60" s="46">
        <f>SUM(C60:D60)</f>
        <v>15</v>
      </c>
      <c r="F60" s="57">
        <v>75</v>
      </c>
      <c r="G60" s="57">
        <v>1124</v>
      </c>
      <c r="H60" s="57">
        <v>1136</v>
      </c>
      <c r="I60" s="46">
        <f>SUM(G60:H60)</f>
        <v>2260</v>
      </c>
      <c r="J60" s="57">
        <v>57</v>
      </c>
      <c r="K60" s="57">
        <v>38</v>
      </c>
      <c r="L60" s="48">
        <f>SUM(J60:K60)</f>
        <v>95</v>
      </c>
    </row>
    <row r="61" spans="2:12" ht="13.5" customHeight="1">
      <c r="B61" s="144" t="s">
        <v>1799</v>
      </c>
      <c r="C61" s="148">
        <v>6</v>
      </c>
      <c r="D61" s="57">
        <v>1</v>
      </c>
      <c r="E61" s="46">
        <f>SUM(C61:D61)</f>
        <v>7</v>
      </c>
      <c r="F61" s="57">
        <v>87</v>
      </c>
      <c r="G61" s="57">
        <v>1891</v>
      </c>
      <c r="H61" s="57">
        <v>1870</v>
      </c>
      <c r="I61" s="46">
        <f>SUM(G61:H61)</f>
        <v>3761</v>
      </c>
      <c r="J61" s="57">
        <v>41</v>
      </c>
      <c r="K61" s="57">
        <v>63</v>
      </c>
      <c r="L61" s="48">
        <f>SUM(J61:K61)</f>
        <v>104</v>
      </c>
    </row>
    <row r="62" spans="2:12" ht="7.5" customHeight="1">
      <c r="B62" s="144"/>
      <c r="C62" s="148"/>
      <c r="D62" s="57"/>
      <c r="E62" s="46"/>
      <c r="F62" s="57"/>
      <c r="G62" s="57"/>
      <c r="H62" s="57"/>
      <c r="I62" s="46"/>
      <c r="J62" s="57"/>
      <c r="K62" s="57"/>
      <c r="L62" s="48"/>
    </row>
    <row r="63" spans="2:12" s="165" customFormat="1" ht="14.25" customHeight="1">
      <c r="B63" s="50" t="s">
        <v>1800</v>
      </c>
      <c r="C63" s="965">
        <f aca="true" t="shared" si="4" ref="C63:L63">SUM(C65:C75)</f>
        <v>71</v>
      </c>
      <c r="D63" s="51">
        <f t="shared" si="4"/>
        <v>55</v>
      </c>
      <c r="E63" s="51">
        <f t="shared" si="4"/>
        <v>126</v>
      </c>
      <c r="F63" s="51">
        <f t="shared" si="4"/>
        <v>1029</v>
      </c>
      <c r="G63" s="51">
        <f t="shared" si="4"/>
        <v>20788</v>
      </c>
      <c r="H63" s="51">
        <f t="shared" si="4"/>
        <v>19996</v>
      </c>
      <c r="I63" s="51">
        <f t="shared" si="4"/>
        <v>40784</v>
      </c>
      <c r="J63" s="51">
        <f t="shared" si="4"/>
        <v>546</v>
      </c>
      <c r="K63" s="51">
        <f t="shared" si="4"/>
        <v>716</v>
      </c>
      <c r="L63" s="54">
        <f t="shared" si="4"/>
        <v>1262</v>
      </c>
    </row>
    <row r="64" spans="2:12" ht="7.5" customHeight="1">
      <c r="B64" s="144"/>
      <c r="C64" s="148"/>
      <c r="D64" s="57"/>
      <c r="E64" s="46"/>
      <c r="F64" s="57"/>
      <c r="G64" s="57"/>
      <c r="H64" s="57"/>
      <c r="I64" s="46"/>
      <c r="J64" s="57"/>
      <c r="K64" s="57"/>
      <c r="L64" s="48"/>
    </row>
    <row r="65" spans="2:12" ht="13.5" customHeight="1">
      <c r="B65" s="144" t="s">
        <v>1801</v>
      </c>
      <c r="C65" s="148">
        <v>19</v>
      </c>
      <c r="D65" s="57">
        <v>14</v>
      </c>
      <c r="E65" s="46">
        <f>SUM(C65:D65)</f>
        <v>33</v>
      </c>
      <c r="F65" s="57">
        <v>294</v>
      </c>
      <c r="G65" s="57">
        <v>6381</v>
      </c>
      <c r="H65" s="57">
        <v>6087</v>
      </c>
      <c r="I65" s="46">
        <f>SUM(G65:H65)</f>
        <v>12468</v>
      </c>
      <c r="J65" s="57">
        <v>154</v>
      </c>
      <c r="K65" s="57">
        <v>208</v>
      </c>
      <c r="L65" s="48">
        <f>SUM(J65:K65)</f>
        <v>362</v>
      </c>
    </row>
    <row r="66" spans="2:12" ht="13.5" customHeight="1">
      <c r="B66" s="144" t="s">
        <v>82</v>
      </c>
      <c r="C66" s="148">
        <v>6</v>
      </c>
      <c r="D66" s="57">
        <v>5</v>
      </c>
      <c r="E66" s="46">
        <f>SUM(C66:D66)</f>
        <v>11</v>
      </c>
      <c r="F66" s="57">
        <v>113</v>
      </c>
      <c r="G66" s="57">
        <v>2440</v>
      </c>
      <c r="H66" s="57">
        <v>2356</v>
      </c>
      <c r="I66" s="46">
        <f>SUM(G66:H66)</f>
        <v>4796</v>
      </c>
      <c r="J66" s="57">
        <v>56</v>
      </c>
      <c r="K66" s="57">
        <v>83</v>
      </c>
      <c r="L66" s="48">
        <f>SUM(J66:K66)</f>
        <v>139</v>
      </c>
    </row>
    <row r="67" spans="2:12" ht="12">
      <c r="B67" s="144" t="s">
        <v>924</v>
      </c>
      <c r="C67" s="148">
        <v>6</v>
      </c>
      <c r="D67" s="57">
        <v>3</v>
      </c>
      <c r="E67" s="46">
        <f>SUM(C67:D67)</f>
        <v>9</v>
      </c>
      <c r="F67" s="57">
        <v>110</v>
      </c>
      <c r="G67" s="57">
        <v>2419</v>
      </c>
      <c r="H67" s="57">
        <v>2297</v>
      </c>
      <c r="I67" s="46">
        <f>SUM(G67:H67)</f>
        <v>4716</v>
      </c>
      <c r="J67" s="57">
        <v>45</v>
      </c>
      <c r="K67" s="57">
        <v>88</v>
      </c>
      <c r="L67" s="48">
        <f>SUM(J67:K67)</f>
        <v>133</v>
      </c>
    </row>
    <row r="68" spans="2:12" ht="12">
      <c r="B68" s="144" t="s">
        <v>1804</v>
      </c>
      <c r="C68" s="148">
        <v>2</v>
      </c>
      <c r="D68" s="57">
        <v>0</v>
      </c>
      <c r="E68" s="46">
        <f>SUM(C68:D68)</f>
        <v>2</v>
      </c>
      <c r="F68" s="57">
        <v>41</v>
      </c>
      <c r="G68" s="57">
        <v>951</v>
      </c>
      <c r="H68" s="57">
        <v>894</v>
      </c>
      <c r="I68" s="46">
        <f>SUM(G68:H68)</f>
        <v>1845</v>
      </c>
      <c r="J68" s="57">
        <v>18</v>
      </c>
      <c r="K68" s="57">
        <v>32</v>
      </c>
      <c r="L68" s="48">
        <f>SUM(J68:K68)</f>
        <v>50</v>
      </c>
    </row>
    <row r="69" spans="2:12" ht="12">
      <c r="B69" s="144" t="s">
        <v>926</v>
      </c>
      <c r="C69" s="148">
        <v>5</v>
      </c>
      <c r="D69" s="57">
        <v>2</v>
      </c>
      <c r="E69" s="46">
        <f>SUM(C69:D69)</f>
        <v>7</v>
      </c>
      <c r="F69" s="57">
        <v>65</v>
      </c>
      <c r="G69" s="57">
        <v>1284</v>
      </c>
      <c r="H69" s="57">
        <v>1274</v>
      </c>
      <c r="I69" s="46">
        <f>SUM(G69:H69)</f>
        <v>2558</v>
      </c>
      <c r="J69" s="57">
        <v>33</v>
      </c>
      <c r="K69" s="57">
        <v>45</v>
      </c>
      <c r="L69" s="48">
        <f>SUM(J69:K69)</f>
        <v>78</v>
      </c>
    </row>
    <row r="70" spans="2:12" ht="7.5" customHeight="1">
      <c r="B70" s="144"/>
      <c r="C70" s="148"/>
      <c r="D70" s="57"/>
      <c r="E70" s="46"/>
      <c r="F70" s="57"/>
      <c r="G70" s="57"/>
      <c r="H70" s="57"/>
      <c r="I70" s="46"/>
      <c r="J70" s="57"/>
      <c r="K70" s="57"/>
      <c r="L70" s="48"/>
    </row>
    <row r="71" spans="2:12" ht="12">
      <c r="B71" s="144" t="s">
        <v>83</v>
      </c>
      <c r="C71" s="148">
        <v>2</v>
      </c>
      <c r="D71" s="57">
        <v>1</v>
      </c>
      <c r="E71" s="46">
        <f>SUM(C71:D71)</f>
        <v>3</v>
      </c>
      <c r="F71" s="57">
        <v>30</v>
      </c>
      <c r="G71" s="57">
        <v>649</v>
      </c>
      <c r="H71" s="57">
        <v>616</v>
      </c>
      <c r="I71" s="46">
        <f>SUM(G71:H71)</f>
        <v>1265</v>
      </c>
      <c r="J71" s="57">
        <v>12</v>
      </c>
      <c r="K71" s="57">
        <v>24</v>
      </c>
      <c r="L71" s="48">
        <f>SUM(J71:K71)</f>
        <v>36</v>
      </c>
    </row>
    <row r="72" spans="2:12" ht="12">
      <c r="B72" s="144" t="s">
        <v>84</v>
      </c>
      <c r="C72" s="148">
        <v>8</v>
      </c>
      <c r="D72" s="57">
        <v>6</v>
      </c>
      <c r="E72" s="46">
        <f>SUM(C72:D72)</f>
        <v>14</v>
      </c>
      <c r="F72" s="57">
        <v>110</v>
      </c>
      <c r="G72" s="57">
        <v>2214</v>
      </c>
      <c r="H72" s="57">
        <v>2085</v>
      </c>
      <c r="I72" s="46">
        <f>SUM(G72:H72)</f>
        <v>4299</v>
      </c>
      <c r="J72" s="57">
        <v>62</v>
      </c>
      <c r="K72" s="57">
        <v>73</v>
      </c>
      <c r="L72" s="48">
        <f>SUM(J72:K72)</f>
        <v>135</v>
      </c>
    </row>
    <row r="73" spans="2:12" ht="12">
      <c r="B73" s="144" t="s">
        <v>928</v>
      </c>
      <c r="C73" s="148">
        <v>8</v>
      </c>
      <c r="D73" s="57">
        <v>5</v>
      </c>
      <c r="E73" s="46">
        <f>SUM(C73:D73)</f>
        <v>13</v>
      </c>
      <c r="F73" s="57">
        <v>95</v>
      </c>
      <c r="G73" s="57">
        <v>1858</v>
      </c>
      <c r="H73" s="57">
        <v>1788</v>
      </c>
      <c r="I73" s="46">
        <f>SUM(G73:H73)</f>
        <v>3646</v>
      </c>
      <c r="J73" s="57">
        <v>56</v>
      </c>
      <c r="K73" s="57">
        <v>64</v>
      </c>
      <c r="L73" s="48">
        <f>SUM(J73:K73)</f>
        <v>120</v>
      </c>
    </row>
    <row r="74" spans="2:12" ht="12">
      <c r="B74" s="144" t="s">
        <v>85</v>
      </c>
      <c r="C74" s="148">
        <v>7</v>
      </c>
      <c r="D74" s="57">
        <v>11</v>
      </c>
      <c r="E74" s="46">
        <f>SUM(C74:D74)</f>
        <v>18</v>
      </c>
      <c r="F74" s="57">
        <v>78</v>
      </c>
      <c r="G74" s="57">
        <v>1160</v>
      </c>
      <c r="H74" s="57">
        <v>1216</v>
      </c>
      <c r="I74" s="46">
        <f>SUM(G74:H74)</f>
        <v>2376</v>
      </c>
      <c r="J74" s="57">
        <v>49</v>
      </c>
      <c r="K74" s="57">
        <v>50</v>
      </c>
      <c r="L74" s="48">
        <f>SUM(J74:K74)</f>
        <v>99</v>
      </c>
    </row>
    <row r="75" spans="2:12" ht="12">
      <c r="B75" s="144" t="s">
        <v>930</v>
      </c>
      <c r="C75" s="148">
        <v>8</v>
      </c>
      <c r="D75" s="57">
        <v>8</v>
      </c>
      <c r="E75" s="46">
        <f>SUM(C75:D75)</f>
        <v>16</v>
      </c>
      <c r="F75" s="57">
        <v>93</v>
      </c>
      <c r="G75" s="57">
        <v>1432</v>
      </c>
      <c r="H75" s="57">
        <v>1383</v>
      </c>
      <c r="I75" s="46">
        <f>SUM(G75:H75)</f>
        <v>2815</v>
      </c>
      <c r="J75" s="57">
        <v>61</v>
      </c>
      <c r="K75" s="57">
        <v>49</v>
      </c>
      <c r="L75" s="48">
        <f>SUM(J75:K75)</f>
        <v>110</v>
      </c>
    </row>
    <row r="76" spans="2:12" ht="7.5" customHeight="1">
      <c r="B76" s="1127"/>
      <c r="C76" s="1128"/>
      <c r="D76" s="1129"/>
      <c r="E76" s="183"/>
      <c r="F76" s="1129"/>
      <c r="G76" s="1129"/>
      <c r="H76" s="1129"/>
      <c r="I76" s="1129"/>
      <c r="J76" s="1129"/>
      <c r="K76" s="1129"/>
      <c r="L76" s="73"/>
    </row>
    <row r="77" spans="2:12" ht="12">
      <c r="B77" s="153" t="s">
        <v>86</v>
      </c>
      <c r="C77" s="958"/>
      <c r="D77" s="958"/>
      <c r="E77" s="958"/>
      <c r="F77" s="958"/>
      <c r="G77" s="958"/>
      <c r="H77" s="958"/>
      <c r="I77" s="958"/>
      <c r="J77" s="958"/>
      <c r="K77" s="958"/>
      <c r="L77" s="958"/>
    </row>
    <row r="78" spans="3:12" ht="12">
      <c r="C78" s="958"/>
      <c r="D78" s="958"/>
      <c r="E78" s="958"/>
      <c r="F78" s="958"/>
      <c r="G78" s="958"/>
      <c r="H78" s="958"/>
      <c r="I78" s="958"/>
      <c r="J78" s="958"/>
      <c r="K78" s="958"/>
      <c r="L78" s="958"/>
    </row>
    <row r="79" spans="3:12" ht="12">
      <c r="C79" s="958"/>
      <c r="D79" s="958"/>
      <c r="E79" s="958"/>
      <c r="F79" s="958"/>
      <c r="G79" s="958"/>
      <c r="H79" s="958"/>
      <c r="I79" s="958"/>
      <c r="J79" s="958"/>
      <c r="K79" s="958"/>
      <c r="L79" s="958"/>
    </row>
    <row r="80" spans="3:12" ht="12">
      <c r="C80" s="958"/>
      <c r="D80" s="958"/>
      <c r="E80" s="958"/>
      <c r="F80" s="958"/>
      <c r="G80" s="958"/>
      <c r="H80" s="958"/>
      <c r="I80" s="958"/>
      <c r="J80" s="958"/>
      <c r="K80" s="958"/>
      <c r="L80" s="958"/>
    </row>
    <row r="81" spans="3:12" ht="12">
      <c r="C81" s="958"/>
      <c r="D81" s="958"/>
      <c r="E81" s="958"/>
      <c r="F81" s="958"/>
      <c r="G81" s="958"/>
      <c r="H81" s="958"/>
      <c r="I81" s="958"/>
      <c r="J81" s="958"/>
      <c r="K81" s="958"/>
      <c r="L81" s="958"/>
    </row>
    <row r="82" spans="3:12" ht="12">
      <c r="C82" s="958"/>
      <c r="D82" s="958"/>
      <c r="E82" s="958"/>
      <c r="F82" s="958"/>
      <c r="G82" s="958"/>
      <c r="H82" s="958"/>
      <c r="I82" s="958"/>
      <c r="J82" s="958"/>
      <c r="K82" s="958"/>
      <c r="L82" s="958"/>
    </row>
    <row r="83" spans="3:12" ht="12">
      <c r="C83" s="958"/>
      <c r="D83" s="958"/>
      <c r="E83" s="958"/>
      <c r="F83" s="958"/>
      <c r="G83" s="958"/>
      <c r="H83" s="958"/>
      <c r="I83" s="958"/>
      <c r="J83" s="958"/>
      <c r="K83" s="958"/>
      <c r="L83" s="958"/>
    </row>
    <row r="84" spans="3:12" ht="12">
      <c r="C84" s="958"/>
      <c r="D84" s="958"/>
      <c r="E84" s="958"/>
      <c r="F84" s="958"/>
      <c r="G84" s="958"/>
      <c r="H84" s="958"/>
      <c r="I84" s="958"/>
      <c r="J84" s="958"/>
      <c r="K84" s="958"/>
      <c r="L84" s="958"/>
    </row>
    <row r="85" spans="3:12" ht="12">
      <c r="C85" s="958"/>
      <c r="D85" s="958"/>
      <c r="E85" s="958"/>
      <c r="F85" s="958"/>
      <c r="G85" s="958"/>
      <c r="H85" s="958"/>
      <c r="I85" s="958"/>
      <c r="J85" s="958"/>
      <c r="K85" s="958"/>
      <c r="L85" s="958"/>
    </row>
    <row r="86" spans="3:12" ht="12">
      <c r="C86" s="958"/>
      <c r="D86" s="958"/>
      <c r="E86" s="958"/>
      <c r="F86" s="958"/>
      <c r="G86" s="958"/>
      <c r="H86" s="958"/>
      <c r="I86" s="958"/>
      <c r="J86" s="958"/>
      <c r="K86" s="958"/>
      <c r="L86" s="958"/>
    </row>
    <row r="87" spans="3:12" ht="12">
      <c r="C87" s="958"/>
      <c r="D87" s="958"/>
      <c r="E87" s="958"/>
      <c r="F87" s="958"/>
      <c r="G87" s="958"/>
      <c r="H87" s="958"/>
      <c r="I87" s="958"/>
      <c r="J87" s="958"/>
      <c r="K87" s="958"/>
      <c r="L87" s="958"/>
    </row>
    <row r="88" spans="3:12" ht="12">
      <c r="C88" s="958"/>
      <c r="D88" s="958"/>
      <c r="E88" s="958"/>
      <c r="F88" s="958"/>
      <c r="G88" s="958"/>
      <c r="H88" s="958"/>
      <c r="I88" s="958"/>
      <c r="J88" s="958"/>
      <c r="K88" s="958"/>
      <c r="L88" s="958"/>
    </row>
    <row r="89" spans="3:12" ht="12">
      <c r="C89" s="958"/>
      <c r="D89" s="958"/>
      <c r="E89" s="958"/>
      <c r="F89" s="958"/>
      <c r="G89" s="958"/>
      <c r="H89" s="958"/>
      <c r="I89" s="958"/>
      <c r="J89" s="958"/>
      <c r="K89" s="958"/>
      <c r="L89" s="958"/>
    </row>
    <row r="90" spans="3:12" ht="12">
      <c r="C90" s="958"/>
      <c r="D90" s="958"/>
      <c r="E90" s="958"/>
      <c r="F90" s="958"/>
      <c r="G90" s="958"/>
      <c r="H90" s="958"/>
      <c r="I90" s="958"/>
      <c r="J90" s="958"/>
      <c r="K90" s="958"/>
      <c r="L90" s="958"/>
    </row>
    <row r="91" spans="3:12" ht="12">
      <c r="C91" s="958"/>
      <c r="D91" s="958"/>
      <c r="E91" s="958"/>
      <c r="F91" s="958"/>
      <c r="G91" s="958"/>
      <c r="H91" s="958"/>
      <c r="I91" s="958"/>
      <c r="J91" s="958"/>
      <c r="K91" s="958"/>
      <c r="L91" s="958"/>
    </row>
    <row r="92" spans="3:12" ht="12">
      <c r="C92" s="958"/>
      <c r="D92" s="958"/>
      <c r="E92" s="958"/>
      <c r="F92" s="958"/>
      <c r="G92" s="958"/>
      <c r="H92" s="958"/>
      <c r="I92" s="958"/>
      <c r="J92" s="958"/>
      <c r="K92" s="958"/>
      <c r="L92" s="958"/>
    </row>
    <row r="93" spans="3:12" ht="12">
      <c r="C93" s="958"/>
      <c r="D93" s="958"/>
      <c r="E93" s="958"/>
      <c r="F93" s="958"/>
      <c r="G93" s="958"/>
      <c r="H93" s="958"/>
      <c r="I93" s="958"/>
      <c r="J93" s="958"/>
      <c r="K93" s="958"/>
      <c r="L93" s="958"/>
    </row>
    <row r="94" spans="3:12" ht="12">
      <c r="C94" s="958"/>
      <c r="D94" s="958"/>
      <c r="E94" s="958"/>
      <c r="F94" s="958"/>
      <c r="G94" s="958"/>
      <c r="H94" s="958"/>
      <c r="I94" s="958"/>
      <c r="J94" s="958"/>
      <c r="K94" s="958"/>
      <c r="L94" s="958"/>
    </row>
    <row r="95" spans="3:12" ht="12">
      <c r="C95" s="958"/>
      <c r="D95" s="958"/>
      <c r="E95" s="958"/>
      <c r="F95" s="958"/>
      <c r="G95" s="958"/>
      <c r="H95" s="958"/>
      <c r="I95" s="958"/>
      <c r="J95" s="958"/>
      <c r="K95" s="958"/>
      <c r="L95" s="958"/>
    </row>
    <row r="96" spans="3:12" ht="12">
      <c r="C96" s="958"/>
      <c r="D96" s="958"/>
      <c r="E96" s="958"/>
      <c r="F96" s="958"/>
      <c r="G96" s="958"/>
      <c r="H96" s="958"/>
      <c r="I96" s="958"/>
      <c r="J96" s="958"/>
      <c r="K96" s="958"/>
      <c r="L96" s="958"/>
    </row>
    <row r="97" spans="3:12" ht="12">
      <c r="C97" s="958"/>
      <c r="D97" s="958"/>
      <c r="E97" s="958"/>
      <c r="F97" s="958"/>
      <c r="G97" s="958"/>
      <c r="H97" s="958"/>
      <c r="I97" s="958"/>
      <c r="J97" s="958"/>
      <c r="K97" s="958"/>
      <c r="L97" s="958"/>
    </row>
    <row r="98" spans="3:12" ht="12">
      <c r="C98" s="958"/>
      <c r="D98" s="958"/>
      <c r="E98" s="958"/>
      <c r="F98" s="958"/>
      <c r="G98" s="958"/>
      <c r="H98" s="958"/>
      <c r="I98" s="958"/>
      <c r="J98" s="958"/>
      <c r="K98" s="958"/>
      <c r="L98" s="958"/>
    </row>
    <row r="99" spans="3:12" ht="12">
      <c r="C99" s="958"/>
      <c r="D99" s="958"/>
      <c r="E99" s="958"/>
      <c r="F99" s="958"/>
      <c r="G99" s="958"/>
      <c r="H99" s="958"/>
      <c r="I99" s="958"/>
      <c r="J99" s="958"/>
      <c r="K99" s="958"/>
      <c r="L99" s="958"/>
    </row>
    <row r="100" spans="3:12" ht="12">
      <c r="C100" s="958"/>
      <c r="D100" s="958"/>
      <c r="E100" s="958"/>
      <c r="F100" s="958"/>
      <c r="G100" s="958"/>
      <c r="H100" s="958"/>
      <c r="I100" s="958"/>
      <c r="J100" s="958"/>
      <c r="K100" s="958"/>
      <c r="L100" s="958"/>
    </row>
    <row r="101" spans="3:12" ht="12">
      <c r="C101" s="958"/>
      <c r="D101" s="958"/>
      <c r="E101" s="958"/>
      <c r="F101" s="958"/>
      <c r="G101" s="958"/>
      <c r="H101" s="958"/>
      <c r="I101" s="958"/>
      <c r="J101" s="958"/>
      <c r="K101" s="958"/>
      <c r="L101" s="958"/>
    </row>
    <row r="102" spans="3:12" ht="12">
      <c r="C102" s="958"/>
      <c r="D102" s="958"/>
      <c r="E102" s="958"/>
      <c r="F102" s="958"/>
      <c r="G102" s="958"/>
      <c r="H102" s="958"/>
      <c r="I102" s="958"/>
      <c r="J102" s="958"/>
      <c r="K102" s="958"/>
      <c r="L102" s="958"/>
    </row>
    <row r="103" spans="3:12" ht="12">
      <c r="C103" s="958"/>
      <c r="D103" s="958"/>
      <c r="E103" s="958"/>
      <c r="F103" s="958"/>
      <c r="G103" s="958"/>
      <c r="H103" s="958"/>
      <c r="I103" s="958"/>
      <c r="J103" s="958"/>
      <c r="K103" s="958"/>
      <c r="L103" s="958"/>
    </row>
    <row r="104" spans="3:12" ht="12">
      <c r="C104" s="958"/>
      <c r="D104" s="958"/>
      <c r="E104" s="958"/>
      <c r="F104" s="958"/>
      <c r="G104" s="958"/>
      <c r="H104" s="958"/>
      <c r="I104" s="958"/>
      <c r="J104" s="958"/>
      <c r="K104" s="958"/>
      <c r="L104" s="958"/>
    </row>
    <row r="105" spans="3:12" ht="12">
      <c r="C105" s="958"/>
      <c r="D105" s="958"/>
      <c r="E105" s="958"/>
      <c r="F105" s="958"/>
      <c r="G105" s="958"/>
      <c r="H105" s="958"/>
      <c r="I105" s="958"/>
      <c r="J105" s="958"/>
      <c r="K105" s="958"/>
      <c r="L105" s="958"/>
    </row>
    <row r="106" spans="3:12" ht="12">
      <c r="C106" s="958"/>
      <c r="D106" s="958"/>
      <c r="E106" s="958"/>
      <c r="F106" s="958"/>
      <c r="G106" s="958"/>
      <c r="H106" s="958"/>
      <c r="I106" s="958"/>
      <c r="J106" s="958"/>
      <c r="K106" s="958"/>
      <c r="L106" s="958"/>
    </row>
    <row r="107" spans="3:12" ht="12">
      <c r="C107" s="958"/>
      <c r="D107" s="958"/>
      <c r="E107" s="958"/>
      <c r="F107" s="958"/>
      <c r="G107" s="958"/>
      <c r="H107" s="958"/>
      <c r="I107" s="958"/>
      <c r="J107" s="958"/>
      <c r="K107" s="958"/>
      <c r="L107" s="958"/>
    </row>
    <row r="108" spans="3:12" ht="12">
      <c r="C108" s="958"/>
      <c r="D108" s="958"/>
      <c r="E108" s="958"/>
      <c r="F108" s="958"/>
      <c r="G108" s="958"/>
      <c r="H108" s="958"/>
      <c r="I108" s="958"/>
      <c r="J108" s="958"/>
      <c r="K108" s="958"/>
      <c r="L108" s="958"/>
    </row>
    <row r="109" spans="3:12" ht="12">
      <c r="C109" s="958"/>
      <c r="D109" s="958"/>
      <c r="E109" s="958"/>
      <c r="F109" s="958"/>
      <c r="G109" s="958"/>
      <c r="H109" s="958"/>
      <c r="I109" s="958"/>
      <c r="J109" s="958"/>
      <c r="K109" s="958"/>
      <c r="L109" s="958"/>
    </row>
    <row r="110" spans="3:12" ht="12">
      <c r="C110" s="958"/>
      <c r="D110" s="958"/>
      <c r="E110" s="958"/>
      <c r="F110" s="958"/>
      <c r="G110" s="958"/>
      <c r="H110" s="958"/>
      <c r="I110" s="958"/>
      <c r="J110" s="958"/>
      <c r="K110" s="958"/>
      <c r="L110" s="958"/>
    </row>
    <row r="111" spans="3:12" ht="12">
      <c r="C111" s="958"/>
      <c r="D111" s="958"/>
      <c r="E111" s="958"/>
      <c r="F111" s="958"/>
      <c r="G111" s="958"/>
      <c r="H111" s="958"/>
      <c r="I111" s="958"/>
      <c r="J111" s="958"/>
      <c r="K111" s="958"/>
      <c r="L111" s="958"/>
    </row>
    <row r="112" spans="3:12" ht="12">
      <c r="C112" s="958"/>
      <c r="D112" s="958"/>
      <c r="E112" s="958"/>
      <c r="F112" s="958"/>
      <c r="G112" s="958"/>
      <c r="H112" s="958"/>
      <c r="I112" s="958"/>
      <c r="J112" s="958"/>
      <c r="K112" s="958"/>
      <c r="L112" s="958"/>
    </row>
    <row r="113" spans="3:12" ht="12">
      <c r="C113" s="958"/>
      <c r="D113" s="958"/>
      <c r="E113" s="958"/>
      <c r="F113" s="958"/>
      <c r="G113" s="958"/>
      <c r="H113" s="958"/>
      <c r="I113" s="958"/>
      <c r="J113" s="958"/>
      <c r="K113" s="958"/>
      <c r="L113" s="958"/>
    </row>
    <row r="114" spans="3:12" ht="12">
      <c r="C114" s="958"/>
      <c r="D114" s="958"/>
      <c r="E114" s="958"/>
      <c r="F114" s="958"/>
      <c r="G114" s="958"/>
      <c r="H114" s="958"/>
      <c r="I114" s="958"/>
      <c r="J114" s="958"/>
      <c r="K114" s="958"/>
      <c r="L114" s="958"/>
    </row>
    <row r="115" spans="3:12" ht="12">
      <c r="C115" s="958"/>
      <c r="D115" s="958"/>
      <c r="E115" s="958"/>
      <c r="F115" s="958"/>
      <c r="G115" s="958"/>
      <c r="H115" s="958"/>
      <c r="I115" s="958"/>
      <c r="J115" s="958"/>
      <c r="K115" s="958"/>
      <c r="L115" s="958"/>
    </row>
    <row r="116" spans="3:12" ht="12">
      <c r="C116" s="958"/>
      <c r="D116" s="958"/>
      <c r="E116" s="958"/>
      <c r="F116" s="958"/>
      <c r="G116" s="958"/>
      <c r="H116" s="958"/>
      <c r="I116" s="958"/>
      <c r="J116" s="958"/>
      <c r="K116" s="958"/>
      <c r="L116" s="958"/>
    </row>
    <row r="117" spans="3:12" ht="12">
      <c r="C117" s="958"/>
      <c r="D117" s="958"/>
      <c r="E117" s="958"/>
      <c r="F117" s="958"/>
      <c r="G117" s="958"/>
      <c r="H117" s="958"/>
      <c r="I117" s="958"/>
      <c r="J117" s="958"/>
      <c r="K117" s="958"/>
      <c r="L117" s="958"/>
    </row>
    <row r="118" spans="3:12" ht="12">
      <c r="C118" s="958"/>
      <c r="D118" s="958"/>
      <c r="E118" s="958"/>
      <c r="F118" s="958"/>
      <c r="G118" s="958"/>
      <c r="H118" s="958"/>
      <c r="I118" s="958"/>
      <c r="J118" s="958"/>
      <c r="K118" s="958"/>
      <c r="L118" s="958"/>
    </row>
    <row r="119" spans="3:12" ht="12">
      <c r="C119" s="958"/>
      <c r="D119" s="958"/>
      <c r="E119" s="958"/>
      <c r="F119" s="958"/>
      <c r="G119" s="958"/>
      <c r="H119" s="958"/>
      <c r="I119" s="958"/>
      <c r="J119" s="958"/>
      <c r="K119" s="958"/>
      <c r="L119" s="958"/>
    </row>
    <row r="120" spans="3:12" ht="12">
      <c r="C120" s="958"/>
      <c r="D120" s="958"/>
      <c r="E120" s="958"/>
      <c r="F120" s="958"/>
      <c r="G120" s="958"/>
      <c r="H120" s="958"/>
      <c r="I120" s="958"/>
      <c r="J120" s="958"/>
      <c r="K120" s="958"/>
      <c r="L120" s="958"/>
    </row>
    <row r="121" spans="3:12" ht="12">
      <c r="C121" s="958"/>
      <c r="D121" s="958"/>
      <c r="E121" s="958"/>
      <c r="F121" s="958"/>
      <c r="G121" s="958"/>
      <c r="H121" s="958"/>
      <c r="I121" s="958"/>
      <c r="J121" s="958"/>
      <c r="K121" s="958"/>
      <c r="L121" s="958"/>
    </row>
    <row r="122" spans="3:12" ht="12">
      <c r="C122" s="958"/>
      <c r="D122" s="958"/>
      <c r="E122" s="958"/>
      <c r="F122" s="958"/>
      <c r="G122" s="958"/>
      <c r="H122" s="958"/>
      <c r="I122" s="958"/>
      <c r="J122" s="958"/>
      <c r="K122" s="958"/>
      <c r="L122" s="958"/>
    </row>
    <row r="123" spans="3:12" ht="12">
      <c r="C123" s="958"/>
      <c r="D123" s="958"/>
      <c r="E123" s="958"/>
      <c r="F123" s="958"/>
      <c r="G123" s="958"/>
      <c r="H123" s="958"/>
      <c r="I123" s="958"/>
      <c r="J123" s="958"/>
      <c r="K123" s="958"/>
      <c r="L123" s="958"/>
    </row>
    <row r="124" spans="3:12" ht="12">
      <c r="C124" s="958"/>
      <c r="D124" s="958"/>
      <c r="E124" s="958"/>
      <c r="F124" s="958"/>
      <c r="G124" s="958"/>
      <c r="H124" s="958"/>
      <c r="I124" s="958"/>
      <c r="J124" s="958"/>
      <c r="K124" s="958"/>
      <c r="L124" s="958"/>
    </row>
    <row r="125" spans="3:12" ht="12">
      <c r="C125" s="958"/>
      <c r="D125" s="958"/>
      <c r="E125" s="958"/>
      <c r="F125" s="958"/>
      <c r="G125" s="958"/>
      <c r="H125" s="958"/>
      <c r="I125" s="958"/>
      <c r="J125" s="958"/>
      <c r="K125" s="958"/>
      <c r="L125" s="958"/>
    </row>
    <row r="126" spans="3:12" ht="12">
      <c r="C126" s="958"/>
      <c r="D126" s="958"/>
      <c r="E126" s="958"/>
      <c r="F126" s="958"/>
      <c r="G126" s="958"/>
      <c r="H126" s="958"/>
      <c r="I126" s="958"/>
      <c r="J126" s="958"/>
      <c r="K126" s="958"/>
      <c r="L126" s="958"/>
    </row>
    <row r="127" spans="3:12" ht="12">
      <c r="C127" s="958"/>
      <c r="D127" s="958"/>
      <c r="E127" s="958"/>
      <c r="F127" s="958"/>
      <c r="G127" s="958"/>
      <c r="H127" s="958"/>
      <c r="I127" s="958"/>
      <c r="J127" s="958"/>
      <c r="K127" s="958"/>
      <c r="L127" s="958"/>
    </row>
    <row r="128" spans="3:12" ht="12">
      <c r="C128" s="958"/>
      <c r="D128" s="958"/>
      <c r="E128" s="958"/>
      <c r="F128" s="958"/>
      <c r="G128" s="958"/>
      <c r="H128" s="958"/>
      <c r="I128" s="958"/>
      <c r="J128" s="958"/>
      <c r="K128" s="958"/>
      <c r="L128" s="958"/>
    </row>
    <row r="129" spans="3:12" ht="12">
      <c r="C129" s="958"/>
      <c r="D129" s="958"/>
      <c r="E129" s="958"/>
      <c r="F129" s="958"/>
      <c r="G129" s="958"/>
      <c r="H129" s="958"/>
      <c r="I129" s="958"/>
      <c r="J129" s="958"/>
      <c r="K129" s="958"/>
      <c r="L129" s="958"/>
    </row>
    <row r="130" spans="3:12" ht="12">
      <c r="C130" s="958"/>
      <c r="D130" s="958"/>
      <c r="E130" s="958"/>
      <c r="F130" s="958"/>
      <c r="G130" s="958"/>
      <c r="H130" s="958"/>
      <c r="I130" s="958"/>
      <c r="J130" s="958"/>
      <c r="K130" s="958"/>
      <c r="L130" s="958"/>
    </row>
    <row r="131" spans="3:12" ht="12">
      <c r="C131" s="958"/>
      <c r="D131" s="958"/>
      <c r="E131" s="958"/>
      <c r="F131" s="958"/>
      <c r="G131" s="958"/>
      <c r="H131" s="958"/>
      <c r="I131" s="958"/>
      <c r="J131" s="958"/>
      <c r="K131" s="958"/>
      <c r="L131" s="958"/>
    </row>
    <row r="132" spans="3:12" ht="12">
      <c r="C132" s="958"/>
      <c r="D132" s="958"/>
      <c r="E132" s="958"/>
      <c r="F132" s="958"/>
      <c r="G132" s="958"/>
      <c r="H132" s="958"/>
      <c r="I132" s="958"/>
      <c r="J132" s="958"/>
      <c r="K132" s="958"/>
      <c r="L132" s="958"/>
    </row>
    <row r="133" spans="3:12" ht="12">
      <c r="C133" s="958"/>
      <c r="D133" s="958"/>
      <c r="E133" s="958"/>
      <c r="F133" s="958"/>
      <c r="G133" s="958"/>
      <c r="H133" s="958"/>
      <c r="I133" s="958"/>
      <c r="J133" s="958"/>
      <c r="K133" s="958"/>
      <c r="L133" s="958"/>
    </row>
    <row r="134" spans="3:12" ht="12">
      <c r="C134" s="958"/>
      <c r="D134" s="958"/>
      <c r="E134" s="958"/>
      <c r="F134" s="958"/>
      <c r="G134" s="958"/>
      <c r="H134" s="958"/>
      <c r="I134" s="958"/>
      <c r="J134" s="958"/>
      <c r="K134" s="958"/>
      <c r="L134" s="958"/>
    </row>
    <row r="135" spans="3:12" ht="12">
      <c r="C135" s="958"/>
      <c r="D135" s="958"/>
      <c r="E135" s="958"/>
      <c r="F135" s="958"/>
      <c r="G135" s="958"/>
      <c r="H135" s="958"/>
      <c r="I135" s="958"/>
      <c r="J135" s="958"/>
      <c r="K135" s="958"/>
      <c r="L135" s="958"/>
    </row>
    <row r="136" spans="3:12" ht="12">
      <c r="C136" s="958"/>
      <c r="D136" s="958"/>
      <c r="E136" s="958"/>
      <c r="F136" s="958"/>
      <c r="G136" s="958"/>
      <c r="H136" s="958"/>
      <c r="I136" s="958"/>
      <c r="J136" s="958"/>
      <c r="K136" s="958"/>
      <c r="L136" s="958"/>
    </row>
    <row r="137" spans="3:12" ht="12">
      <c r="C137" s="958"/>
      <c r="D137" s="958"/>
      <c r="E137" s="958"/>
      <c r="F137" s="958"/>
      <c r="G137" s="958"/>
      <c r="H137" s="958"/>
      <c r="I137" s="958"/>
      <c r="J137" s="958"/>
      <c r="K137" s="958"/>
      <c r="L137" s="958"/>
    </row>
    <row r="138" spans="3:12" ht="12">
      <c r="C138" s="958"/>
      <c r="D138" s="958"/>
      <c r="E138" s="958"/>
      <c r="F138" s="958"/>
      <c r="G138" s="958"/>
      <c r="H138" s="958"/>
      <c r="I138" s="958"/>
      <c r="J138" s="958"/>
      <c r="K138" s="958"/>
      <c r="L138" s="958"/>
    </row>
    <row r="139" spans="3:12" ht="12">
      <c r="C139" s="958"/>
      <c r="D139" s="958"/>
      <c r="E139" s="958"/>
      <c r="F139" s="958"/>
      <c r="G139" s="958"/>
      <c r="H139" s="958"/>
      <c r="I139" s="958"/>
      <c r="J139" s="958"/>
      <c r="K139" s="958"/>
      <c r="L139" s="958"/>
    </row>
    <row r="140" spans="3:12" ht="12">
      <c r="C140" s="958"/>
      <c r="D140" s="958"/>
      <c r="E140" s="958"/>
      <c r="F140" s="958"/>
      <c r="G140" s="958"/>
      <c r="H140" s="958"/>
      <c r="I140" s="958"/>
      <c r="J140" s="958"/>
      <c r="K140" s="958"/>
      <c r="L140" s="958"/>
    </row>
    <row r="141" spans="3:12" ht="12">
      <c r="C141" s="958"/>
      <c r="D141" s="958"/>
      <c r="E141" s="958"/>
      <c r="F141" s="958"/>
      <c r="G141" s="958"/>
      <c r="H141" s="958"/>
      <c r="I141" s="958"/>
      <c r="J141" s="958"/>
      <c r="K141" s="958"/>
      <c r="L141" s="958"/>
    </row>
    <row r="142" spans="3:12" ht="12">
      <c r="C142" s="958"/>
      <c r="D142" s="958"/>
      <c r="E142" s="958"/>
      <c r="F142" s="958"/>
      <c r="G142" s="958"/>
      <c r="H142" s="958"/>
      <c r="I142" s="958"/>
      <c r="J142" s="958"/>
      <c r="K142" s="958"/>
      <c r="L142" s="958"/>
    </row>
    <row r="143" spans="3:12" ht="12">
      <c r="C143" s="958"/>
      <c r="D143" s="958"/>
      <c r="E143" s="958"/>
      <c r="F143" s="958"/>
      <c r="G143" s="958"/>
      <c r="H143" s="958"/>
      <c r="I143" s="958"/>
      <c r="J143" s="958"/>
      <c r="K143" s="958"/>
      <c r="L143" s="958"/>
    </row>
    <row r="144" spans="3:12" ht="12">
      <c r="C144" s="958"/>
      <c r="D144" s="958"/>
      <c r="E144" s="958"/>
      <c r="F144" s="958"/>
      <c r="G144" s="958"/>
      <c r="H144" s="958"/>
      <c r="I144" s="958"/>
      <c r="J144" s="958"/>
      <c r="K144" s="958"/>
      <c r="L144" s="958"/>
    </row>
    <row r="145" spans="3:12" ht="12">
      <c r="C145" s="958"/>
      <c r="D145" s="958"/>
      <c r="E145" s="958"/>
      <c r="F145" s="958"/>
      <c r="G145" s="958"/>
      <c r="H145" s="958"/>
      <c r="I145" s="958"/>
      <c r="J145" s="958"/>
      <c r="K145" s="958"/>
      <c r="L145" s="958"/>
    </row>
    <row r="146" spans="3:12" ht="12">
      <c r="C146" s="958"/>
      <c r="D146" s="958"/>
      <c r="E146" s="958"/>
      <c r="F146" s="958"/>
      <c r="G146" s="958"/>
      <c r="H146" s="958"/>
      <c r="I146" s="958"/>
      <c r="J146" s="958"/>
      <c r="K146" s="958"/>
      <c r="L146" s="958"/>
    </row>
    <row r="147" spans="3:12" ht="12">
      <c r="C147" s="958"/>
      <c r="D147" s="958"/>
      <c r="E147" s="958"/>
      <c r="F147" s="958"/>
      <c r="G147" s="958"/>
      <c r="H147" s="958"/>
      <c r="I147" s="958"/>
      <c r="J147" s="958"/>
      <c r="K147" s="958"/>
      <c r="L147" s="958"/>
    </row>
    <row r="148" spans="3:12" ht="12">
      <c r="C148" s="958"/>
      <c r="D148" s="958"/>
      <c r="E148" s="958"/>
      <c r="F148" s="958"/>
      <c r="G148" s="958"/>
      <c r="H148" s="958"/>
      <c r="I148" s="958"/>
      <c r="J148" s="958"/>
      <c r="K148" s="958"/>
      <c r="L148" s="958"/>
    </row>
    <row r="149" spans="3:12" ht="12">
      <c r="C149" s="958"/>
      <c r="D149" s="958"/>
      <c r="E149" s="958"/>
      <c r="F149" s="958"/>
      <c r="G149" s="958"/>
      <c r="H149" s="958"/>
      <c r="I149" s="958"/>
      <c r="J149" s="958"/>
      <c r="K149" s="958"/>
      <c r="L149" s="958"/>
    </row>
    <row r="150" spans="3:12" ht="12">
      <c r="C150" s="958"/>
      <c r="D150" s="958"/>
      <c r="E150" s="958"/>
      <c r="F150" s="958"/>
      <c r="G150" s="958"/>
      <c r="H150" s="958"/>
      <c r="I150" s="958"/>
      <c r="J150" s="958"/>
      <c r="K150" s="958"/>
      <c r="L150" s="958"/>
    </row>
    <row r="151" spans="3:12" ht="12">
      <c r="C151" s="958"/>
      <c r="D151" s="958"/>
      <c r="E151" s="958"/>
      <c r="F151" s="958"/>
      <c r="G151" s="958"/>
      <c r="H151" s="958"/>
      <c r="I151" s="958"/>
      <c r="J151" s="958"/>
      <c r="K151" s="958"/>
      <c r="L151" s="958"/>
    </row>
    <row r="152" spans="3:12" ht="12">
      <c r="C152" s="958"/>
      <c r="D152" s="958"/>
      <c r="E152" s="958"/>
      <c r="F152" s="958"/>
      <c r="G152" s="958"/>
      <c r="H152" s="958"/>
      <c r="I152" s="958"/>
      <c r="J152" s="958"/>
      <c r="K152" s="958"/>
      <c r="L152" s="958"/>
    </row>
    <row r="153" spans="3:12" ht="12">
      <c r="C153" s="958"/>
      <c r="D153" s="958"/>
      <c r="E153" s="958"/>
      <c r="F153" s="958"/>
      <c r="G153" s="958"/>
      <c r="H153" s="958"/>
      <c r="I153" s="958"/>
      <c r="J153" s="958"/>
      <c r="K153" s="958"/>
      <c r="L153" s="958"/>
    </row>
    <row r="154" spans="3:12" ht="12">
      <c r="C154" s="958"/>
      <c r="D154" s="958"/>
      <c r="E154" s="958"/>
      <c r="F154" s="958"/>
      <c r="G154" s="958"/>
      <c r="H154" s="958"/>
      <c r="I154" s="958"/>
      <c r="J154" s="958"/>
      <c r="K154" s="958"/>
      <c r="L154" s="958"/>
    </row>
    <row r="155" spans="3:12" ht="12">
      <c r="C155" s="958"/>
      <c r="D155" s="958"/>
      <c r="E155" s="958"/>
      <c r="F155" s="958"/>
      <c r="G155" s="958"/>
      <c r="H155" s="958"/>
      <c r="I155" s="958"/>
      <c r="J155" s="958"/>
      <c r="K155" s="958"/>
      <c r="L155" s="958"/>
    </row>
    <row r="156" spans="3:12" ht="12">
      <c r="C156" s="958"/>
      <c r="D156" s="958"/>
      <c r="E156" s="958"/>
      <c r="F156" s="958"/>
      <c r="G156" s="958"/>
      <c r="H156" s="958"/>
      <c r="I156" s="958"/>
      <c r="J156" s="958"/>
      <c r="K156" s="958"/>
      <c r="L156" s="958"/>
    </row>
    <row r="157" spans="3:12" ht="12">
      <c r="C157" s="958"/>
      <c r="D157" s="958"/>
      <c r="E157" s="958"/>
      <c r="F157" s="958"/>
      <c r="G157" s="958"/>
      <c r="H157" s="958"/>
      <c r="I157" s="958"/>
      <c r="J157" s="958"/>
      <c r="K157" s="958"/>
      <c r="L157" s="958"/>
    </row>
    <row r="158" spans="3:12" ht="12">
      <c r="C158" s="958"/>
      <c r="D158" s="958"/>
      <c r="E158" s="958"/>
      <c r="F158" s="958"/>
      <c r="G158" s="958"/>
      <c r="H158" s="958"/>
      <c r="I158" s="958"/>
      <c r="J158" s="958"/>
      <c r="K158" s="958"/>
      <c r="L158" s="958"/>
    </row>
    <row r="159" spans="3:12" ht="12">
      <c r="C159" s="958"/>
      <c r="D159" s="958"/>
      <c r="E159" s="958"/>
      <c r="F159" s="958"/>
      <c r="G159" s="958"/>
      <c r="H159" s="958"/>
      <c r="I159" s="958"/>
      <c r="J159" s="958"/>
      <c r="K159" s="958"/>
      <c r="L159" s="958"/>
    </row>
    <row r="160" spans="3:12" ht="12">
      <c r="C160" s="958"/>
      <c r="D160" s="958"/>
      <c r="E160" s="958"/>
      <c r="F160" s="958"/>
      <c r="G160" s="958"/>
      <c r="H160" s="958"/>
      <c r="I160" s="958"/>
      <c r="J160" s="958"/>
      <c r="K160" s="958"/>
      <c r="L160" s="958"/>
    </row>
    <row r="161" spans="3:12" ht="12">
      <c r="C161" s="958"/>
      <c r="D161" s="958"/>
      <c r="E161" s="958"/>
      <c r="F161" s="958"/>
      <c r="G161" s="958"/>
      <c r="H161" s="958"/>
      <c r="I161" s="958"/>
      <c r="J161" s="958"/>
      <c r="K161" s="958"/>
      <c r="L161" s="958"/>
    </row>
    <row r="162" spans="3:12" ht="12">
      <c r="C162" s="958"/>
      <c r="D162" s="958"/>
      <c r="E162" s="958"/>
      <c r="F162" s="958"/>
      <c r="G162" s="958"/>
      <c r="H162" s="958"/>
      <c r="I162" s="958"/>
      <c r="J162" s="958"/>
      <c r="K162" s="958"/>
      <c r="L162" s="958"/>
    </row>
    <row r="163" spans="3:12" ht="12">
      <c r="C163" s="958"/>
      <c r="D163" s="958"/>
      <c r="E163" s="958"/>
      <c r="F163" s="958"/>
      <c r="G163" s="958"/>
      <c r="H163" s="958"/>
      <c r="I163" s="958"/>
      <c r="J163" s="958"/>
      <c r="K163" s="958"/>
      <c r="L163" s="958"/>
    </row>
    <row r="164" spans="3:12" ht="12">
      <c r="C164" s="958"/>
      <c r="D164" s="958"/>
      <c r="E164" s="958"/>
      <c r="F164" s="958"/>
      <c r="G164" s="958"/>
      <c r="H164" s="958"/>
      <c r="I164" s="958"/>
      <c r="J164" s="958"/>
      <c r="K164" s="958"/>
      <c r="L164" s="958"/>
    </row>
    <row r="165" spans="3:12" ht="12">
      <c r="C165" s="958"/>
      <c r="D165" s="958"/>
      <c r="E165" s="958"/>
      <c r="F165" s="958"/>
      <c r="G165" s="958"/>
      <c r="H165" s="958"/>
      <c r="I165" s="958"/>
      <c r="J165" s="958"/>
      <c r="K165" s="958"/>
      <c r="L165" s="958"/>
    </row>
    <row r="166" spans="3:12" ht="12">
      <c r="C166" s="958"/>
      <c r="D166" s="958"/>
      <c r="E166" s="958"/>
      <c r="F166" s="958"/>
      <c r="G166" s="958"/>
      <c r="H166" s="958"/>
      <c r="I166" s="958"/>
      <c r="J166" s="958"/>
      <c r="K166" s="958"/>
      <c r="L166" s="958"/>
    </row>
    <row r="167" spans="3:12" ht="12">
      <c r="C167" s="958"/>
      <c r="D167" s="958"/>
      <c r="E167" s="958"/>
      <c r="F167" s="958"/>
      <c r="G167" s="958"/>
      <c r="H167" s="958"/>
      <c r="I167" s="958"/>
      <c r="J167" s="958"/>
      <c r="K167" s="958"/>
      <c r="L167" s="958"/>
    </row>
    <row r="168" spans="3:12" ht="12">
      <c r="C168" s="958"/>
      <c r="D168" s="958"/>
      <c r="E168" s="958"/>
      <c r="F168" s="958"/>
      <c r="G168" s="958"/>
      <c r="H168" s="958"/>
      <c r="I168" s="958"/>
      <c r="J168" s="958"/>
      <c r="K168" s="958"/>
      <c r="L168" s="958"/>
    </row>
    <row r="169" spans="3:12" ht="12">
      <c r="C169" s="958"/>
      <c r="D169" s="958"/>
      <c r="E169" s="958"/>
      <c r="F169" s="958"/>
      <c r="G169" s="958"/>
      <c r="H169" s="958"/>
      <c r="I169" s="958"/>
      <c r="J169" s="958"/>
      <c r="K169" s="958"/>
      <c r="L169" s="958"/>
    </row>
    <row r="170" spans="3:12" ht="12">
      <c r="C170" s="958"/>
      <c r="D170" s="958"/>
      <c r="E170" s="958"/>
      <c r="F170" s="958"/>
      <c r="G170" s="958"/>
      <c r="H170" s="958"/>
      <c r="I170" s="958"/>
      <c r="J170" s="958"/>
      <c r="K170" s="958"/>
      <c r="L170" s="958"/>
    </row>
    <row r="171" spans="3:12" ht="12">
      <c r="C171" s="958"/>
      <c r="D171" s="958"/>
      <c r="E171" s="958"/>
      <c r="F171" s="958"/>
      <c r="G171" s="958"/>
      <c r="H171" s="958"/>
      <c r="I171" s="958"/>
      <c r="J171" s="958"/>
      <c r="K171" s="958"/>
      <c r="L171" s="958"/>
    </row>
    <row r="172" spans="3:12" ht="12">
      <c r="C172" s="958"/>
      <c r="D172" s="958"/>
      <c r="E172" s="958"/>
      <c r="F172" s="958"/>
      <c r="G172" s="958"/>
      <c r="H172" s="958"/>
      <c r="I172" s="958"/>
      <c r="J172" s="958"/>
      <c r="K172" s="958"/>
      <c r="L172" s="958"/>
    </row>
    <row r="173" spans="3:12" ht="12">
      <c r="C173" s="958"/>
      <c r="D173" s="958"/>
      <c r="E173" s="958"/>
      <c r="F173" s="958"/>
      <c r="G173" s="958"/>
      <c r="H173" s="958"/>
      <c r="I173" s="958"/>
      <c r="J173" s="958"/>
      <c r="K173" s="958"/>
      <c r="L173" s="958"/>
    </row>
    <row r="174" spans="3:12" ht="12">
      <c r="C174" s="958"/>
      <c r="D174" s="958"/>
      <c r="E174" s="958"/>
      <c r="F174" s="958"/>
      <c r="G174" s="958"/>
      <c r="H174" s="958"/>
      <c r="I174" s="958"/>
      <c r="J174" s="958"/>
      <c r="K174" s="958"/>
      <c r="L174" s="958"/>
    </row>
    <row r="175" spans="3:12" ht="12">
      <c r="C175" s="958"/>
      <c r="D175" s="958"/>
      <c r="E175" s="958"/>
      <c r="F175" s="958"/>
      <c r="G175" s="958"/>
      <c r="H175" s="958"/>
      <c r="I175" s="958"/>
      <c r="J175" s="958"/>
      <c r="K175" s="958"/>
      <c r="L175" s="958"/>
    </row>
    <row r="176" spans="3:12" ht="12">
      <c r="C176" s="958"/>
      <c r="D176" s="958"/>
      <c r="E176" s="958"/>
      <c r="F176" s="958"/>
      <c r="G176" s="958"/>
      <c r="H176" s="958"/>
      <c r="I176" s="958"/>
      <c r="J176" s="958"/>
      <c r="K176" s="958"/>
      <c r="L176" s="958"/>
    </row>
    <row r="177" spans="3:12" ht="12">
      <c r="C177" s="958"/>
      <c r="D177" s="958"/>
      <c r="E177" s="958"/>
      <c r="F177" s="958"/>
      <c r="G177" s="958"/>
      <c r="H177" s="958"/>
      <c r="I177" s="958"/>
      <c r="J177" s="958"/>
      <c r="K177" s="958"/>
      <c r="L177" s="958"/>
    </row>
    <row r="178" spans="3:12" ht="12">
      <c r="C178" s="958"/>
      <c r="D178" s="958"/>
      <c r="E178" s="958"/>
      <c r="F178" s="958"/>
      <c r="G178" s="958"/>
      <c r="H178" s="958"/>
      <c r="I178" s="958"/>
      <c r="J178" s="958"/>
      <c r="K178" s="958"/>
      <c r="L178" s="958"/>
    </row>
    <row r="179" spans="3:12" ht="12">
      <c r="C179" s="958"/>
      <c r="D179" s="958"/>
      <c r="E179" s="958"/>
      <c r="F179" s="958"/>
      <c r="G179" s="958"/>
      <c r="H179" s="958"/>
      <c r="I179" s="958"/>
      <c r="J179" s="958"/>
      <c r="K179" s="958"/>
      <c r="L179" s="958"/>
    </row>
    <row r="180" spans="3:12" ht="12">
      <c r="C180" s="958"/>
      <c r="D180" s="958"/>
      <c r="E180" s="958"/>
      <c r="F180" s="958"/>
      <c r="G180" s="958"/>
      <c r="H180" s="958"/>
      <c r="I180" s="958"/>
      <c r="J180" s="958"/>
      <c r="K180" s="958"/>
      <c r="L180" s="958"/>
    </row>
    <row r="181" spans="3:12" ht="12">
      <c r="C181" s="958"/>
      <c r="D181" s="958"/>
      <c r="E181" s="958"/>
      <c r="F181" s="958"/>
      <c r="G181" s="958"/>
      <c r="H181" s="958"/>
      <c r="I181" s="958"/>
      <c r="J181" s="958"/>
      <c r="K181" s="958"/>
      <c r="L181" s="958"/>
    </row>
    <row r="182" spans="3:12" ht="12">
      <c r="C182" s="958"/>
      <c r="D182" s="958"/>
      <c r="E182" s="958"/>
      <c r="F182" s="958"/>
      <c r="G182" s="958"/>
      <c r="H182" s="958"/>
      <c r="I182" s="958"/>
      <c r="J182" s="958"/>
      <c r="K182" s="958"/>
      <c r="L182" s="958"/>
    </row>
    <row r="183" spans="3:12" ht="12">
      <c r="C183" s="958"/>
      <c r="D183" s="958"/>
      <c r="E183" s="958"/>
      <c r="F183" s="958"/>
      <c r="G183" s="958"/>
      <c r="H183" s="958"/>
      <c r="I183" s="958"/>
      <c r="J183" s="958"/>
      <c r="K183" s="958"/>
      <c r="L183" s="958"/>
    </row>
    <row r="184" spans="3:12" ht="12">
      <c r="C184" s="958"/>
      <c r="D184" s="958"/>
      <c r="E184" s="958"/>
      <c r="F184" s="958"/>
      <c r="G184" s="958"/>
      <c r="H184" s="958"/>
      <c r="I184" s="958"/>
      <c r="J184" s="958"/>
      <c r="K184" s="958"/>
      <c r="L184" s="958"/>
    </row>
    <row r="185" spans="3:12" ht="12">
      <c r="C185" s="958"/>
      <c r="D185" s="958"/>
      <c r="E185" s="958"/>
      <c r="F185" s="958"/>
      <c r="G185" s="958"/>
      <c r="H185" s="958"/>
      <c r="I185" s="958"/>
      <c r="J185" s="958"/>
      <c r="K185" s="958"/>
      <c r="L185" s="958"/>
    </row>
    <row r="186" spans="3:12" ht="12">
      <c r="C186" s="958"/>
      <c r="D186" s="958"/>
      <c r="E186" s="958"/>
      <c r="F186" s="958"/>
      <c r="G186" s="958"/>
      <c r="H186" s="958"/>
      <c r="I186" s="958"/>
      <c r="J186" s="958"/>
      <c r="K186" s="958"/>
      <c r="L186" s="958"/>
    </row>
    <row r="187" spans="3:12" ht="12">
      <c r="C187" s="958"/>
      <c r="D187" s="958"/>
      <c r="E187" s="958"/>
      <c r="F187" s="958"/>
      <c r="G187" s="958"/>
      <c r="H187" s="958"/>
      <c r="I187" s="958"/>
      <c r="J187" s="958"/>
      <c r="K187" s="958"/>
      <c r="L187" s="958"/>
    </row>
    <row r="188" spans="3:12" ht="12">
      <c r="C188" s="958"/>
      <c r="D188" s="958"/>
      <c r="E188" s="958"/>
      <c r="F188" s="958"/>
      <c r="G188" s="958"/>
      <c r="H188" s="958"/>
      <c r="I188" s="958"/>
      <c r="J188" s="958"/>
      <c r="K188" s="958"/>
      <c r="L188" s="958"/>
    </row>
    <row r="189" spans="3:12" ht="12">
      <c r="C189" s="958"/>
      <c r="D189" s="958"/>
      <c r="E189" s="958"/>
      <c r="F189" s="958"/>
      <c r="G189" s="958"/>
      <c r="H189" s="958"/>
      <c r="I189" s="958"/>
      <c r="J189" s="958"/>
      <c r="K189" s="958"/>
      <c r="L189" s="958"/>
    </row>
    <row r="190" spans="3:12" ht="12">
      <c r="C190" s="958"/>
      <c r="D190" s="958"/>
      <c r="E190" s="958"/>
      <c r="F190" s="958"/>
      <c r="G190" s="958"/>
      <c r="H190" s="958"/>
      <c r="I190" s="958"/>
      <c r="J190" s="958"/>
      <c r="K190" s="958"/>
      <c r="L190" s="958"/>
    </row>
    <row r="191" spans="3:12" ht="12">
      <c r="C191" s="958"/>
      <c r="D191" s="958"/>
      <c r="E191" s="958"/>
      <c r="F191" s="958"/>
      <c r="G191" s="958"/>
      <c r="H191" s="958"/>
      <c r="I191" s="958"/>
      <c r="J191" s="958"/>
      <c r="K191" s="958"/>
      <c r="L191" s="958"/>
    </row>
    <row r="192" spans="3:12" ht="12">
      <c r="C192" s="958"/>
      <c r="D192" s="958"/>
      <c r="E192" s="958"/>
      <c r="F192" s="958"/>
      <c r="G192" s="958"/>
      <c r="H192" s="958"/>
      <c r="I192" s="958"/>
      <c r="J192" s="958"/>
      <c r="K192" s="958"/>
      <c r="L192" s="958"/>
    </row>
    <row r="193" spans="3:12" ht="12">
      <c r="C193" s="958"/>
      <c r="D193" s="958"/>
      <c r="E193" s="958"/>
      <c r="F193" s="958"/>
      <c r="G193" s="958"/>
      <c r="H193" s="958"/>
      <c r="I193" s="958"/>
      <c r="J193" s="958"/>
      <c r="K193" s="958"/>
      <c r="L193" s="958"/>
    </row>
    <row r="194" spans="3:12" ht="12">
      <c r="C194" s="958"/>
      <c r="D194" s="958"/>
      <c r="E194" s="958"/>
      <c r="F194" s="958"/>
      <c r="G194" s="958"/>
      <c r="H194" s="958"/>
      <c r="I194" s="958"/>
      <c r="J194" s="958"/>
      <c r="K194" s="958"/>
      <c r="L194" s="958"/>
    </row>
    <row r="195" spans="3:12" ht="12">
      <c r="C195" s="958"/>
      <c r="D195" s="958"/>
      <c r="E195" s="958"/>
      <c r="F195" s="958"/>
      <c r="G195" s="958"/>
      <c r="H195" s="958"/>
      <c r="I195" s="958"/>
      <c r="J195" s="958"/>
      <c r="K195" s="958"/>
      <c r="L195" s="958"/>
    </row>
    <row r="196" spans="3:12" ht="12">
      <c r="C196" s="958"/>
      <c r="D196" s="958"/>
      <c r="E196" s="958"/>
      <c r="F196" s="958"/>
      <c r="G196" s="958"/>
      <c r="H196" s="958"/>
      <c r="I196" s="958"/>
      <c r="J196" s="958"/>
      <c r="K196" s="958"/>
      <c r="L196" s="958"/>
    </row>
    <row r="197" spans="3:12" ht="12">
      <c r="C197" s="958"/>
      <c r="D197" s="958"/>
      <c r="E197" s="958"/>
      <c r="F197" s="958"/>
      <c r="G197" s="958"/>
      <c r="H197" s="958"/>
      <c r="I197" s="958"/>
      <c r="J197" s="958"/>
      <c r="K197" s="958"/>
      <c r="L197" s="958"/>
    </row>
    <row r="198" spans="3:12" ht="12">
      <c r="C198" s="958"/>
      <c r="D198" s="958"/>
      <c r="E198" s="958"/>
      <c r="F198" s="958"/>
      <c r="G198" s="958"/>
      <c r="H198" s="958"/>
      <c r="I198" s="958"/>
      <c r="J198" s="958"/>
      <c r="K198" s="958"/>
      <c r="L198" s="958"/>
    </row>
    <row r="199" spans="3:12" ht="12">
      <c r="C199" s="958"/>
      <c r="D199" s="958"/>
      <c r="E199" s="958"/>
      <c r="F199" s="958"/>
      <c r="G199" s="958"/>
      <c r="H199" s="958"/>
      <c r="I199" s="958"/>
      <c r="J199" s="958"/>
      <c r="K199" s="958"/>
      <c r="L199" s="958"/>
    </row>
    <row r="200" spans="3:12" ht="12">
      <c r="C200" s="958"/>
      <c r="D200" s="958"/>
      <c r="E200" s="958"/>
      <c r="F200" s="958"/>
      <c r="G200" s="958"/>
      <c r="H200" s="958"/>
      <c r="I200" s="958"/>
      <c r="J200" s="958"/>
      <c r="K200" s="958"/>
      <c r="L200" s="958"/>
    </row>
    <row r="201" spans="3:12" ht="12">
      <c r="C201" s="958"/>
      <c r="D201" s="958"/>
      <c r="E201" s="958"/>
      <c r="F201" s="958"/>
      <c r="G201" s="958"/>
      <c r="H201" s="958"/>
      <c r="I201" s="958"/>
      <c r="J201" s="958"/>
      <c r="K201" s="958"/>
      <c r="L201" s="958"/>
    </row>
    <row r="202" spans="3:12" ht="12">
      <c r="C202" s="958"/>
      <c r="D202" s="958"/>
      <c r="E202" s="958"/>
      <c r="F202" s="958"/>
      <c r="G202" s="958"/>
      <c r="H202" s="958"/>
      <c r="I202" s="958"/>
      <c r="J202" s="958"/>
      <c r="K202" s="958"/>
      <c r="L202" s="958"/>
    </row>
    <row r="203" spans="3:12" ht="12">
      <c r="C203" s="958"/>
      <c r="D203" s="958"/>
      <c r="E203" s="958"/>
      <c r="F203" s="958"/>
      <c r="G203" s="958"/>
      <c r="H203" s="958"/>
      <c r="I203" s="958"/>
      <c r="J203" s="958"/>
      <c r="K203" s="958"/>
      <c r="L203" s="958"/>
    </row>
    <row r="204" spans="3:12" ht="12">
      <c r="C204" s="958"/>
      <c r="D204" s="958"/>
      <c r="E204" s="958"/>
      <c r="F204" s="958"/>
      <c r="G204" s="958"/>
      <c r="H204" s="958"/>
      <c r="I204" s="958"/>
      <c r="J204" s="958"/>
      <c r="K204" s="958"/>
      <c r="L204" s="958"/>
    </row>
    <row r="205" spans="3:12" ht="12">
      <c r="C205" s="958"/>
      <c r="D205" s="958"/>
      <c r="E205" s="958"/>
      <c r="F205" s="958"/>
      <c r="G205" s="958"/>
      <c r="H205" s="958"/>
      <c r="I205" s="958"/>
      <c r="J205" s="958"/>
      <c r="K205" s="958"/>
      <c r="L205" s="958"/>
    </row>
    <row r="206" spans="3:12" ht="12">
      <c r="C206" s="958"/>
      <c r="D206" s="958"/>
      <c r="E206" s="958"/>
      <c r="F206" s="958"/>
      <c r="G206" s="958"/>
      <c r="H206" s="958"/>
      <c r="I206" s="958"/>
      <c r="J206" s="958"/>
      <c r="K206" s="958"/>
      <c r="L206" s="958"/>
    </row>
    <row r="207" spans="3:12" ht="12">
      <c r="C207" s="958"/>
      <c r="D207" s="958"/>
      <c r="E207" s="958"/>
      <c r="F207" s="958"/>
      <c r="G207" s="958"/>
      <c r="H207" s="958"/>
      <c r="I207" s="958"/>
      <c r="J207" s="958"/>
      <c r="K207" s="958"/>
      <c r="L207" s="958"/>
    </row>
    <row r="208" spans="3:12" ht="12">
      <c r="C208" s="958"/>
      <c r="D208" s="958"/>
      <c r="E208" s="958"/>
      <c r="F208" s="958"/>
      <c r="G208" s="958"/>
      <c r="H208" s="958"/>
      <c r="I208" s="958"/>
      <c r="J208" s="958"/>
      <c r="K208" s="958"/>
      <c r="L208" s="958"/>
    </row>
    <row r="209" spans="3:12" ht="12">
      <c r="C209" s="958"/>
      <c r="D209" s="958"/>
      <c r="E209" s="958"/>
      <c r="F209" s="958"/>
      <c r="G209" s="958"/>
      <c r="H209" s="958"/>
      <c r="I209" s="958"/>
      <c r="J209" s="958"/>
      <c r="K209" s="958"/>
      <c r="L209" s="958"/>
    </row>
    <row r="210" spans="3:12" ht="12">
      <c r="C210" s="958"/>
      <c r="D210" s="958"/>
      <c r="E210" s="958"/>
      <c r="F210" s="958"/>
      <c r="G210" s="958"/>
      <c r="H210" s="958"/>
      <c r="I210" s="958"/>
      <c r="J210" s="958"/>
      <c r="K210" s="958"/>
      <c r="L210" s="958"/>
    </row>
    <row r="211" spans="3:12" ht="12">
      <c r="C211" s="958"/>
      <c r="D211" s="958"/>
      <c r="E211" s="958"/>
      <c r="F211" s="958"/>
      <c r="G211" s="958"/>
      <c r="H211" s="958"/>
      <c r="I211" s="958"/>
      <c r="J211" s="958"/>
      <c r="K211" s="958"/>
      <c r="L211" s="958"/>
    </row>
    <row r="212" spans="3:12" ht="12">
      <c r="C212" s="958"/>
      <c r="D212" s="958"/>
      <c r="E212" s="958"/>
      <c r="F212" s="958"/>
      <c r="G212" s="958"/>
      <c r="H212" s="958"/>
      <c r="I212" s="958"/>
      <c r="J212" s="958"/>
      <c r="K212" s="958"/>
      <c r="L212" s="958"/>
    </row>
    <row r="213" spans="3:12" ht="12">
      <c r="C213" s="958"/>
      <c r="D213" s="958"/>
      <c r="E213" s="958"/>
      <c r="F213" s="958"/>
      <c r="G213" s="958"/>
      <c r="H213" s="958"/>
      <c r="I213" s="958"/>
      <c r="J213" s="958"/>
      <c r="K213" s="958"/>
      <c r="L213" s="958"/>
    </row>
    <row r="214" spans="3:12" ht="12">
      <c r="C214" s="958"/>
      <c r="D214" s="958"/>
      <c r="E214" s="958"/>
      <c r="F214" s="958"/>
      <c r="G214" s="958"/>
      <c r="H214" s="958"/>
      <c r="I214" s="958"/>
      <c r="J214" s="958"/>
      <c r="K214" s="958"/>
      <c r="L214" s="958"/>
    </row>
    <row r="215" spans="3:12" ht="12">
      <c r="C215" s="958"/>
      <c r="D215" s="958"/>
      <c r="E215" s="958"/>
      <c r="F215" s="958"/>
      <c r="G215" s="958"/>
      <c r="H215" s="958"/>
      <c r="I215" s="958"/>
      <c r="J215" s="958"/>
      <c r="K215" s="958"/>
      <c r="L215" s="958"/>
    </row>
    <row r="216" spans="3:12" ht="12">
      <c r="C216" s="958"/>
      <c r="D216" s="958"/>
      <c r="E216" s="958"/>
      <c r="F216" s="958"/>
      <c r="G216" s="958"/>
      <c r="H216" s="958"/>
      <c r="I216" s="958"/>
      <c r="J216" s="958"/>
      <c r="K216" s="958"/>
      <c r="L216" s="958"/>
    </row>
    <row r="217" spans="3:12" ht="12">
      <c r="C217" s="958"/>
      <c r="D217" s="958"/>
      <c r="E217" s="958"/>
      <c r="F217" s="958"/>
      <c r="G217" s="958"/>
      <c r="H217" s="958"/>
      <c r="I217" s="958"/>
      <c r="J217" s="958"/>
      <c r="K217" s="958"/>
      <c r="L217" s="958"/>
    </row>
    <row r="218" spans="3:12" ht="12">
      <c r="C218" s="958"/>
      <c r="D218" s="958"/>
      <c r="E218" s="958"/>
      <c r="F218" s="958"/>
      <c r="G218" s="958"/>
      <c r="H218" s="958"/>
      <c r="I218" s="958"/>
      <c r="J218" s="958"/>
      <c r="K218" s="958"/>
      <c r="L218" s="958"/>
    </row>
    <row r="219" spans="3:12" ht="12">
      <c r="C219" s="958"/>
      <c r="D219" s="958"/>
      <c r="E219" s="958"/>
      <c r="F219" s="958"/>
      <c r="G219" s="958"/>
      <c r="H219" s="958"/>
      <c r="I219" s="958"/>
      <c r="J219" s="958"/>
      <c r="K219" s="958"/>
      <c r="L219" s="958"/>
    </row>
    <row r="220" spans="3:12" ht="12">
      <c r="C220" s="958"/>
      <c r="D220" s="958"/>
      <c r="E220" s="958"/>
      <c r="F220" s="958"/>
      <c r="G220" s="958"/>
      <c r="H220" s="958"/>
      <c r="I220" s="958"/>
      <c r="J220" s="958"/>
      <c r="K220" s="958"/>
      <c r="L220" s="958"/>
    </row>
    <row r="221" spans="3:12" ht="12">
      <c r="C221" s="958"/>
      <c r="D221" s="958"/>
      <c r="E221" s="958"/>
      <c r="F221" s="958"/>
      <c r="G221" s="958"/>
      <c r="H221" s="958"/>
      <c r="I221" s="958"/>
      <c r="J221" s="958"/>
      <c r="K221" s="958"/>
      <c r="L221" s="958"/>
    </row>
    <row r="222" spans="3:12" ht="12">
      <c r="C222" s="958"/>
      <c r="D222" s="958"/>
      <c r="E222" s="958"/>
      <c r="F222" s="958"/>
      <c r="G222" s="958"/>
      <c r="H222" s="958"/>
      <c r="I222" s="958"/>
      <c r="J222" s="958"/>
      <c r="K222" s="958"/>
      <c r="L222" s="958"/>
    </row>
    <row r="223" spans="3:12" ht="12">
      <c r="C223" s="958"/>
      <c r="D223" s="958"/>
      <c r="E223" s="958"/>
      <c r="F223" s="958"/>
      <c r="G223" s="958"/>
      <c r="H223" s="958"/>
      <c r="I223" s="958"/>
      <c r="J223" s="958"/>
      <c r="K223" s="958"/>
      <c r="L223" s="958"/>
    </row>
    <row r="224" spans="3:12" ht="12">
      <c r="C224" s="958"/>
      <c r="D224" s="958"/>
      <c r="E224" s="958"/>
      <c r="F224" s="958"/>
      <c r="G224" s="958"/>
      <c r="H224" s="958"/>
      <c r="I224" s="958"/>
      <c r="J224" s="958"/>
      <c r="K224" s="958"/>
      <c r="L224" s="958"/>
    </row>
    <row r="225" spans="3:12" ht="12">
      <c r="C225" s="958"/>
      <c r="D225" s="958"/>
      <c r="E225" s="958"/>
      <c r="F225" s="958"/>
      <c r="G225" s="958"/>
      <c r="H225" s="958"/>
      <c r="I225" s="958"/>
      <c r="J225" s="958"/>
      <c r="K225" s="958"/>
      <c r="L225" s="958"/>
    </row>
    <row r="226" spans="3:12" ht="12">
      <c r="C226" s="958"/>
      <c r="D226" s="958"/>
      <c r="E226" s="958"/>
      <c r="F226" s="958"/>
      <c r="G226" s="958"/>
      <c r="H226" s="958"/>
      <c r="I226" s="958"/>
      <c r="J226" s="958"/>
      <c r="K226" s="958"/>
      <c r="L226" s="958"/>
    </row>
    <row r="227" spans="3:12" ht="12">
      <c r="C227" s="958"/>
      <c r="D227" s="958"/>
      <c r="E227" s="958"/>
      <c r="F227" s="958"/>
      <c r="G227" s="958"/>
      <c r="H227" s="958"/>
      <c r="I227" s="958"/>
      <c r="J227" s="958"/>
      <c r="K227" s="958"/>
      <c r="L227" s="958"/>
    </row>
    <row r="228" spans="3:12" ht="12">
      <c r="C228" s="958"/>
      <c r="D228" s="958"/>
      <c r="E228" s="958"/>
      <c r="F228" s="958"/>
      <c r="G228" s="958"/>
      <c r="H228" s="958"/>
      <c r="I228" s="958"/>
      <c r="J228" s="958"/>
      <c r="K228" s="958"/>
      <c r="L228" s="958"/>
    </row>
    <row r="229" spans="3:12" ht="12">
      <c r="C229" s="958"/>
      <c r="D229" s="958"/>
      <c r="E229" s="958"/>
      <c r="F229" s="958"/>
      <c r="G229" s="958"/>
      <c r="H229" s="958"/>
      <c r="I229" s="958"/>
      <c r="J229" s="958"/>
      <c r="K229" s="958"/>
      <c r="L229" s="958"/>
    </row>
    <row r="230" spans="3:12" ht="12">
      <c r="C230" s="958"/>
      <c r="D230" s="958"/>
      <c r="E230" s="958"/>
      <c r="F230" s="958"/>
      <c r="G230" s="958"/>
      <c r="H230" s="958"/>
      <c r="I230" s="958"/>
      <c r="J230" s="958"/>
      <c r="K230" s="958"/>
      <c r="L230" s="958"/>
    </row>
    <row r="231" spans="3:12" ht="12">
      <c r="C231" s="958"/>
      <c r="D231" s="958"/>
      <c r="E231" s="958"/>
      <c r="F231" s="958"/>
      <c r="G231" s="958"/>
      <c r="H231" s="958"/>
      <c r="I231" s="958"/>
      <c r="J231" s="958"/>
      <c r="K231" s="958"/>
      <c r="L231" s="958"/>
    </row>
    <row r="232" spans="3:12" ht="12">
      <c r="C232" s="958"/>
      <c r="D232" s="958"/>
      <c r="E232" s="958"/>
      <c r="F232" s="958"/>
      <c r="G232" s="958"/>
      <c r="H232" s="958"/>
      <c r="I232" s="958"/>
      <c r="J232" s="958"/>
      <c r="K232" s="958"/>
      <c r="L232" s="958"/>
    </row>
    <row r="233" spans="3:12" ht="12">
      <c r="C233" s="958"/>
      <c r="D233" s="958"/>
      <c r="E233" s="958"/>
      <c r="F233" s="958"/>
      <c r="G233" s="958"/>
      <c r="H233" s="958"/>
      <c r="I233" s="958"/>
      <c r="J233" s="958"/>
      <c r="K233" s="958"/>
      <c r="L233" s="958"/>
    </row>
    <row r="234" spans="3:12" ht="12">
      <c r="C234" s="958"/>
      <c r="D234" s="958"/>
      <c r="E234" s="958"/>
      <c r="F234" s="958"/>
      <c r="G234" s="958"/>
      <c r="H234" s="958"/>
      <c r="I234" s="958"/>
      <c r="J234" s="958"/>
      <c r="K234" s="958"/>
      <c r="L234" s="958"/>
    </row>
    <row r="235" spans="3:12" ht="12">
      <c r="C235" s="958"/>
      <c r="D235" s="958"/>
      <c r="E235" s="958"/>
      <c r="F235" s="958"/>
      <c r="G235" s="958"/>
      <c r="H235" s="958"/>
      <c r="I235" s="958"/>
      <c r="J235" s="958"/>
      <c r="K235" s="958"/>
      <c r="L235" s="958"/>
    </row>
    <row r="236" spans="3:12" ht="12">
      <c r="C236" s="958"/>
      <c r="D236" s="958"/>
      <c r="E236" s="958"/>
      <c r="F236" s="958"/>
      <c r="G236" s="958"/>
      <c r="H236" s="958"/>
      <c r="I236" s="958"/>
      <c r="J236" s="958"/>
      <c r="K236" s="958"/>
      <c r="L236" s="958"/>
    </row>
    <row r="237" spans="3:12" ht="12">
      <c r="C237" s="958"/>
      <c r="D237" s="958"/>
      <c r="E237" s="958"/>
      <c r="F237" s="958"/>
      <c r="G237" s="958"/>
      <c r="H237" s="958"/>
      <c r="I237" s="958"/>
      <c r="J237" s="958"/>
      <c r="K237" s="958"/>
      <c r="L237" s="958"/>
    </row>
    <row r="238" spans="3:12" ht="12">
      <c r="C238" s="958"/>
      <c r="D238" s="958"/>
      <c r="E238" s="958"/>
      <c r="F238" s="958"/>
      <c r="G238" s="958"/>
      <c r="H238" s="958"/>
      <c r="I238" s="958"/>
      <c r="J238" s="958"/>
      <c r="K238" s="958"/>
      <c r="L238" s="958"/>
    </row>
    <row r="239" spans="3:12" ht="12">
      <c r="C239" s="958"/>
      <c r="D239" s="958"/>
      <c r="E239" s="958"/>
      <c r="F239" s="958"/>
      <c r="G239" s="958"/>
      <c r="H239" s="958"/>
      <c r="I239" s="958"/>
      <c r="J239" s="958"/>
      <c r="K239" s="958"/>
      <c r="L239" s="958"/>
    </row>
    <row r="240" spans="3:12" ht="12">
      <c r="C240" s="958"/>
      <c r="D240" s="958"/>
      <c r="E240" s="958"/>
      <c r="F240" s="958"/>
      <c r="G240" s="958"/>
      <c r="H240" s="958"/>
      <c r="I240" s="958"/>
      <c r="J240" s="958"/>
      <c r="K240" s="958"/>
      <c r="L240" s="958"/>
    </row>
    <row r="241" spans="3:12" ht="12">
      <c r="C241" s="958"/>
      <c r="D241" s="958"/>
      <c r="E241" s="958"/>
      <c r="F241" s="958"/>
      <c r="G241" s="958"/>
      <c r="H241" s="958"/>
      <c r="I241" s="958"/>
      <c r="J241" s="958"/>
      <c r="K241" s="958"/>
      <c r="L241" s="958"/>
    </row>
    <row r="242" spans="3:12" ht="12">
      <c r="C242" s="958"/>
      <c r="D242" s="958"/>
      <c r="E242" s="958"/>
      <c r="F242" s="958"/>
      <c r="G242" s="958"/>
      <c r="H242" s="958"/>
      <c r="I242" s="958"/>
      <c r="J242" s="958"/>
      <c r="K242" s="958"/>
      <c r="L242" s="958"/>
    </row>
    <row r="243" spans="3:12" ht="12">
      <c r="C243" s="958"/>
      <c r="D243" s="958"/>
      <c r="E243" s="958"/>
      <c r="F243" s="958"/>
      <c r="G243" s="958"/>
      <c r="H243" s="958"/>
      <c r="I243" s="958"/>
      <c r="J243" s="958"/>
      <c r="K243" s="958"/>
      <c r="L243" s="958"/>
    </row>
    <row r="244" spans="3:12" ht="12">
      <c r="C244" s="958"/>
      <c r="D244" s="958"/>
      <c r="E244" s="958"/>
      <c r="F244" s="958"/>
      <c r="G244" s="958"/>
      <c r="H244" s="958"/>
      <c r="I244" s="958"/>
      <c r="J244" s="958"/>
      <c r="K244" s="958"/>
      <c r="L244" s="958"/>
    </row>
    <row r="245" spans="3:12" ht="12">
      <c r="C245" s="958"/>
      <c r="D245" s="958"/>
      <c r="E245" s="958"/>
      <c r="F245" s="958"/>
      <c r="G245" s="958"/>
      <c r="H245" s="958"/>
      <c r="I245" s="958"/>
      <c r="J245" s="958"/>
      <c r="K245" s="958"/>
      <c r="L245" s="958"/>
    </row>
    <row r="246" spans="3:12" ht="12">
      <c r="C246" s="958"/>
      <c r="D246" s="958"/>
      <c r="E246" s="958"/>
      <c r="F246" s="958"/>
      <c r="G246" s="958"/>
      <c r="H246" s="958"/>
      <c r="I246" s="958"/>
      <c r="J246" s="958"/>
      <c r="K246" s="958"/>
      <c r="L246" s="958"/>
    </row>
    <row r="247" spans="3:12" ht="12">
      <c r="C247" s="958"/>
      <c r="D247" s="958"/>
      <c r="E247" s="958"/>
      <c r="F247" s="958"/>
      <c r="G247" s="958"/>
      <c r="H247" s="958"/>
      <c r="I247" s="958"/>
      <c r="J247" s="958"/>
      <c r="K247" s="958"/>
      <c r="L247" s="958"/>
    </row>
    <row r="248" spans="3:12" ht="12">
      <c r="C248" s="958"/>
      <c r="D248" s="958"/>
      <c r="E248" s="958"/>
      <c r="F248" s="958"/>
      <c r="G248" s="958"/>
      <c r="H248" s="958"/>
      <c r="I248" s="958"/>
      <c r="J248" s="958"/>
      <c r="K248" s="958"/>
      <c r="L248" s="958"/>
    </row>
    <row r="249" spans="3:12" ht="12">
      <c r="C249" s="958"/>
      <c r="D249" s="958"/>
      <c r="E249" s="958"/>
      <c r="F249" s="958"/>
      <c r="G249" s="958"/>
      <c r="H249" s="958"/>
      <c r="I249" s="958"/>
      <c r="J249" s="958"/>
      <c r="K249" s="958"/>
      <c r="L249" s="958"/>
    </row>
    <row r="250" spans="3:12" ht="12">
      <c r="C250" s="958"/>
      <c r="D250" s="958"/>
      <c r="E250" s="958"/>
      <c r="F250" s="958"/>
      <c r="G250" s="958"/>
      <c r="H250" s="958"/>
      <c r="I250" s="958"/>
      <c r="J250" s="958"/>
      <c r="K250" s="958"/>
      <c r="L250" s="958"/>
    </row>
    <row r="251" spans="3:12" ht="12">
      <c r="C251" s="958"/>
      <c r="D251" s="958"/>
      <c r="E251" s="958"/>
      <c r="F251" s="958"/>
      <c r="G251" s="958"/>
      <c r="H251" s="958"/>
      <c r="I251" s="958"/>
      <c r="J251" s="958"/>
      <c r="K251" s="958"/>
      <c r="L251" s="958"/>
    </row>
    <row r="252" spans="3:12" ht="12">
      <c r="C252" s="958"/>
      <c r="D252" s="958"/>
      <c r="E252" s="958"/>
      <c r="F252" s="958"/>
      <c r="G252" s="958"/>
      <c r="H252" s="958"/>
      <c r="I252" s="958"/>
      <c r="J252" s="958"/>
      <c r="K252" s="958"/>
      <c r="L252" s="958"/>
    </row>
    <row r="253" spans="3:12" ht="12">
      <c r="C253" s="958"/>
      <c r="D253" s="958"/>
      <c r="E253" s="958"/>
      <c r="F253" s="958"/>
      <c r="G253" s="958"/>
      <c r="H253" s="958"/>
      <c r="I253" s="958"/>
      <c r="J253" s="958"/>
      <c r="K253" s="958"/>
      <c r="L253" s="958"/>
    </row>
    <row r="254" spans="3:12" ht="12">
      <c r="C254" s="958"/>
      <c r="D254" s="958"/>
      <c r="E254" s="958"/>
      <c r="F254" s="958"/>
      <c r="G254" s="958"/>
      <c r="H254" s="958"/>
      <c r="I254" s="958"/>
      <c r="J254" s="958"/>
      <c r="K254" s="958"/>
      <c r="L254" s="958"/>
    </row>
    <row r="255" spans="3:12" ht="12">
      <c r="C255" s="958"/>
      <c r="D255" s="958"/>
      <c r="E255" s="958"/>
      <c r="F255" s="958"/>
      <c r="G255" s="958"/>
      <c r="H255" s="958"/>
      <c r="I255" s="958"/>
      <c r="J255" s="958"/>
      <c r="K255" s="958"/>
      <c r="L255" s="958"/>
    </row>
    <row r="256" spans="3:12" ht="12">
      <c r="C256" s="958"/>
      <c r="D256" s="958"/>
      <c r="E256" s="958"/>
      <c r="F256" s="958"/>
      <c r="G256" s="958"/>
      <c r="H256" s="958"/>
      <c r="I256" s="958"/>
      <c r="J256" s="958"/>
      <c r="K256" s="958"/>
      <c r="L256" s="958"/>
    </row>
    <row r="257" spans="3:12" ht="12">
      <c r="C257" s="958"/>
      <c r="D257" s="958"/>
      <c r="E257" s="958"/>
      <c r="F257" s="958"/>
      <c r="G257" s="958"/>
      <c r="H257" s="958"/>
      <c r="I257" s="958"/>
      <c r="J257" s="958"/>
      <c r="K257" s="958"/>
      <c r="L257" s="958"/>
    </row>
    <row r="258" spans="3:12" ht="12">
      <c r="C258" s="958"/>
      <c r="D258" s="958"/>
      <c r="E258" s="958"/>
      <c r="F258" s="958"/>
      <c r="G258" s="958"/>
      <c r="H258" s="958"/>
      <c r="I258" s="958"/>
      <c r="J258" s="958"/>
      <c r="K258" s="958"/>
      <c r="L258" s="958"/>
    </row>
    <row r="259" spans="3:12" ht="12">
      <c r="C259" s="958"/>
      <c r="D259" s="958"/>
      <c r="E259" s="958"/>
      <c r="F259" s="958"/>
      <c r="G259" s="958"/>
      <c r="H259" s="958"/>
      <c r="I259" s="958"/>
      <c r="J259" s="958"/>
      <c r="K259" s="958"/>
      <c r="L259" s="958"/>
    </row>
    <row r="260" spans="3:12" ht="12">
      <c r="C260" s="958"/>
      <c r="D260" s="958"/>
      <c r="E260" s="958"/>
      <c r="F260" s="958"/>
      <c r="G260" s="958"/>
      <c r="H260" s="958"/>
      <c r="I260" s="958"/>
      <c r="J260" s="958"/>
      <c r="K260" s="958"/>
      <c r="L260" s="958"/>
    </row>
    <row r="261" spans="3:12" ht="12">
      <c r="C261" s="958"/>
      <c r="D261" s="958"/>
      <c r="E261" s="958"/>
      <c r="F261" s="958"/>
      <c r="G261" s="958"/>
      <c r="H261" s="958"/>
      <c r="I261" s="958"/>
      <c r="J261" s="958"/>
      <c r="K261" s="958"/>
      <c r="L261" s="958"/>
    </row>
    <row r="262" spans="3:12" ht="12">
      <c r="C262" s="958"/>
      <c r="D262" s="958"/>
      <c r="E262" s="958"/>
      <c r="F262" s="958"/>
      <c r="G262" s="958"/>
      <c r="H262" s="958"/>
      <c r="I262" s="958"/>
      <c r="J262" s="958"/>
      <c r="K262" s="958"/>
      <c r="L262" s="958"/>
    </row>
    <row r="263" spans="3:12" ht="12">
      <c r="C263" s="958"/>
      <c r="D263" s="958"/>
      <c r="E263" s="958"/>
      <c r="F263" s="958"/>
      <c r="G263" s="958"/>
      <c r="H263" s="958"/>
      <c r="I263" s="958"/>
      <c r="J263" s="958"/>
      <c r="K263" s="958"/>
      <c r="L263" s="958"/>
    </row>
    <row r="264" spans="3:12" ht="12">
      <c r="C264" s="958"/>
      <c r="D264" s="958"/>
      <c r="E264" s="958"/>
      <c r="F264" s="958"/>
      <c r="G264" s="958"/>
      <c r="H264" s="958"/>
      <c r="I264" s="958"/>
      <c r="J264" s="958"/>
      <c r="K264" s="958"/>
      <c r="L264" s="958"/>
    </row>
    <row r="265" spans="3:12" ht="12">
      <c r="C265" s="958"/>
      <c r="D265" s="958"/>
      <c r="E265" s="958"/>
      <c r="F265" s="958"/>
      <c r="G265" s="958"/>
      <c r="H265" s="958"/>
      <c r="I265" s="958"/>
      <c r="J265" s="958"/>
      <c r="K265" s="958"/>
      <c r="L265" s="958"/>
    </row>
    <row r="266" spans="3:12" ht="12">
      <c r="C266" s="958"/>
      <c r="D266" s="958"/>
      <c r="E266" s="958"/>
      <c r="F266" s="958"/>
      <c r="G266" s="958"/>
      <c r="H266" s="958"/>
      <c r="I266" s="958"/>
      <c r="J266" s="958"/>
      <c r="K266" s="958"/>
      <c r="L266" s="958"/>
    </row>
    <row r="267" spans="3:12" ht="12">
      <c r="C267" s="958"/>
      <c r="D267" s="958"/>
      <c r="E267" s="958"/>
      <c r="F267" s="958"/>
      <c r="G267" s="958"/>
      <c r="H267" s="958"/>
      <c r="I267" s="958"/>
      <c r="J267" s="958"/>
      <c r="K267" s="958"/>
      <c r="L267" s="958"/>
    </row>
  </sheetData>
  <mergeCells count="6">
    <mergeCell ref="K3:L3"/>
    <mergeCell ref="B4:B6"/>
    <mergeCell ref="C4:E5"/>
    <mergeCell ref="F4:F6"/>
    <mergeCell ref="G4:I5"/>
    <mergeCell ref="J4:L5"/>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L267"/>
  <sheetViews>
    <sheetView workbookViewId="0" topLeftCell="A1">
      <selection activeCell="A1" sqref="A1"/>
    </sheetView>
  </sheetViews>
  <sheetFormatPr defaultColWidth="9.00390625" defaultRowHeight="13.5"/>
  <cols>
    <col min="1" max="1" width="3.875" style="153" customWidth="1"/>
    <col min="2" max="2" width="10.875" style="153" customWidth="1"/>
    <col min="3" max="3" width="8.625" style="153" customWidth="1"/>
    <col min="4" max="5" width="8.875" style="153" customWidth="1"/>
    <col min="6" max="6" width="10.00390625" style="153" customWidth="1"/>
    <col min="7" max="12" width="8.50390625" style="153" customWidth="1"/>
    <col min="13" max="16384" width="9.00390625" style="153" customWidth="1"/>
  </cols>
  <sheetData>
    <row r="1" spans="2:9" ht="14.25">
      <c r="B1" s="1130" t="s">
        <v>90</v>
      </c>
      <c r="I1" s="44"/>
    </row>
    <row r="2" spans="2:9" ht="14.25">
      <c r="B2" s="1130"/>
      <c r="I2" s="44"/>
    </row>
    <row r="3" spans="2:12" ht="14.25" thickBot="1">
      <c r="B3" s="44"/>
      <c r="D3" s="44"/>
      <c r="E3" s="44"/>
      <c r="F3" s="44"/>
      <c r="G3" s="44"/>
      <c r="H3" s="44"/>
      <c r="I3" s="44"/>
      <c r="K3" s="1767"/>
      <c r="L3" s="1785"/>
    </row>
    <row r="4" spans="2:12" ht="13.5" customHeight="1" thickTop="1">
      <c r="B4" s="1769" t="s">
        <v>1744</v>
      </c>
      <c r="C4" s="1772" t="s">
        <v>72</v>
      </c>
      <c r="D4" s="1773"/>
      <c r="E4" s="1774"/>
      <c r="F4" s="1769" t="s">
        <v>73</v>
      </c>
      <c r="G4" s="1772" t="s">
        <v>88</v>
      </c>
      <c r="H4" s="1788"/>
      <c r="I4" s="1789"/>
      <c r="J4" s="1772" t="s">
        <v>75</v>
      </c>
      <c r="K4" s="1793"/>
      <c r="L4" s="1794"/>
    </row>
    <row r="5" spans="2:12" ht="13.5" customHeight="1">
      <c r="B5" s="1770"/>
      <c r="C5" s="1775"/>
      <c r="D5" s="1776"/>
      <c r="E5" s="1777"/>
      <c r="F5" s="1786"/>
      <c r="G5" s="1790"/>
      <c r="H5" s="1791"/>
      <c r="I5" s="1792"/>
      <c r="J5" s="1795"/>
      <c r="K5" s="1796"/>
      <c r="L5" s="1797"/>
    </row>
    <row r="6" spans="2:12" ht="21" customHeight="1">
      <c r="B6" s="1771"/>
      <c r="C6" s="1120" t="s">
        <v>76</v>
      </c>
      <c r="D6" s="1120" t="s">
        <v>77</v>
      </c>
      <c r="E6" s="1120" t="s">
        <v>1085</v>
      </c>
      <c r="F6" s="1787"/>
      <c r="G6" s="1120" t="s">
        <v>70</v>
      </c>
      <c r="H6" s="1120" t="s">
        <v>1245</v>
      </c>
      <c r="I6" s="1131" t="s">
        <v>1085</v>
      </c>
      <c r="J6" s="1120" t="s">
        <v>70</v>
      </c>
      <c r="K6" s="1120" t="s">
        <v>1245</v>
      </c>
      <c r="L6" s="1131" t="s">
        <v>1085</v>
      </c>
    </row>
    <row r="7" spans="2:12" ht="21" customHeight="1">
      <c r="B7" s="192"/>
      <c r="C7" s="193"/>
      <c r="D7" s="1132"/>
      <c r="E7" s="1132"/>
      <c r="F7" s="1133"/>
      <c r="G7" s="1132"/>
      <c r="H7" s="1132"/>
      <c r="I7" s="1134"/>
      <c r="J7" s="1132"/>
      <c r="K7" s="1132"/>
      <c r="L7" s="1135"/>
    </row>
    <row r="8" spans="2:12" ht="12.75" customHeight="1">
      <c r="B8" s="144" t="s">
        <v>78</v>
      </c>
      <c r="C8" s="140">
        <v>207</v>
      </c>
      <c r="D8" s="46">
        <v>19</v>
      </c>
      <c r="E8" s="46">
        <f>SUM(C8:D8)</f>
        <v>226</v>
      </c>
      <c r="F8" s="46">
        <v>1917</v>
      </c>
      <c r="G8" s="46">
        <v>41284</v>
      </c>
      <c r="H8" s="46">
        <v>39643</v>
      </c>
      <c r="I8" s="46">
        <f>SUM(G8:H8)</f>
        <v>80927</v>
      </c>
      <c r="J8" s="46">
        <v>2363</v>
      </c>
      <c r="K8" s="46">
        <v>752</v>
      </c>
      <c r="L8" s="48">
        <f>SUM(J8:K8)</f>
        <v>3115</v>
      </c>
    </row>
    <row r="9" spans="2:12" s="165" customFormat="1" ht="12.75" customHeight="1">
      <c r="B9" s="50" t="s">
        <v>1092</v>
      </c>
      <c r="C9" s="132">
        <f aca="true" t="shared" si="0" ref="C9:L9">SUM(C11,C31,C45,C63)</f>
        <v>206</v>
      </c>
      <c r="D9" s="39">
        <f t="shared" si="0"/>
        <v>20</v>
      </c>
      <c r="E9" s="39">
        <f t="shared" si="0"/>
        <v>226</v>
      </c>
      <c r="F9" s="39">
        <f t="shared" si="0"/>
        <v>2247</v>
      </c>
      <c r="G9" s="39">
        <f t="shared" si="0"/>
        <v>50909</v>
      </c>
      <c r="H9" s="39">
        <f t="shared" si="0"/>
        <v>48460</v>
      </c>
      <c r="I9" s="39">
        <f t="shared" si="0"/>
        <v>99369</v>
      </c>
      <c r="J9" s="39">
        <f t="shared" si="0"/>
        <v>2677</v>
      </c>
      <c r="K9" s="39">
        <f t="shared" si="0"/>
        <v>907</v>
      </c>
      <c r="L9" s="42">
        <f t="shared" si="0"/>
        <v>3584</v>
      </c>
    </row>
    <row r="10" spans="2:12" ht="12.75" customHeight="1">
      <c r="B10" s="144"/>
      <c r="C10" s="140"/>
      <c r="D10" s="46"/>
      <c r="E10" s="46"/>
      <c r="F10" s="46"/>
      <c r="G10" s="46"/>
      <c r="H10" s="46"/>
      <c r="I10" s="46"/>
      <c r="J10" s="46"/>
      <c r="K10" s="46"/>
      <c r="L10" s="48"/>
    </row>
    <row r="11" spans="2:12" s="165" customFormat="1" ht="12.75" customHeight="1">
      <c r="B11" s="50" t="s">
        <v>79</v>
      </c>
      <c r="C11" s="132">
        <f aca="true" t="shared" si="1" ref="C11:L11">SUM(C13:C29)</f>
        <v>53</v>
      </c>
      <c r="D11" s="39">
        <f t="shared" si="1"/>
        <v>5</v>
      </c>
      <c r="E11" s="39">
        <f t="shared" si="1"/>
        <v>58</v>
      </c>
      <c r="F11" s="39">
        <f t="shared" si="1"/>
        <v>627</v>
      </c>
      <c r="G11" s="39">
        <f t="shared" si="1"/>
        <v>14377</v>
      </c>
      <c r="H11" s="39">
        <f t="shared" si="1"/>
        <v>13783</v>
      </c>
      <c r="I11" s="39">
        <f t="shared" si="1"/>
        <v>28160</v>
      </c>
      <c r="J11" s="39">
        <f t="shared" si="1"/>
        <v>764</v>
      </c>
      <c r="K11" s="39">
        <f t="shared" si="1"/>
        <v>235</v>
      </c>
      <c r="L11" s="42">
        <f t="shared" si="1"/>
        <v>999</v>
      </c>
    </row>
    <row r="12" spans="2:12" s="165" customFormat="1" ht="7.5" customHeight="1">
      <c r="B12" s="507"/>
      <c r="C12" s="132"/>
      <c r="D12" s="39"/>
      <c r="E12" s="39"/>
      <c r="F12" s="39"/>
      <c r="G12" s="39"/>
      <c r="H12" s="39"/>
      <c r="I12" s="39"/>
      <c r="J12" s="39"/>
      <c r="K12" s="39"/>
      <c r="L12" s="42"/>
    </row>
    <row r="13" spans="2:12" ht="12.75" customHeight="1">
      <c r="B13" s="144" t="s">
        <v>1120</v>
      </c>
      <c r="C13" s="140">
        <v>10</v>
      </c>
      <c r="D13" s="46">
        <v>1</v>
      </c>
      <c r="E13" s="46">
        <f>SUM(C13:D13)</f>
        <v>11</v>
      </c>
      <c r="F13" s="46">
        <v>132</v>
      </c>
      <c r="G13" s="46">
        <v>3093</v>
      </c>
      <c r="H13" s="46">
        <v>2991</v>
      </c>
      <c r="I13" s="46">
        <f>SUM(G13:H13)</f>
        <v>6084</v>
      </c>
      <c r="J13" s="46">
        <v>157</v>
      </c>
      <c r="K13" s="46">
        <v>54</v>
      </c>
      <c r="L13" s="48">
        <f>SUM(J13:K13)</f>
        <v>211</v>
      </c>
    </row>
    <row r="14" spans="2:12" ht="12.75" customHeight="1">
      <c r="B14" s="144" t="s">
        <v>71</v>
      </c>
      <c r="C14" s="140">
        <v>10</v>
      </c>
      <c r="D14" s="46">
        <v>1</v>
      </c>
      <c r="E14" s="46">
        <f>SUM(C14:D14)</f>
        <v>11</v>
      </c>
      <c r="F14" s="46">
        <v>155</v>
      </c>
      <c r="G14" s="46">
        <v>3812</v>
      </c>
      <c r="H14" s="46">
        <v>3565</v>
      </c>
      <c r="I14" s="46">
        <f>SUM(G14:H14)</f>
        <v>7377</v>
      </c>
      <c r="J14" s="46">
        <v>181</v>
      </c>
      <c r="K14" s="46">
        <v>59</v>
      </c>
      <c r="L14" s="48">
        <f>SUM(J14:K14)</f>
        <v>240</v>
      </c>
    </row>
    <row r="15" spans="2:12" ht="12.75" customHeight="1">
      <c r="B15" s="144" t="s">
        <v>1760</v>
      </c>
      <c r="C15" s="140">
        <v>4</v>
      </c>
      <c r="D15" s="46">
        <v>1</v>
      </c>
      <c r="E15" s="46">
        <f>SUM(C15:D15)</f>
        <v>5</v>
      </c>
      <c r="F15" s="46">
        <v>24</v>
      </c>
      <c r="G15" s="46">
        <v>478</v>
      </c>
      <c r="H15" s="46">
        <v>417</v>
      </c>
      <c r="I15" s="46">
        <f>SUM(G15:H15)</f>
        <v>895</v>
      </c>
      <c r="J15" s="46">
        <v>37</v>
      </c>
      <c r="K15" s="46">
        <v>7</v>
      </c>
      <c r="L15" s="48">
        <f>SUM(J15:K15)</f>
        <v>44</v>
      </c>
    </row>
    <row r="16" spans="2:12" ht="12.75" customHeight="1">
      <c r="B16" s="144" t="s">
        <v>1761</v>
      </c>
      <c r="C16" s="140">
        <v>1</v>
      </c>
      <c r="D16" s="46">
        <v>0</v>
      </c>
      <c r="E16" s="46">
        <f>SUM(C16:D16)</f>
        <v>1</v>
      </c>
      <c r="F16" s="46">
        <v>18</v>
      </c>
      <c r="G16" s="46">
        <v>403</v>
      </c>
      <c r="H16" s="46">
        <v>447</v>
      </c>
      <c r="I16" s="46">
        <f>SUM(G16:H16)</f>
        <v>850</v>
      </c>
      <c r="J16" s="46">
        <v>20</v>
      </c>
      <c r="K16" s="46">
        <v>7</v>
      </c>
      <c r="L16" s="48">
        <f>SUM(J16:K16)</f>
        <v>27</v>
      </c>
    </row>
    <row r="17" spans="2:12" ht="12.75" customHeight="1">
      <c r="B17" s="144" t="s">
        <v>896</v>
      </c>
      <c r="C17" s="140">
        <v>1</v>
      </c>
      <c r="D17" s="46">
        <v>0</v>
      </c>
      <c r="E17" s="46">
        <f>SUM(C17:D17)</f>
        <v>1</v>
      </c>
      <c r="F17" s="46">
        <v>25</v>
      </c>
      <c r="G17" s="46">
        <v>530</v>
      </c>
      <c r="H17" s="46">
        <v>545</v>
      </c>
      <c r="I17" s="46">
        <f>SUM(G17:H17)</f>
        <v>1075</v>
      </c>
      <c r="J17" s="46">
        <v>30</v>
      </c>
      <c r="K17" s="46">
        <v>7</v>
      </c>
      <c r="L17" s="48">
        <f>SUM(J17:K17)</f>
        <v>37</v>
      </c>
    </row>
    <row r="18" spans="2:12" ht="7.5" customHeight="1">
      <c r="B18" s="144"/>
      <c r="C18" s="140"/>
      <c r="D18" s="46"/>
      <c r="E18" s="46"/>
      <c r="F18" s="46"/>
      <c r="G18" s="46"/>
      <c r="H18" s="46"/>
      <c r="I18" s="46"/>
      <c r="J18" s="46"/>
      <c r="K18" s="46"/>
      <c r="L18" s="48"/>
    </row>
    <row r="19" spans="2:12" ht="12.75" customHeight="1">
      <c r="B19" s="144" t="s">
        <v>897</v>
      </c>
      <c r="C19" s="140">
        <v>1</v>
      </c>
      <c r="D19" s="46">
        <v>0</v>
      </c>
      <c r="E19" s="46">
        <f>SUM(C19:D19)</f>
        <v>1</v>
      </c>
      <c r="F19" s="46">
        <v>17</v>
      </c>
      <c r="G19" s="46">
        <v>408</v>
      </c>
      <c r="H19" s="46">
        <v>396</v>
      </c>
      <c r="I19" s="46">
        <f>SUM(G19:H19)</f>
        <v>804</v>
      </c>
      <c r="J19" s="46">
        <v>20</v>
      </c>
      <c r="K19" s="46">
        <v>5</v>
      </c>
      <c r="L19" s="48">
        <f>SUM(J19:K19)</f>
        <v>25</v>
      </c>
    </row>
    <row r="20" spans="2:12" ht="12.75" customHeight="1">
      <c r="B20" s="144" t="s">
        <v>898</v>
      </c>
      <c r="C20" s="140">
        <v>4</v>
      </c>
      <c r="D20" s="46">
        <v>0</v>
      </c>
      <c r="E20" s="46">
        <f>SUM(C20:D20)</f>
        <v>4</v>
      </c>
      <c r="F20" s="46">
        <v>31</v>
      </c>
      <c r="G20" s="46">
        <v>658</v>
      </c>
      <c r="H20" s="46">
        <v>653</v>
      </c>
      <c r="I20" s="46">
        <f>SUM(G20:H20)</f>
        <v>1311</v>
      </c>
      <c r="J20" s="46">
        <v>40</v>
      </c>
      <c r="K20" s="46">
        <v>11</v>
      </c>
      <c r="L20" s="48">
        <f>SUM(J20:K20)</f>
        <v>51</v>
      </c>
    </row>
    <row r="21" spans="2:12" ht="12.75" customHeight="1">
      <c r="B21" s="144" t="s">
        <v>899</v>
      </c>
      <c r="C21" s="140">
        <v>4</v>
      </c>
      <c r="D21" s="46">
        <v>0</v>
      </c>
      <c r="E21" s="46">
        <f>SUM(C21:D21)</f>
        <v>4</v>
      </c>
      <c r="F21" s="46">
        <v>25</v>
      </c>
      <c r="G21" s="46">
        <v>475</v>
      </c>
      <c r="H21" s="46">
        <v>430</v>
      </c>
      <c r="I21" s="46">
        <f>SUM(G21:H21)</f>
        <v>905</v>
      </c>
      <c r="J21" s="46">
        <v>34</v>
      </c>
      <c r="K21" s="46">
        <v>9</v>
      </c>
      <c r="L21" s="48">
        <f>SUM(J21:K21)</f>
        <v>43</v>
      </c>
    </row>
    <row r="22" spans="2:12" ht="12.75" customHeight="1">
      <c r="B22" s="144" t="s">
        <v>900</v>
      </c>
      <c r="C22" s="140">
        <v>2</v>
      </c>
      <c r="D22" s="46">
        <v>0</v>
      </c>
      <c r="E22" s="46">
        <f>SUM(C22:D22)</f>
        <v>2</v>
      </c>
      <c r="F22" s="46">
        <v>36</v>
      </c>
      <c r="G22" s="46">
        <v>896</v>
      </c>
      <c r="H22" s="46">
        <v>881</v>
      </c>
      <c r="I22" s="46">
        <f>SUM(G22:H22)</f>
        <v>1777</v>
      </c>
      <c r="J22" s="46">
        <v>43</v>
      </c>
      <c r="K22" s="46">
        <v>11</v>
      </c>
      <c r="L22" s="48">
        <f>SUM(J22:K22)</f>
        <v>54</v>
      </c>
    </row>
    <row r="23" spans="2:12" ht="12.75" customHeight="1">
      <c r="B23" s="144" t="s">
        <v>80</v>
      </c>
      <c r="C23" s="140">
        <v>6</v>
      </c>
      <c r="D23" s="46">
        <v>1</v>
      </c>
      <c r="E23" s="46">
        <f>SUM(C23:D23)</f>
        <v>7</v>
      </c>
      <c r="F23" s="46">
        <v>44</v>
      </c>
      <c r="G23" s="46">
        <v>842</v>
      </c>
      <c r="H23" s="46">
        <v>822</v>
      </c>
      <c r="I23" s="46">
        <f>SUM(G23:H23)</f>
        <v>1664</v>
      </c>
      <c r="J23" s="46">
        <v>58</v>
      </c>
      <c r="K23" s="46">
        <v>17</v>
      </c>
      <c r="L23" s="48">
        <f>SUM(J23:K23)</f>
        <v>75</v>
      </c>
    </row>
    <row r="24" spans="2:12" ht="7.5" customHeight="1">
      <c r="B24" s="144"/>
      <c r="C24" s="140"/>
      <c r="D24" s="46"/>
      <c r="E24" s="46"/>
      <c r="F24" s="46"/>
      <c r="G24" s="46"/>
      <c r="H24" s="46"/>
      <c r="I24" s="46"/>
      <c r="J24" s="46"/>
      <c r="K24" s="46"/>
      <c r="L24" s="48"/>
    </row>
    <row r="25" spans="2:12" ht="12.75" customHeight="1">
      <c r="B25" s="144" t="s">
        <v>1031</v>
      </c>
      <c r="C25" s="140">
        <v>2</v>
      </c>
      <c r="D25" s="46">
        <v>0</v>
      </c>
      <c r="E25" s="46">
        <f>SUM(C25:D25)</f>
        <v>2</v>
      </c>
      <c r="F25" s="46">
        <v>22</v>
      </c>
      <c r="G25" s="46">
        <v>527</v>
      </c>
      <c r="H25" s="46">
        <v>464</v>
      </c>
      <c r="I25" s="46">
        <f>SUM(G25:H25)</f>
        <v>991</v>
      </c>
      <c r="J25" s="46">
        <v>26</v>
      </c>
      <c r="K25" s="46">
        <v>9</v>
      </c>
      <c r="L25" s="48">
        <f>SUM(J25:K25)</f>
        <v>35</v>
      </c>
    </row>
    <row r="26" spans="2:12" ht="12.75" customHeight="1">
      <c r="B26" s="144" t="s">
        <v>1032</v>
      </c>
      <c r="C26" s="140">
        <v>1</v>
      </c>
      <c r="D26" s="46">
        <v>1</v>
      </c>
      <c r="E26" s="46">
        <f>SUM(C26:D26)</f>
        <v>2</v>
      </c>
      <c r="F26" s="46">
        <v>15</v>
      </c>
      <c r="G26" s="46">
        <v>333</v>
      </c>
      <c r="H26" s="46">
        <v>310</v>
      </c>
      <c r="I26" s="46">
        <f>SUM(G26:H26)</f>
        <v>643</v>
      </c>
      <c r="J26" s="46">
        <v>17</v>
      </c>
      <c r="K26" s="46">
        <v>5</v>
      </c>
      <c r="L26" s="48">
        <f>SUM(J26:K26)</f>
        <v>22</v>
      </c>
    </row>
    <row r="27" spans="2:12" ht="12.75" customHeight="1">
      <c r="B27" s="144" t="s">
        <v>1770</v>
      </c>
      <c r="C27" s="140">
        <v>2</v>
      </c>
      <c r="D27" s="46">
        <v>0</v>
      </c>
      <c r="E27" s="46">
        <f>SUM(C27:D27)</f>
        <v>2</v>
      </c>
      <c r="F27" s="46">
        <v>19</v>
      </c>
      <c r="G27" s="46">
        <v>418</v>
      </c>
      <c r="H27" s="46">
        <v>425</v>
      </c>
      <c r="I27" s="46">
        <f>SUM(G27:H27)</f>
        <v>843</v>
      </c>
      <c r="J27" s="46">
        <v>23</v>
      </c>
      <c r="K27" s="46">
        <v>8</v>
      </c>
      <c r="L27" s="48">
        <f>SUM(J27:K27)</f>
        <v>31</v>
      </c>
    </row>
    <row r="28" spans="2:12" ht="12.75" customHeight="1">
      <c r="B28" s="144" t="s">
        <v>1771</v>
      </c>
      <c r="C28" s="140">
        <v>2</v>
      </c>
      <c r="D28" s="46">
        <v>0</v>
      </c>
      <c r="E28" s="46">
        <f>SUM(C28:D28)</f>
        <v>2</v>
      </c>
      <c r="F28" s="46">
        <v>21</v>
      </c>
      <c r="G28" s="46">
        <v>502</v>
      </c>
      <c r="H28" s="46">
        <v>445</v>
      </c>
      <c r="I28" s="46">
        <f>SUM(G28:H28)</f>
        <v>947</v>
      </c>
      <c r="J28" s="46">
        <v>27</v>
      </c>
      <c r="K28" s="46">
        <v>10</v>
      </c>
      <c r="L28" s="48">
        <f>SUM(J28:K28)</f>
        <v>37</v>
      </c>
    </row>
    <row r="29" spans="2:12" ht="12" customHeight="1">
      <c r="B29" s="144" t="s">
        <v>906</v>
      </c>
      <c r="C29" s="148">
        <v>3</v>
      </c>
      <c r="D29" s="57">
        <v>0</v>
      </c>
      <c r="E29" s="46">
        <f>SUM(C29:D29)</f>
        <v>3</v>
      </c>
      <c r="F29" s="57">
        <v>43</v>
      </c>
      <c r="G29" s="57">
        <v>1002</v>
      </c>
      <c r="H29" s="57">
        <v>992</v>
      </c>
      <c r="I29" s="46">
        <f>SUM(G29:H29)</f>
        <v>1994</v>
      </c>
      <c r="J29" s="57">
        <v>51</v>
      </c>
      <c r="K29" s="57">
        <v>16</v>
      </c>
      <c r="L29" s="48">
        <f>SUM(J29:K29)</f>
        <v>67</v>
      </c>
    </row>
    <row r="30" spans="2:12" ht="7.5" customHeight="1">
      <c r="B30" s="144"/>
      <c r="C30" s="148"/>
      <c r="D30" s="57"/>
      <c r="E30" s="46"/>
      <c r="F30" s="57"/>
      <c r="G30" s="57"/>
      <c r="H30" s="57"/>
      <c r="I30" s="46"/>
      <c r="J30" s="57"/>
      <c r="K30" s="57"/>
      <c r="L30" s="48"/>
    </row>
    <row r="31" spans="2:12" s="165" customFormat="1" ht="13.5" customHeight="1">
      <c r="B31" s="50" t="s">
        <v>1773</v>
      </c>
      <c r="C31" s="965">
        <f aca="true" t="shared" si="2" ref="C31:L31">SUM(C33:C43)</f>
        <v>36</v>
      </c>
      <c r="D31" s="51">
        <f t="shared" si="2"/>
        <v>2</v>
      </c>
      <c r="E31" s="51">
        <f t="shared" si="2"/>
        <v>38</v>
      </c>
      <c r="F31" s="51">
        <f t="shared" si="2"/>
        <v>324</v>
      </c>
      <c r="G31" s="51">
        <f t="shared" si="2"/>
        <v>7105</v>
      </c>
      <c r="H31" s="51">
        <f t="shared" si="2"/>
        <v>6741</v>
      </c>
      <c r="I31" s="51">
        <f t="shared" si="2"/>
        <v>13846</v>
      </c>
      <c r="J31" s="51">
        <f t="shared" si="2"/>
        <v>394</v>
      </c>
      <c r="K31" s="51">
        <f t="shared" si="2"/>
        <v>137</v>
      </c>
      <c r="L31" s="54">
        <f t="shared" si="2"/>
        <v>531</v>
      </c>
    </row>
    <row r="32" spans="2:12" s="165" customFormat="1" ht="7.5" customHeight="1">
      <c r="B32" s="507"/>
      <c r="C32" s="965"/>
      <c r="D32" s="51"/>
      <c r="E32" s="46"/>
      <c r="F32" s="51"/>
      <c r="G32" s="51"/>
      <c r="H32" s="51"/>
      <c r="I32" s="46"/>
      <c r="J32" s="51"/>
      <c r="K32" s="51"/>
      <c r="L32" s="48"/>
    </row>
    <row r="33" spans="2:12" ht="13.5" customHeight="1">
      <c r="B33" s="144" t="s">
        <v>1122</v>
      </c>
      <c r="C33" s="148">
        <v>5</v>
      </c>
      <c r="D33" s="46">
        <v>0</v>
      </c>
      <c r="E33" s="46">
        <f>SUM(C33:D33)</f>
        <v>5</v>
      </c>
      <c r="F33" s="57">
        <v>70</v>
      </c>
      <c r="G33" s="57">
        <v>1646</v>
      </c>
      <c r="H33" s="57">
        <v>1593</v>
      </c>
      <c r="I33" s="46">
        <f>SUM(G33:H33)</f>
        <v>3239</v>
      </c>
      <c r="J33" s="57">
        <v>80</v>
      </c>
      <c r="K33" s="57">
        <v>32</v>
      </c>
      <c r="L33" s="48">
        <f>SUM(J33:K33)</f>
        <v>112</v>
      </c>
    </row>
    <row r="34" spans="2:12" ht="13.5" customHeight="1">
      <c r="B34" s="144" t="s">
        <v>1776</v>
      </c>
      <c r="C34" s="148">
        <v>7</v>
      </c>
      <c r="D34" s="57">
        <v>0</v>
      </c>
      <c r="E34" s="46">
        <f>SUM(C34:D34)</f>
        <v>7</v>
      </c>
      <c r="F34" s="1136">
        <v>61</v>
      </c>
      <c r="G34" s="57">
        <v>1379</v>
      </c>
      <c r="H34" s="57">
        <v>1252</v>
      </c>
      <c r="I34" s="46">
        <f>SUM(G34:H34)</f>
        <v>2631</v>
      </c>
      <c r="J34" s="57">
        <v>76</v>
      </c>
      <c r="K34" s="57">
        <v>23</v>
      </c>
      <c r="L34" s="48">
        <f>SUM(J34:K34)</f>
        <v>99</v>
      </c>
    </row>
    <row r="35" spans="2:12" ht="13.5" customHeight="1">
      <c r="B35" s="144" t="s">
        <v>1233</v>
      </c>
      <c r="C35" s="148">
        <v>3</v>
      </c>
      <c r="D35" s="57">
        <v>0</v>
      </c>
      <c r="E35" s="46">
        <f>SUM(C35:D35)</f>
        <v>3</v>
      </c>
      <c r="F35" s="57">
        <v>28</v>
      </c>
      <c r="G35" s="57">
        <v>618</v>
      </c>
      <c r="H35" s="57">
        <v>584</v>
      </c>
      <c r="I35" s="46">
        <f>SUM(G35:H35)</f>
        <v>1202</v>
      </c>
      <c r="J35" s="57">
        <v>35</v>
      </c>
      <c r="K35" s="57">
        <v>14</v>
      </c>
      <c r="L35" s="48">
        <f>SUM(J35:K35)</f>
        <v>49</v>
      </c>
    </row>
    <row r="36" spans="2:12" ht="13.5" customHeight="1">
      <c r="B36" s="144" t="s">
        <v>908</v>
      </c>
      <c r="C36" s="148">
        <v>3</v>
      </c>
      <c r="D36" s="57">
        <v>0</v>
      </c>
      <c r="E36" s="46">
        <f>SUM(C36:D36)</f>
        <v>3</v>
      </c>
      <c r="F36" s="57">
        <v>24</v>
      </c>
      <c r="G36" s="57">
        <v>491</v>
      </c>
      <c r="H36" s="57">
        <v>444</v>
      </c>
      <c r="I36" s="46">
        <f>SUM(G36:H36)</f>
        <v>935</v>
      </c>
      <c r="J36" s="57">
        <v>29</v>
      </c>
      <c r="K36" s="57">
        <v>10</v>
      </c>
      <c r="L36" s="48">
        <f>SUM(J36:K36)</f>
        <v>39</v>
      </c>
    </row>
    <row r="37" spans="2:12" ht="13.5" customHeight="1">
      <c r="B37" s="144" t="s">
        <v>910</v>
      </c>
      <c r="C37" s="148">
        <v>5</v>
      </c>
      <c r="D37" s="57">
        <v>0</v>
      </c>
      <c r="E37" s="46">
        <f>SUM(C37:D37)</f>
        <v>5</v>
      </c>
      <c r="F37" s="57">
        <v>20</v>
      </c>
      <c r="G37" s="57">
        <v>326</v>
      </c>
      <c r="H37" s="57">
        <v>363</v>
      </c>
      <c r="I37" s="46">
        <f>SUM(G37:H37)</f>
        <v>689</v>
      </c>
      <c r="J37" s="57">
        <v>29</v>
      </c>
      <c r="K37" s="57">
        <v>10</v>
      </c>
      <c r="L37" s="48">
        <f>SUM(J37:K37)</f>
        <v>39</v>
      </c>
    </row>
    <row r="38" spans="2:12" ht="7.5" customHeight="1">
      <c r="B38" s="144"/>
      <c r="C38" s="148"/>
      <c r="D38" s="57"/>
      <c r="E38" s="46"/>
      <c r="F38" s="57"/>
      <c r="G38" s="57"/>
      <c r="H38" s="57"/>
      <c r="I38" s="46"/>
      <c r="J38" s="57"/>
      <c r="K38" s="57"/>
      <c r="L38" s="48"/>
    </row>
    <row r="39" spans="2:12" ht="13.5" customHeight="1">
      <c r="B39" s="144" t="s">
        <v>911</v>
      </c>
      <c r="C39" s="148">
        <v>3</v>
      </c>
      <c r="D39" s="57">
        <v>0</v>
      </c>
      <c r="E39" s="46">
        <f>SUM(C39:D39)</f>
        <v>3</v>
      </c>
      <c r="F39" s="57">
        <v>22</v>
      </c>
      <c r="G39" s="57">
        <v>508</v>
      </c>
      <c r="H39" s="57">
        <v>419</v>
      </c>
      <c r="I39" s="46">
        <f>SUM(G39:H39)</f>
        <v>927</v>
      </c>
      <c r="J39" s="57">
        <v>27</v>
      </c>
      <c r="K39" s="57">
        <v>8</v>
      </c>
      <c r="L39" s="48">
        <f>SUM(J39:K39)</f>
        <v>35</v>
      </c>
    </row>
    <row r="40" spans="2:12" ht="13.5" customHeight="1">
      <c r="B40" s="144" t="s">
        <v>1782</v>
      </c>
      <c r="C40" s="148">
        <v>2</v>
      </c>
      <c r="D40" s="57">
        <v>0</v>
      </c>
      <c r="E40" s="46">
        <f>SUM(C40:D40)</f>
        <v>2</v>
      </c>
      <c r="F40" s="57">
        <v>15</v>
      </c>
      <c r="G40" s="57">
        <v>319</v>
      </c>
      <c r="H40" s="57">
        <v>330</v>
      </c>
      <c r="I40" s="46">
        <f>SUM(G40:H40)</f>
        <v>649</v>
      </c>
      <c r="J40" s="57">
        <v>19</v>
      </c>
      <c r="K40" s="57">
        <v>5</v>
      </c>
      <c r="L40" s="48">
        <f>SUM(J40:K40)</f>
        <v>24</v>
      </c>
    </row>
    <row r="41" spans="2:12" ht="13.5" customHeight="1">
      <c r="B41" s="144" t="s">
        <v>913</v>
      </c>
      <c r="C41" s="148">
        <v>3</v>
      </c>
      <c r="D41" s="57">
        <v>2</v>
      </c>
      <c r="E41" s="46">
        <f>SUM(C41:D41)</f>
        <v>5</v>
      </c>
      <c r="F41" s="57">
        <v>33</v>
      </c>
      <c r="G41" s="57">
        <v>701</v>
      </c>
      <c r="H41" s="57">
        <v>644</v>
      </c>
      <c r="I41" s="46">
        <f>SUM(G41:H41)</f>
        <v>1345</v>
      </c>
      <c r="J41" s="57">
        <v>41</v>
      </c>
      <c r="K41" s="57">
        <v>13</v>
      </c>
      <c r="L41" s="48">
        <f>SUM(J41:K41)</f>
        <v>54</v>
      </c>
    </row>
    <row r="42" spans="2:12" ht="13.5" customHeight="1">
      <c r="B42" s="144" t="s">
        <v>915</v>
      </c>
      <c r="C42" s="148">
        <v>1</v>
      </c>
      <c r="D42" s="57">
        <v>0</v>
      </c>
      <c r="E42" s="46">
        <f>SUM(C42:D42)</f>
        <v>1</v>
      </c>
      <c r="F42" s="57">
        <v>18</v>
      </c>
      <c r="G42" s="57">
        <v>425</v>
      </c>
      <c r="H42" s="57">
        <v>419</v>
      </c>
      <c r="I42" s="46">
        <f>SUM(G42:H42)</f>
        <v>844</v>
      </c>
      <c r="J42" s="57">
        <v>19</v>
      </c>
      <c r="K42" s="57">
        <v>8</v>
      </c>
      <c r="L42" s="48">
        <f>SUM(J42:K42)</f>
        <v>27</v>
      </c>
    </row>
    <row r="43" spans="2:12" ht="13.5" customHeight="1">
      <c r="B43" s="144" t="s">
        <v>916</v>
      </c>
      <c r="C43" s="148">
        <v>4</v>
      </c>
      <c r="D43" s="57">
        <v>0</v>
      </c>
      <c r="E43" s="46">
        <f>SUM(C43:D43)</f>
        <v>4</v>
      </c>
      <c r="F43" s="57">
        <v>33</v>
      </c>
      <c r="G43" s="57">
        <v>692</v>
      </c>
      <c r="H43" s="57">
        <v>693</v>
      </c>
      <c r="I43" s="46">
        <f>SUM(G43:H43)</f>
        <v>1385</v>
      </c>
      <c r="J43" s="57">
        <v>39</v>
      </c>
      <c r="K43" s="57">
        <v>14</v>
      </c>
      <c r="L43" s="48">
        <f>SUM(J43:K43)</f>
        <v>53</v>
      </c>
    </row>
    <row r="44" spans="2:12" ht="7.5" customHeight="1">
      <c r="B44" s="144"/>
      <c r="C44" s="148"/>
      <c r="D44" s="57"/>
      <c r="E44" s="46"/>
      <c r="F44" s="57"/>
      <c r="G44" s="57"/>
      <c r="H44" s="57"/>
      <c r="I44" s="46"/>
      <c r="J44" s="57"/>
      <c r="K44" s="57"/>
      <c r="L44" s="48"/>
    </row>
    <row r="45" spans="2:12" s="165" customFormat="1" ht="13.5" customHeight="1">
      <c r="B45" s="50" t="s">
        <v>1786</v>
      </c>
      <c r="C45" s="965">
        <f aca="true" t="shared" si="3" ref="C45:L45">SUM(C47:C61)</f>
        <v>69</v>
      </c>
      <c r="D45" s="51">
        <f t="shared" si="3"/>
        <v>5</v>
      </c>
      <c r="E45" s="51">
        <f t="shared" si="3"/>
        <v>74</v>
      </c>
      <c r="F45" s="51">
        <f t="shared" si="3"/>
        <v>792</v>
      </c>
      <c r="G45" s="51">
        <f t="shared" si="3"/>
        <v>18403</v>
      </c>
      <c r="H45" s="51">
        <f t="shared" si="3"/>
        <v>17353</v>
      </c>
      <c r="I45" s="51">
        <f t="shared" si="3"/>
        <v>35756</v>
      </c>
      <c r="J45" s="51">
        <f t="shared" si="3"/>
        <v>914</v>
      </c>
      <c r="K45" s="51">
        <f t="shared" si="3"/>
        <v>335</v>
      </c>
      <c r="L45" s="54">
        <f t="shared" si="3"/>
        <v>1249</v>
      </c>
    </row>
    <row r="46" spans="2:12" ht="7.5" customHeight="1">
      <c r="B46" s="144"/>
      <c r="C46" s="148"/>
      <c r="D46" s="57"/>
      <c r="E46" s="46"/>
      <c r="F46" s="57"/>
      <c r="G46" s="57"/>
      <c r="H46" s="57"/>
      <c r="I46" s="46"/>
      <c r="J46" s="57"/>
      <c r="K46" s="57"/>
      <c r="L46" s="48"/>
    </row>
    <row r="47" spans="2:12" ht="13.5" customHeight="1">
      <c r="B47" s="144" t="s">
        <v>1787</v>
      </c>
      <c r="C47" s="148">
        <v>18</v>
      </c>
      <c r="D47" s="57">
        <v>1</v>
      </c>
      <c r="E47" s="46">
        <f>SUM(C47:D47)</f>
        <v>19</v>
      </c>
      <c r="F47" s="57">
        <v>264</v>
      </c>
      <c r="G47" s="57">
        <v>6252</v>
      </c>
      <c r="H47" s="57">
        <v>6045</v>
      </c>
      <c r="I47" s="46">
        <f>SUM(G47:H47)</f>
        <v>12297</v>
      </c>
      <c r="J47" s="57">
        <v>297</v>
      </c>
      <c r="K47" s="57">
        <v>116</v>
      </c>
      <c r="L47" s="48">
        <f>SUM(J47:K47)</f>
        <v>413</v>
      </c>
    </row>
    <row r="48" spans="2:12" ht="13.5" customHeight="1">
      <c r="B48" s="144" t="s">
        <v>1788</v>
      </c>
      <c r="C48" s="148">
        <v>6</v>
      </c>
      <c r="D48" s="57">
        <v>2</v>
      </c>
      <c r="E48" s="46">
        <f>SUM(C48:D48)</f>
        <v>8</v>
      </c>
      <c r="F48" s="57">
        <v>68</v>
      </c>
      <c r="G48" s="57">
        <v>1510</v>
      </c>
      <c r="H48" s="57">
        <v>1427</v>
      </c>
      <c r="I48" s="46">
        <f>SUM(G48:H48)</f>
        <v>2937</v>
      </c>
      <c r="J48" s="57">
        <v>83</v>
      </c>
      <c r="K48" s="57">
        <v>30</v>
      </c>
      <c r="L48" s="48">
        <f>SUM(J48:K48)</f>
        <v>113</v>
      </c>
    </row>
    <row r="49" spans="2:12" ht="13.5" customHeight="1">
      <c r="B49" s="144" t="s">
        <v>81</v>
      </c>
      <c r="C49" s="148">
        <v>5</v>
      </c>
      <c r="D49" s="57">
        <v>0</v>
      </c>
      <c r="E49" s="46">
        <f>SUM(C49:D49)</f>
        <v>5</v>
      </c>
      <c r="F49" s="57">
        <v>63</v>
      </c>
      <c r="G49" s="57">
        <v>1509</v>
      </c>
      <c r="H49" s="57">
        <v>1438</v>
      </c>
      <c r="I49" s="46">
        <f>SUM(G49:H49)</f>
        <v>2947</v>
      </c>
      <c r="J49" s="57">
        <v>67</v>
      </c>
      <c r="K49" s="57">
        <v>30</v>
      </c>
      <c r="L49" s="48">
        <f>SUM(J49:K49)</f>
        <v>97</v>
      </c>
    </row>
    <row r="50" spans="2:12" ht="13.5" customHeight="1">
      <c r="B50" s="144" t="s">
        <v>1790</v>
      </c>
      <c r="C50" s="148">
        <v>6</v>
      </c>
      <c r="D50" s="57">
        <v>0</v>
      </c>
      <c r="E50" s="46">
        <f>SUM(C50:D50)</f>
        <v>6</v>
      </c>
      <c r="F50" s="57">
        <v>69</v>
      </c>
      <c r="G50" s="57">
        <v>1605</v>
      </c>
      <c r="H50" s="57">
        <v>1505</v>
      </c>
      <c r="I50" s="46">
        <f>SUM(G50:H50)</f>
        <v>3110</v>
      </c>
      <c r="J50" s="57">
        <v>84</v>
      </c>
      <c r="K50" s="57">
        <v>24</v>
      </c>
      <c r="L50" s="48">
        <f>SUM(J50:K50)</f>
        <v>108</v>
      </c>
    </row>
    <row r="51" spans="2:12" ht="13.5" customHeight="1">
      <c r="B51" s="144" t="s">
        <v>1791</v>
      </c>
      <c r="C51" s="148">
        <v>6</v>
      </c>
      <c r="D51" s="57">
        <v>0</v>
      </c>
      <c r="E51" s="46">
        <f>SUM(C51:D51)</f>
        <v>6</v>
      </c>
      <c r="F51" s="57">
        <v>60</v>
      </c>
      <c r="G51" s="57">
        <v>1411</v>
      </c>
      <c r="H51" s="57">
        <v>1291</v>
      </c>
      <c r="I51" s="46">
        <f>SUM(G51:H51)</f>
        <v>2702</v>
      </c>
      <c r="J51" s="57">
        <v>68</v>
      </c>
      <c r="K51" s="57">
        <v>26</v>
      </c>
      <c r="L51" s="48">
        <f>SUM(J51:K51)</f>
        <v>94</v>
      </c>
    </row>
    <row r="52" spans="2:12" ht="7.5" customHeight="1">
      <c r="B52" s="144"/>
      <c r="C52" s="148"/>
      <c r="D52" s="57"/>
      <c r="E52" s="46"/>
      <c r="F52" s="57"/>
      <c r="G52" s="57"/>
      <c r="H52" s="57"/>
      <c r="I52" s="46"/>
      <c r="J52" s="57"/>
      <c r="K52" s="57"/>
      <c r="L52" s="48"/>
    </row>
    <row r="53" spans="2:12" ht="13.5" customHeight="1">
      <c r="B53" s="144" t="s">
        <v>1792</v>
      </c>
      <c r="C53" s="148">
        <v>5</v>
      </c>
      <c r="D53" s="57">
        <v>0</v>
      </c>
      <c r="E53" s="46">
        <f>SUM(C53:D53)</f>
        <v>5</v>
      </c>
      <c r="F53" s="57">
        <v>64</v>
      </c>
      <c r="G53" s="57">
        <v>1499</v>
      </c>
      <c r="H53" s="57">
        <v>1423</v>
      </c>
      <c r="I53" s="46">
        <f>SUM(G53:H53)</f>
        <v>2922</v>
      </c>
      <c r="J53" s="57">
        <v>68</v>
      </c>
      <c r="K53" s="57">
        <v>29</v>
      </c>
      <c r="L53" s="48">
        <f>SUM(J53:K53)</f>
        <v>97</v>
      </c>
    </row>
    <row r="54" spans="2:12" ht="13.5" customHeight="1">
      <c r="B54" s="144" t="s">
        <v>718</v>
      </c>
      <c r="C54" s="148">
        <v>2</v>
      </c>
      <c r="D54" s="57">
        <v>0</v>
      </c>
      <c r="E54" s="46">
        <f>SUM(C54:D54)</f>
        <v>2</v>
      </c>
      <c r="F54" s="57">
        <v>19</v>
      </c>
      <c r="G54" s="57">
        <v>438</v>
      </c>
      <c r="H54" s="57">
        <v>409</v>
      </c>
      <c r="I54" s="46">
        <f>SUM(G54:H54)</f>
        <v>847</v>
      </c>
      <c r="J54" s="57">
        <v>22</v>
      </c>
      <c r="K54" s="57">
        <v>7</v>
      </c>
      <c r="L54" s="48">
        <f>SUM(J54:K54)</f>
        <v>29</v>
      </c>
    </row>
    <row r="55" spans="2:12" ht="13.5" customHeight="1">
      <c r="B55" s="144" t="s">
        <v>918</v>
      </c>
      <c r="C55" s="148">
        <v>2</v>
      </c>
      <c r="D55" s="57">
        <v>0</v>
      </c>
      <c r="E55" s="46">
        <f>SUM(C55:D55)</f>
        <v>2</v>
      </c>
      <c r="F55" s="57">
        <v>19</v>
      </c>
      <c r="G55" s="57">
        <v>478</v>
      </c>
      <c r="H55" s="57">
        <v>441</v>
      </c>
      <c r="I55" s="46">
        <f>SUM(G55:H55)</f>
        <v>919</v>
      </c>
      <c r="J55" s="57">
        <v>20</v>
      </c>
      <c r="K55" s="57">
        <v>10</v>
      </c>
      <c r="L55" s="48">
        <f>SUM(J55:K55)</f>
        <v>30</v>
      </c>
    </row>
    <row r="56" spans="2:12" ht="13.5" customHeight="1">
      <c r="B56" s="144" t="s">
        <v>919</v>
      </c>
      <c r="C56" s="148">
        <v>4</v>
      </c>
      <c r="D56" s="57">
        <v>0</v>
      </c>
      <c r="E56" s="46">
        <f>SUM(C56:D56)</f>
        <v>4</v>
      </c>
      <c r="F56" s="57">
        <v>28</v>
      </c>
      <c r="G56" s="57">
        <v>597</v>
      </c>
      <c r="H56" s="57">
        <v>575</v>
      </c>
      <c r="I56" s="46">
        <f>SUM(G56:H56)</f>
        <v>1172</v>
      </c>
      <c r="J56" s="57">
        <v>34</v>
      </c>
      <c r="K56" s="57">
        <v>14</v>
      </c>
      <c r="L56" s="48">
        <f>SUM(J56:K56)</f>
        <v>48</v>
      </c>
    </row>
    <row r="57" spans="2:12" ht="13.5" customHeight="1">
      <c r="B57" s="144" t="s">
        <v>920</v>
      </c>
      <c r="C57" s="148">
        <v>3</v>
      </c>
      <c r="D57" s="57">
        <v>2</v>
      </c>
      <c r="E57" s="46">
        <f>SUM(C57:D57)</f>
        <v>5</v>
      </c>
      <c r="F57" s="57">
        <v>29</v>
      </c>
      <c r="G57" s="57">
        <v>647</v>
      </c>
      <c r="H57" s="57">
        <v>599</v>
      </c>
      <c r="I57" s="46">
        <f>SUM(G57:H57)</f>
        <v>1246</v>
      </c>
      <c r="J57" s="57">
        <v>37</v>
      </c>
      <c r="K57" s="57">
        <v>10</v>
      </c>
      <c r="L57" s="48">
        <f>SUM(J57:K57)</f>
        <v>47</v>
      </c>
    </row>
    <row r="58" spans="2:12" ht="7.5" customHeight="1">
      <c r="B58" s="144"/>
      <c r="C58" s="148"/>
      <c r="D58" s="57"/>
      <c r="E58" s="46"/>
      <c r="F58" s="57"/>
      <c r="G58" s="57"/>
      <c r="H58" s="57"/>
      <c r="I58" s="46"/>
      <c r="J58" s="57"/>
      <c r="K58" s="57"/>
      <c r="L58" s="48"/>
    </row>
    <row r="59" spans="2:12" ht="13.5" customHeight="1">
      <c r="B59" s="144" t="s">
        <v>1797</v>
      </c>
      <c r="C59" s="148">
        <v>3</v>
      </c>
      <c r="D59" s="57">
        <v>0</v>
      </c>
      <c r="E59" s="46">
        <f>SUM(C59:D59)</f>
        <v>3</v>
      </c>
      <c r="F59" s="57">
        <v>30</v>
      </c>
      <c r="G59" s="57">
        <v>650</v>
      </c>
      <c r="H59" s="57">
        <v>619</v>
      </c>
      <c r="I59" s="46">
        <f>SUM(G59:H59)</f>
        <v>1269</v>
      </c>
      <c r="J59" s="57">
        <v>39</v>
      </c>
      <c r="K59" s="57">
        <v>9</v>
      </c>
      <c r="L59" s="48">
        <f>SUM(J59:K59)</f>
        <v>48</v>
      </c>
    </row>
    <row r="60" spans="2:12" ht="13.5" customHeight="1">
      <c r="B60" s="144" t="s">
        <v>922</v>
      </c>
      <c r="C60" s="148">
        <v>5</v>
      </c>
      <c r="D60" s="57">
        <v>0</v>
      </c>
      <c r="E60" s="46">
        <f>SUM(C60:D60)</f>
        <v>5</v>
      </c>
      <c r="F60" s="57">
        <v>31</v>
      </c>
      <c r="G60" s="57">
        <v>637</v>
      </c>
      <c r="H60" s="57">
        <v>570</v>
      </c>
      <c r="I60" s="46">
        <f>SUM(G60:H60)</f>
        <v>1207</v>
      </c>
      <c r="J60" s="57">
        <v>41</v>
      </c>
      <c r="K60" s="57">
        <v>12</v>
      </c>
      <c r="L60" s="48">
        <f>SUM(J60:K60)</f>
        <v>53</v>
      </c>
    </row>
    <row r="61" spans="2:12" ht="13.5" customHeight="1">
      <c r="B61" s="144" t="s">
        <v>1799</v>
      </c>
      <c r="C61" s="148">
        <v>4</v>
      </c>
      <c r="D61" s="57">
        <v>0</v>
      </c>
      <c r="E61" s="46">
        <f>SUM(C61:D61)</f>
        <v>4</v>
      </c>
      <c r="F61" s="57">
        <v>48</v>
      </c>
      <c r="G61" s="57">
        <v>1170</v>
      </c>
      <c r="H61" s="57">
        <v>1011</v>
      </c>
      <c r="I61" s="46">
        <f>SUM(G61:H61)</f>
        <v>2181</v>
      </c>
      <c r="J61" s="57">
        <v>54</v>
      </c>
      <c r="K61" s="57">
        <v>18</v>
      </c>
      <c r="L61" s="48">
        <f>SUM(J61:K61)</f>
        <v>72</v>
      </c>
    </row>
    <row r="62" spans="2:12" ht="7.5" customHeight="1">
      <c r="B62" s="144"/>
      <c r="C62" s="148"/>
      <c r="D62" s="57"/>
      <c r="E62" s="46"/>
      <c r="F62" s="57"/>
      <c r="G62" s="57"/>
      <c r="H62" s="57"/>
      <c r="I62" s="46"/>
      <c r="J62" s="57"/>
      <c r="K62" s="57"/>
      <c r="L62" s="48"/>
    </row>
    <row r="63" spans="2:12" s="165" customFormat="1" ht="14.25" customHeight="1">
      <c r="B63" s="50" t="s">
        <v>1800</v>
      </c>
      <c r="C63" s="965">
        <f aca="true" t="shared" si="4" ref="C63:L63">SUM(C65:C75)</f>
        <v>48</v>
      </c>
      <c r="D63" s="51">
        <f t="shared" si="4"/>
        <v>8</v>
      </c>
      <c r="E63" s="51">
        <f t="shared" si="4"/>
        <v>56</v>
      </c>
      <c r="F63" s="51">
        <f t="shared" si="4"/>
        <v>504</v>
      </c>
      <c r="G63" s="51">
        <f t="shared" si="4"/>
        <v>11024</v>
      </c>
      <c r="H63" s="51">
        <f t="shared" si="4"/>
        <v>10583</v>
      </c>
      <c r="I63" s="51">
        <f t="shared" si="4"/>
        <v>21607</v>
      </c>
      <c r="J63" s="51">
        <f t="shared" si="4"/>
        <v>605</v>
      </c>
      <c r="K63" s="51">
        <f t="shared" si="4"/>
        <v>200</v>
      </c>
      <c r="L63" s="54">
        <f t="shared" si="4"/>
        <v>805</v>
      </c>
    </row>
    <row r="64" spans="2:12" ht="7.5" customHeight="1">
      <c r="B64" s="144"/>
      <c r="C64" s="148"/>
      <c r="D64" s="57"/>
      <c r="E64" s="46"/>
      <c r="F64" s="57"/>
      <c r="G64" s="57"/>
      <c r="H64" s="57"/>
      <c r="I64" s="46"/>
      <c r="J64" s="57"/>
      <c r="K64" s="57"/>
      <c r="L64" s="48"/>
    </row>
    <row r="65" spans="2:12" ht="13.5" customHeight="1">
      <c r="B65" s="144" t="s">
        <v>1801</v>
      </c>
      <c r="C65" s="148">
        <v>12</v>
      </c>
      <c r="D65" s="57">
        <v>5</v>
      </c>
      <c r="E65" s="46">
        <f>SUM(C65:D65)</f>
        <v>17</v>
      </c>
      <c r="F65" s="57">
        <v>148</v>
      </c>
      <c r="G65" s="57">
        <v>3297</v>
      </c>
      <c r="H65" s="57">
        <v>3216</v>
      </c>
      <c r="I65" s="46">
        <f>SUM(G65:H65)</f>
        <v>6513</v>
      </c>
      <c r="J65" s="57">
        <v>180</v>
      </c>
      <c r="K65" s="57">
        <v>54</v>
      </c>
      <c r="L65" s="48">
        <f>SUM(J65:K65)</f>
        <v>234</v>
      </c>
    </row>
    <row r="66" spans="2:12" ht="13.5" customHeight="1">
      <c r="B66" s="144" t="s">
        <v>82</v>
      </c>
      <c r="C66" s="148">
        <v>6</v>
      </c>
      <c r="D66" s="57">
        <v>0</v>
      </c>
      <c r="E66" s="46">
        <f>SUM(C66:D66)</f>
        <v>6</v>
      </c>
      <c r="F66" s="57">
        <v>60</v>
      </c>
      <c r="G66" s="57">
        <v>1307</v>
      </c>
      <c r="H66" s="57">
        <v>1332</v>
      </c>
      <c r="I66" s="46">
        <f>SUM(G66:H66)</f>
        <v>2639</v>
      </c>
      <c r="J66" s="57">
        <v>72</v>
      </c>
      <c r="K66" s="57">
        <v>26</v>
      </c>
      <c r="L66" s="48">
        <f>SUM(J66:K66)</f>
        <v>98</v>
      </c>
    </row>
    <row r="67" spans="2:12" ht="12">
      <c r="B67" s="144" t="s">
        <v>924</v>
      </c>
      <c r="C67" s="148">
        <v>4</v>
      </c>
      <c r="D67" s="57">
        <v>0</v>
      </c>
      <c r="E67" s="46">
        <f>SUM(C67:D67)</f>
        <v>4</v>
      </c>
      <c r="F67" s="57">
        <v>60</v>
      </c>
      <c r="G67" s="57">
        <v>1284</v>
      </c>
      <c r="H67" s="57">
        <v>1266</v>
      </c>
      <c r="I67" s="46">
        <f>SUM(G67:H67)</f>
        <v>2550</v>
      </c>
      <c r="J67" s="57">
        <v>71</v>
      </c>
      <c r="K67" s="57">
        <v>22</v>
      </c>
      <c r="L67" s="48">
        <f>SUM(J67:K67)</f>
        <v>93</v>
      </c>
    </row>
    <row r="68" spans="2:12" ht="12">
      <c r="B68" s="144" t="s">
        <v>1804</v>
      </c>
      <c r="C68" s="148">
        <v>2</v>
      </c>
      <c r="D68" s="57">
        <v>0</v>
      </c>
      <c r="E68" s="46">
        <f>SUM(C68:D68)</f>
        <v>2</v>
      </c>
      <c r="F68" s="57">
        <v>22</v>
      </c>
      <c r="G68" s="57">
        <v>492</v>
      </c>
      <c r="H68" s="57">
        <v>495</v>
      </c>
      <c r="I68" s="46">
        <f>SUM(G68:H68)</f>
        <v>987</v>
      </c>
      <c r="J68" s="57">
        <v>25</v>
      </c>
      <c r="K68" s="57">
        <v>10</v>
      </c>
      <c r="L68" s="48">
        <f>SUM(J68:K68)</f>
        <v>35</v>
      </c>
    </row>
    <row r="69" spans="2:12" ht="12">
      <c r="B69" s="144" t="s">
        <v>926</v>
      </c>
      <c r="C69" s="148">
        <v>3</v>
      </c>
      <c r="D69" s="57">
        <v>0</v>
      </c>
      <c r="E69" s="46">
        <f>SUM(C69:D69)</f>
        <v>3</v>
      </c>
      <c r="F69" s="57">
        <v>35</v>
      </c>
      <c r="G69" s="57">
        <v>763</v>
      </c>
      <c r="H69" s="57">
        <v>720</v>
      </c>
      <c r="I69" s="46">
        <f>SUM(G69:H69)</f>
        <v>1483</v>
      </c>
      <c r="J69" s="57">
        <v>39</v>
      </c>
      <c r="K69" s="57">
        <v>15</v>
      </c>
      <c r="L69" s="48">
        <f>SUM(J69:K69)</f>
        <v>54</v>
      </c>
    </row>
    <row r="70" spans="2:12" ht="7.5" customHeight="1">
      <c r="B70" s="144"/>
      <c r="C70" s="148"/>
      <c r="D70" s="57"/>
      <c r="E70" s="46"/>
      <c r="F70" s="57"/>
      <c r="G70" s="57"/>
      <c r="H70" s="57"/>
      <c r="I70" s="46"/>
      <c r="J70" s="57"/>
      <c r="K70" s="57"/>
      <c r="L70" s="48"/>
    </row>
    <row r="71" spans="2:12" ht="12">
      <c r="B71" s="144" t="s">
        <v>83</v>
      </c>
      <c r="C71" s="148">
        <v>2</v>
      </c>
      <c r="D71" s="57">
        <v>0</v>
      </c>
      <c r="E71" s="46">
        <f>SUM(C71:D71)</f>
        <v>2</v>
      </c>
      <c r="F71" s="57">
        <v>16</v>
      </c>
      <c r="G71" s="57">
        <v>352</v>
      </c>
      <c r="H71" s="57">
        <v>326</v>
      </c>
      <c r="I71" s="46">
        <f>SUM(G71:H71)</f>
        <v>678</v>
      </c>
      <c r="J71" s="57">
        <v>18</v>
      </c>
      <c r="K71" s="57">
        <v>7</v>
      </c>
      <c r="L71" s="48">
        <f>SUM(J71:K71)</f>
        <v>25</v>
      </c>
    </row>
    <row r="72" spans="2:12" ht="12">
      <c r="B72" s="144" t="s">
        <v>84</v>
      </c>
      <c r="C72" s="148">
        <v>5</v>
      </c>
      <c r="D72" s="57">
        <v>1</v>
      </c>
      <c r="E72" s="46">
        <f>SUM(C72:D72)</f>
        <v>6</v>
      </c>
      <c r="F72" s="57">
        <v>52</v>
      </c>
      <c r="G72" s="57">
        <v>1125</v>
      </c>
      <c r="H72" s="57">
        <v>1047</v>
      </c>
      <c r="I72" s="46">
        <f>SUM(G72:H72)</f>
        <v>2172</v>
      </c>
      <c r="J72" s="57">
        <v>60</v>
      </c>
      <c r="K72" s="57">
        <v>22</v>
      </c>
      <c r="L72" s="48">
        <f>SUM(J72:K72)</f>
        <v>82</v>
      </c>
    </row>
    <row r="73" spans="2:12" ht="12">
      <c r="B73" s="144" t="s">
        <v>928</v>
      </c>
      <c r="C73" s="148">
        <v>5</v>
      </c>
      <c r="D73" s="57">
        <v>0</v>
      </c>
      <c r="E73" s="46">
        <f>SUM(C73:D73)</f>
        <v>5</v>
      </c>
      <c r="F73" s="57">
        <v>46</v>
      </c>
      <c r="G73" s="57">
        <v>1033</v>
      </c>
      <c r="H73" s="57">
        <v>965</v>
      </c>
      <c r="I73" s="46">
        <f>SUM(G73:H73)</f>
        <v>1998</v>
      </c>
      <c r="J73" s="57">
        <v>55</v>
      </c>
      <c r="K73" s="57">
        <v>19</v>
      </c>
      <c r="L73" s="48">
        <f>SUM(J73:K73)</f>
        <v>74</v>
      </c>
    </row>
    <row r="74" spans="2:12" ht="12">
      <c r="B74" s="144" t="s">
        <v>85</v>
      </c>
      <c r="C74" s="148">
        <v>2</v>
      </c>
      <c r="D74" s="57">
        <v>0</v>
      </c>
      <c r="E74" s="46">
        <f>SUM(C74:D74)</f>
        <v>2</v>
      </c>
      <c r="F74" s="57">
        <v>25</v>
      </c>
      <c r="G74" s="57">
        <v>604</v>
      </c>
      <c r="H74" s="57">
        <v>559</v>
      </c>
      <c r="I74" s="46">
        <f>SUM(G74:H74)</f>
        <v>1163</v>
      </c>
      <c r="J74" s="57">
        <v>26</v>
      </c>
      <c r="K74" s="57">
        <v>13</v>
      </c>
      <c r="L74" s="48">
        <f>SUM(J74:K74)</f>
        <v>39</v>
      </c>
    </row>
    <row r="75" spans="2:12" ht="12">
      <c r="B75" s="144" t="s">
        <v>930</v>
      </c>
      <c r="C75" s="148">
        <v>7</v>
      </c>
      <c r="D75" s="57">
        <v>2</v>
      </c>
      <c r="E75" s="46">
        <f>SUM(C75:D75)</f>
        <v>9</v>
      </c>
      <c r="F75" s="57">
        <v>40</v>
      </c>
      <c r="G75" s="57">
        <v>767</v>
      </c>
      <c r="H75" s="57">
        <v>657</v>
      </c>
      <c r="I75" s="46">
        <f>SUM(G75:H75)</f>
        <v>1424</v>
      </c>
      <c r="J75" s="57">
        <v>59</v>
      </c>
      <c r="K75" s="57">
        <v>12</v>
      </c>
      <c r="L75" s="48">
        <f>SUM(J75:K75)</f>
        <v>71</v>
      </c>
    </row>
    <row r="76" spans="2:12" ht="7.5" customHeight="1">
      <c r="B76" s="1127"/>
      <c r="C76" s="1128"/>
      <c r="D76" s="1129"/>
      <c r="E76" s="183"/>
      <c r="F76" s="1129"/>
      <c r="G76" s="1129"/>
      <c r="H76" s="1129"/>
      <c r="I76" s="1129"/>
      <c r="J76" s="1129"/>
      <c r="K76" s="1129"/>
      <c r="L76" s="73"/>
    </row>
    <row r="77" spans="2:12" ht="12">
      <c r="B77" s="153" t="s">
        <v>89</v>
      </c>
      <c r="C77" s="958"/>
      <c r="D77" s="958"/>
      <c r="E77" s="958"/>
      <c r="F77" s="958"/>
      <c r="G77" s="958"/>
      <c r="H77" s="958"/>
      <c r="I77" s="958"/>
      <c r="J77" s="958"/>
      <c r="K77" s="958"/>
      <c r="L77" s="958"/>
    </row>
    <row r="78" spans="3:12" ht="12">
      <c r="C78" s="958"/>
      <c r="D78" s="958"/>
      <c r="E78" s="958"/>
      <c r="F78" s="958"/>
      <c r="G78" s="958"/>
      <c r="H78" s="958"/>
      <c r="I78" s="958"/>
      <c r="J78" s="958"/>
      <c r="K78" s="958"/>
      <c r="L78" s="958"/>
    </row>
    <row r="79" spans="3:12" ht="12">
      <c r="C79" s="958"/>
      <c r="D79" s="958"/>
      <c r="E79" s="958"/>
      <c r="F79" s="958"/>
      <c r="G79" s="958"/>
      <c r="H79" s="958"/>
      <c r="I79" s="958"/>
      <c r="J79" s="958"/>
      <c r="K79" s="958"/>
      <c r="L79" s="958"/>
    </row>
    <row r="80" spans="3:12" ht="12">
      <c r="C80" s="958"/>
      <c r="D80" s="958"/>
      <c r="E80" s="958"/>
      <c r="F80" s="958"/>
      <c r="G80" s="958"/>
      <c r="H80" s="958"/>
      <c r="I80" s="958"/>
      <c r="J80" s="958"/>
      <c r="K80" s="958"/>
      <c r="L80" s="958"/>
    </row>
    <row r="81" spans="3:12" ht="12">
      <c r="C81" s="958"/>
      <c r="D81" s="958"/>
      <c r="E81" s="958"/>
      <c r="F81" s="958"/>
      <c r="G81" s="958"/>
      <c r="H81" s="958"/>
      <c r="I81" s="958"/>
      <c r="J81" s="958"/>
      <c r="K81" s="958"/>
      <c r="L81" s="958"/>
    </row>
    <row r="82" spans="3:12" ht="12">
      <c r="C82" s="958"/>
      <c r="D82" s="958"/>
      <c r="E82" s="958"/>
      <c r="F82" s="958"/>
      <c r="G82" s="958"/>
      <c r="H82" s="958"/>
      <c r="I82" s="958"/>
      <c r="J82" s="958"/>
      <c r="K82" s="958"/>
      <c r="L82" s="958"/>
    </row>
    <row r="83" spans="3:12" ht="12">
      <c r="C83" s="958"/>
      <c r="D83" s="958"/>
      <c r="E83" s="958"/>
      <c r="F83" s="958"/>
      <c r="G83" s="958"/>
      <c r="H83" s="958"/>
      <c r="I83" s="958"/>
      <c r="J83" s="958"/>
      <c r="K83" s="958"/>
      <c r="L83" s="958"/>
    </row>
    <row r="84" spans="3:12" ht="12">
      <c r="C84" s="958"/>
      <c r="D84" s="958"/>
      <c r="E84" s="958"/>
      <c r="F84" s="958"/>
      <c r="G84" s="958"/>
      <c r="H84" s="958"/>
      <c r="I84" s="958"/>
      <c r="J84" s="958"/>
      <c r="K84" s="958"/>
      <c r="L84" s="958"/>
    </row>
    <row r="85" spans="3:12" ht="12">
      <c r="C85" s="958"/>
      <c r="D85" s="958"/>
      <c r="E85" s="958"/>
      <c r="F85" s="958"/>
      <c r="G85" s="958"/>
      <c r="H85" s="958"/>
      <c r="I85" s="958"/>
      <c r="J85" s="958"/>
      <c r="K85" s="958"/>
      <c r="L85" s="958"/>
    </row>
    <row r="86" spans="3:12" ht="12">
      <c r="C86" s="958"/>
      <c r="D86" s="958"/>
      <c r="E86" s="958"/>
      <c r="F86" s="958"/>
      <c r="G86" s="958"/>
      <c r="H86" s="958"/>
      <c r="I86" s="958"/>
      <c r="J86" s="958"/>
      <c r="K86" s="958"/>
      <c r="L86" s="958"/>
    </row>
    <row r="87" spans="3:12" ht="12">
      <c r="C87" s="958"/>
      <c r="D87" s="958"/>
      <c r="E87" s="958"/>
      <c r="F87" s="958"/>
      <c r="G87" s="958"/>
      <c r="H87" s="958"/>
      <c r="I87" s="958"/>
      <c r="J87" s="958"/>
      <c r="K87" s="958"/>
      <c r="L87" s="958"/>
    </row>
    <row r="88" spans="3:12" ht="12">
      <c r="C88" s="958"/>
      <c r="D88" s="958"/>
      <c r="E88" s="958"/>
      <c r="F88" s="958"/>
      <c r="G88" s="958"/>
      <c r="H88" s="958"/>
      <c r="I88" s="958"/>
      <c r="J88" s="958"/>
      <c r="K88" s="958"/>
      <c r="L88" s="958"/>
    </row>
    <row r="89" spans="3:12" ht="12">
      <c r="C89" s="958"/>
      <c r="D89" s="958"/>
      <c r="E89" s="958"/>
      <c r="F89" s="958"/>
      <c r="G89" s="958"/>
      <c r="H89" s="958"/>
      <c r="I89" s="958"/>
      <c r="J89" s="958"/>
      <c r="K89" s="958"/>
      <c r="L89" s="958"/>
    </row>
    <row r="90" spans="3:12" ht="12">
      <c r="C90" s="958"/>
      <c r="D90" s="958"/>
      <c r="E90" s="958"/>
      <c r="F90" s="958"/>
      <c r="G90" s="958"/>
      <c r="H90" s="958"/>
      <c r="I90" s="958"/>
      <c r="J90" s="958"/>
      <c r="K90" s="958"/>
      <c r="L90" s="958"/>
    </row>
    <row r="91" spans="3:12" ht="12">
      <c r="C91" s="958"/>
      <c r="D91" s="958"/>
      <c r="E91" s="958"/>
      <c r="F91" s="958"/>
      <c r="G91" s="958"/>
      <c r="H91" s="958"/>
      <c r="I91" s="958"/>
      <c r="J91" s="958"/>
      <c r="K91" s="958"/>
      <c r="L91" s="958"/>
    </row>
    <row r="92" spans="3:12" ht="12">
      <c r="C92" s="958"/>
      <c r="D92" s="958"/>
      <c r="E92" s="958"/>
      <c r="F92" s="958"/>
      <c r="G92" s="958"/>
      <c r="H92" s="958"/>
      <c r="I92" s="958"/>
      <c r="J92" s="958"/>
      <c r="K92" s="958"/>
      <c r="L92" s="958"/>
    </row>
    <row r="93" spans="3:12" ht="12">
      <c r="C93" s="958"/>
      <c r="D93" s="958"/>
      <c r="E93" s="958"/>
      <c r="F93" s="958"/>
      <c r="G93" s="958"/>
      <c r="H93" s="958"/>
      <c r="I93" s="958"/>
      <c r="J93" s="958"/>
      <c r="K93" s="958"/>
      <c r="L93" s="958"/>
    </row>
    <row r="94" spans="3:12" ht="12">
      <c r="C94" s="958"/>
      <c r="D94" s="958"/>
      <c r="E94" s="958"/>
      <c r="F94" s="958"/>
      <c r="G94" s="958"/>
      <c r="H94" s="958"/>
      <c r="I94" s="958"/>
      <c r="J94" s="958"/>
      <c r="K94" s="958"/>
      <c r="L94" s="958"/>
    </row>
    <row r="95" spans="3:12" ht="12">
      <c r="C95" s="958"/>
      <c r="D95" s="958"/>
      <c r="E95" s="958"/>
      <c r="F95" s="958"/>
      <c r="G95" s="958"/>
      <c r="H95" s="958"/>
      <c r="I95" s="958"/>
      <c r="J95" s="958"/>
      <c r="K95" s="958"/>
      <c r="L95" s="958"/>
    </row>
    <row r="96" spans="3:12" ht="12">
      <c r="C96" s="958"/>
      <c r="D96" s="958"/>
      <c r="E96" s="958"/>
      <c r="F96" s="958"/>
      <c r="G96" s="958"/>
      <c r="H96" s="958"/>
      <c r="I96" s="958"/>
      <c r="J96" s="958"/>
      <c r="K96" s="958"/>
      <c r="L96" s="958"/>
    </row>
    <row r="97" spans="3:12" ht="12">
      <c r="C97" s="958"/>
      <c r="D97" s="958"/>
      <c r="E97" s="958"/>
      <c r="F97" s="958"/>
      <c r="G97" s="958"/>
      <c r="H97" s="958"/>
      <c r="I97" s="958"/>
      <c r="J97" s="958"/>
      <c r="K97" s="958"/>
      <c r="L97" s="958"/>
    </row>
    <row r="98" spans="3:12" ht="12">
      <c r="C98" s="958"/>
      <c r="D98" s="958"/>
      <c r="E98" s="958"/>
      <c r="F98" s="958"/>
      <c r="G98" s="958"/>
      <c r="H98" s="958"/>
      <c r="I98" s="958"/>
      <c r="J98" s="958"/>
      <c r="K98" s="958"/>
      <c r="L98" s="958"/>
    </row>
    <row r="99" spans="3:12" ht="12">
      <c r="C99" s="958"/>
      <c r="D99" s="958"/>
      <c r="E99" s="958"/>
      <c r="F99" s="958"/>
      <c r="G99" s="958"/>
      <c r="H99" s="958"/>
      <c r="I99" s="958"/>
      <c r="J99" s="958"/>
      <c r="K99" s="958"/>
      <c r="L99" s="958"/>
    </row>
    <row r="100" spans="3:12" ht="12">
      <c r="C100" s="958"/>
      <c r="D100" s="958"/>
      <c r="E100" s="958"/>
      <c r="F100" s="958"/>
      <c r="G100" s="958"/>
      <c r="H100" s="958"/>
      <c r="I100" s="958"/>
      <c r="J100" s="958"/>
      <c r="K100" s="958"/>
      <c r="L100" s="958"/>
    </row>
    <row r="101" spans="3:12" ht="12">
      <c r="C101" s="958"/>
      <c r="D101" s="958"/>
      <c r="E101" s="958"/>
      <c r="F101" s="958"/>
      <c r="G101" s="958"/>
      <c r="H101" s="958"/>
      <c r="I101" s="958"/>
      <c r="J101" s="958"/>
      <c r="K101" s="958"/>
      <c r="L101" s="958"/>
    </row>
    <row r="102" spans="3:12" ht="12">
      <c r="C102" s="958"/>
      <c r="D102" s="958"/>
      <c r="E102" s="958"/>
      <c r="F102" s="958"/>
      <c r="G102" s="958"/>
      <c r="H102" s="958"/>
      <c r="I102" s="958"/>
      <c r="J102" s="958"/>
      <c r="K102" s="958"/>
      <c r="L102" s="958"/>
    </row>
    <row r="103" spans="3:12" ht="12">
      <c r="C103" s="958"/>
      <c r="D103" s="958"/>
      <c r="E103" s="958"/>
      <c r="F103" s="958"/>
      <c r="G103" s="958"/>
      <c r="H103" s="958"/>
      <c r="I103" s="958"/>
      <c r="J103" s="958"/>
      <c r="K103" s="958"/>
      <c r="L103" s="958"/>
    </row>
    <row r="104" spans="3:12" ht="12">
      <c r="C104" s="958"/>
      <c r="D104" s="958"/>
      <c r="E104" s="958"/>
      <c r="F104" s="958"/>
      <c r="G104" s="958"/>
      <c r="H104" s="958"/>
      <c r="I104" s="958"/>
      <c r="J104" s="958"/>
      <c r="K104" s="958"/>
      <c r="L104" s="958"/>
    </row>
    <row r="105" spans="3:12" ht="12">
      <c r="C105" s="958"/>
      <c r="D105" s="958"/>
      <c r="E105" s="958"/>
      <c r="F105" s="958"/>
      <c r="G105" s="958"/>
      <c r="H105" s="958"/>
      <c r="I105" s="958"/>
      <c r="J105" s="958"/>
      <c r="K105" s="958"/>
      <c r="L105" s="958"/>
    </row>
    <row r="106" spans="3:12" ht="12">
      <c r="C106" s="958"/>
      <c r="D106" s="958"/>
      <c r="E106" s="958"/>
      <c r="F106" s="958"/>
      <c r="G106" s="958"/>
      <c r="H106" s="958"/>
      <c r="I106" s="958"/>
      <c r="J106" s="958"/>
      <c r="K106" s="958"/>
      <c r="L106" s="958"/>
    </row>
    <row r="107" spans="3:12" ht="12">
      <c r="C107" s="958"/>
      <c r="D107" s="958"/>
      <c r="E107" s="958"/>
      <c r="F107" s="958"/>
      <c r="G107" s="958"/>
      <c r="H107" s="958"/>
      <c r="I107" s="958"/>
      <c r="J107" s="958"/>
      <c r="K107" s="958"/>
      <c r="L107" s="958"/>
    </row>
    <row r="108" spans="3:12" ht="12">
      <c r="C108" s="958"/>
      <c r="D108" s="958"/>
      <c r="E108" s="958"/>
      <c r="F108" s="958"/>
      <c r="G108" s="958"/>
      <c r="H108" s="958"/>
      <c r="I108" s="958"/>
      <c r="J108" s="958"/>
      <c r="K108" s="958"/>
      <c r="L108" s="958"/>
    </row>
    <row r="109" spans="3:12" ht="12">
      <c r="C109" s="958"/>
      <c r="D109" s="958"/>
      <c r="E109" s="958"/>
      <c r="F109" s="958"/>
      <c r="G109" s="958"/>
      <c r="H109" s="958"/>
      <c r="I109" s="958"/>
      <c r="J109" s="958"/>
      <c r="K109" s="958"/>
      <c r="L109" s="958"/>
    </row>
    <row r="110" spans="3:12" ht="12">
      <c r="C110" s="958"/>
      <c r="D110" s="958"/>
      <c r="E110" s="958"/>
      <c r="F110" s="958"/>
      <c r="G110" s="958"/>
      <c r="H110" s="958"/>
      <c r="I110" s="958"/>
      <c r="J110" s="958"/>
      <c r="K110" s="958"/>
      <c r="L110" s="958"/>
    </row>
    <row r="111" spans="3:12" ht="12">
      <c r="C111" s="958"/>
      <c r="D111" s="958"/>
      <c r="E111" s="958"/>
      <c r="F111" s="958"/>
      <c r="G111" s="958"/>
      <c r="H111" s="958"/>
      <c r="I111" s="958"/>
      <c r="J111" s="958"/>
      <c r="K111" s="958"/>
      <c r="L111" s="958"/>
    </row>
    <row r="112" spans="3:12" ht="12">
      <c r="C112" s="958"/>
      <c r="D112" s="958"/>
      <c r="E112" s="958"/>
      <c r="F112" s="958"/>
      <c r="G112" s="958"/>
      <c r="H112" s="958"/>
      <c r="I112" s="958"/>
      <c r="J112" s="958"/>
      <c r="K112" s="958"/>
      <c r="L112" s="958"/>
    </row>
    <row r="113" spans="3:12" ht="12">
      <c r="C113" s="958"/>
      <c r="D113" s="958"/>
      <c r="E113" s="958"/>
      <c r="F113" s="958"/>
      <c r="G113" s="958"/>
      <c r="H113" s="958"/>
      <c r="I113" s="958"/>
      <c r="J113" s="958"/>
      <c r="K113" s="958"/>
      <c r="L113" s="958"/>
    </row>
    <row r="114" spans="3:12" ht="12">
      <c r="C114" s="958"/>
      <c r="D114" s="958"/>
      <c r="E114" s="958"/>
      <c r="F114" s="958"/>
      <c r="G114" s="958"/>
      <c r="H114" s="958"/>
      <c r="I114" s="958"/>
      <c r="J114" s="958"/>
      <c r="K114" s="958"/>
      <c r="L114" s="958"/>
    </row>
    <row r="115" spans="3:12" ht="12">
      <c r="C115" s="958"/>
      <c r="D115" s="958"/>
      <c r="E115" s="958"/>
      <c r="F115" s="958"/>
      <c r="G115" s="958"/>
      <c r="H115" s="958"/>
      <c r="I115" s="958"/>
      <c r="J115" s="958"/>
      <c r="K115" s="958"/>
      <c r="L115" s="958"/>
    </row>
    <row r="116" spans="3:12" ht="12">
      <c r="C116" s="958"/>
      <c r="D116" s="958"/>
      <c r="E116" s="958"/>
      <c r="F116" s="958"/>
      <c r="G116" s="958"/>
      <c r="H116" s="958"/>
      <c r="I116" s="958"/>
      <c r="J116" s="958"/>
      <c r="K116" s="958"/>
      <c r="L116" s="958"/>
    </row>
    <row r="117" spans="3:12" ht="12">
      <c r="C117" s="958"/>
      <c r="D117" s="958"/>
      <c r="E117" s="958"/>
      <c r="F117" s="958"/>
      <c r="G117" s="958"/>
      <c r="H117" s="958"/>
      <c r="I117" s="958"/>
      <c r="J117" s="958"/>
      <c r="K117" s="958"/>
      <c r="L117" s="958"/>
    </row>
    <row r="118" spans="3:12" ht="12">
      <c r="C118" s="958"/>
      <c r="D118" s="958"/>
      <c r="E118" s="958"/>
      <c r="F118" s="958"/>
      <c r="G118" s="958"/>
      <c r="H118" s="958"/>
      <c r="I118" s="958"/>
      <c r="J118" s="958"/>
      <c r="K118" s="958"/>
      <c r="L118" s="958"/>
    </row>
    <row r="119" spans="3:12" ht="12">
      <c r="C119" s="958"/>
      <c r="D119" s="958"/>
      <c r="E119" s="958"/>
      <c r="F119" s="958"/>
      <c r="G119" s="958"/>
      <c r="H119" s="958"/>
      <c r="I119" s="958"/>
      <c r="J119" s="958"/>
      <c r="K119" s="958"/>
      <c r="L119" s="958"/>
    </row>
    <row r="120" spans="3:12" ht="12">
      <c r="C120" s="958"/>
      <c r="D120" s="958"/>
      <c r="E120" s="958"/>
      <c r="F120" s="958"/>
      <c r="G120" s="958"/>
      <c r="H120" s="958"/>
      <c r="I120" s="958"/>
      <c r="J120" s="958"/>
      <c r="K120" s="958"/>
      <c r="L120" s="958"/>
    </row>
    <row r="121" spans="3:12" ht="12">
      <c r="C121" s="958"/>
      <c r="D121" s="958"/>
      <c r="E121" s="958"/>
      <c r="F121" s="958"/>
      <c r="G121" s="958"/>
      <c r="H121" s="958"/>
      <c r="I121" s="958"/>
      <c r="J121" s="958"/>
      <c r="K121" s="958"/>
      <c r="L121" s="958"/>
    </row>
    <row r="122" spans="3:12" ht="12">
      <c r="C122" s="958"/>
      <c r="D122" s="958"/>
      <c r="E122" s="958"/>
      <c r="F122" s="958"/>
      <c r="G122" s="958"/>
      <c r="H122" s="958"/>
      <c r="I122" s="958"/>
      <c r="J122" s="958"/>
      <c r="K122" s="958"/>
      <c r="L122" s="958"/>
    </row>
    <row r="123" spans="3:12" ht="12">
      <c r="C123" s="958"/>
      <c r="D123" s="958"/>
      <c r="E123" s="958"/>
      <c r="F123" s="958"/>
      <c r="G123" s="958"/>
      <c r="H123" s="958"/>
      <c r="I123" s="958"/>
      <c r="J123" s="958"/>
      <c r="K123" s="958"/>
      <c r="L123" s="958"/>
    </row>
    <row r="124" spans="3:12" ht="12">
      <c r="C124" s="958"/>
      <c r="D124" s="958"/>
      <c r="E124" s="958"/>
      <c r="F124" s="958"/>
      <c r="G124" s="958"/>
      <c r="H124" s="958"/>
      <c r="I124" s="958"/>
      <c r="J124" s="958"/>
      <c r="K124" s="958"/>
      <c r="L124" s="958"/>
    </row>
    <row r="125" spans="3:12" ht="12">
      <c r="C125" s="958"/>
      <c r="D125" s="958"/>
      <c r="E125" s="958"/>
      <c r="F125" s="958"/>
      <c r="G125" s="958"/>
      <c r="H125" s="958"/>
      <c r="I125" s="958"/>
      <c r="J125" s="958"/>
      <c r="K125" s="958"/>
      <c r="L125" s="958"/>
    </row>
    <row r="126" spans="3:12" ht="12">
      <c r="C126" s="958"/>
      <c r="D126" s="958"/>
      <c r="E126" s="958"/>
      <c r="F126" s="958"/>
      <c r="G126" s="958"/>
      <c r="H126" s="958"/>
      <c r="I126" s="958"/>
      <c r="J126" s="958"/>
      <c r="K126" s="958"/>
      <c r="L126" s="958"/>
    </row>
    <row r="127" spans="3:12" ht="12">
      <c r="C127" s="958"/>
      <c r="D127" s="958"/>
      <c r="E127" s="958"/>
      <c r="F127" s="958"/>
      <c r="G127" s="958"/>
      <c r="H127" s="958"/>
      <c r="I127" s="958"/>
      <c r="J127" s="958"/>
      <c r="K127" s="958"/>
      <c r="L127" s="958"/>
    </row>
    <row r="128" spans="3:12" ht="12">
      <c r="C128" s="958"/>
      <c r="D128" s="958"/>
      <c r="E128" s="958"/>
      <c r="F128" s="958"/>
      <c r="G128" s="958"/>
      <c r="H128" s="958"/>
      <c r="I128" s="958"/>
      <c r="J128" s="958"/>
      <c r="K128" s="958"/>
      <c r="L128" s="958"/>
    </row>
    <row r="129" spans="3:12" ht="12">
      <c r="C129" s="958"/>
      <c r="D129" s="958"/>
      <c r="E129" s="958"/>
      <c r="F129" s="958"/>
      <c r="G129" s="958"/>
      <c r="H129" s="958"/>
      <c r="I129" s="958"/>
      <c r="J129" s="958"/>
      <c r="K129" s="958"/>
      <c r="L129" s="958"/>
    </row>
    <row r="130" spans="3:12" ht="12">
      <c r="C130" s="958"/>
      <c r="D130" s="958"/>
      <c r="E130" s="958"/>
      <c r="F130" s="958"/>
      <c r="G130" s="958"/>
      <c r="H130" s="958"/>
      <c r="I130" s="958"/>
      <c r="J130" s="958"/>
      <c r="K130" s="958"/>
      <c r="L130" s="958"/>
    </row>
    <row r="131" spans="3:12" ht="12">
      <c r="C131" s="958"/>
      <c r="D131" s="958"/>
      <c r="E131" s="958"/>
      <c r="F131" s="958"/>
      <c r="G131" s="958"/>
      <c r="H131" s="958"/>
      <c r="I131" s="958"/>
      <c r="J131" s="958"/>
      <c r="K131" s="958"/>
      <c r="L131" s="958"/>
    </row>
    <row r="132" spans="3:12" ht="12">
      <c r="C132" s="958"/>
      <c r="D132" s="958"/>
      <c r="E132" s="958"/>
      <c r="F132" s="958"/>
      <c r="G132" s="958"/>
      <c r="H132" s="958"/>
      <c r="I132" s="958"/>
      <c r="J132" s="958"/>
      <c r="K132" s="958"/>
      <c r="L132" s="958"/>
    </row>
    <row r="133" spans="3:12" ht="12">
      <c r="C133" s="958"/>
      <c r="D133" s="958"/>
      <c r="E133" s="958"/>
      <c r="F133" s="958"/>
      <c r="G133" s="958"/>
      <c r="H133" s="958"/>
      <c r="I133" s="958"/>
      <c r="J133" s="958"/>
      <c r="K133" s="958"/>
      <c r="L133" s="958"/>
    </row>
    <row r="134" spans="3:12" ht="12">
      <c r="C134" s="958"/>
      <c r="D134" s="958"/>
      <c r="E134" s="958"/>
      <c r="F134" s="958"/>
      <c r="G134" s="958"/>
      <c r="H134" s="958"/>
      <c r="I134" s="958"/>
      <c r="J134" s="958"/>
      <c r="K134" s="958"/>
      <c r="L134" s="958"/>
    </row>
    <row r="135" spans="3:12" ht="12">
      <c r="C135" s="958"/>
      <c r="D135" s="958"/>
      <c r="E135" s="958"/>
      <c r="F135" s="958"/>
      <c r="G135" s="958"/>
      <c r="H135" s="958"/>
      <c r="I135" s="958"/>
      <c r="J135" s="958"/>
      <c r="K135" s="958"/>
      <c r="L135" s="958"/>
    </row>
    <row r="136" spans="3:12" ht="12">
      <c r="C136" s="958"/>
      <c r="D136" s="958"/>
      <c r="E136" s="958"/>
      <c r="F136" s="958"/>
      <c r="G136" s="958"/>
      <c r="H136" s="958"/>
      <c r="I136" s="958"/>
      <c r="J136" s="958"/>
      <c r="K136" s="958"/>
      <c r="L136" s="958"/>
    </row>
    <row r="137" spans="3:12" ht="12">
      <c r="C137" s="958"/>
      <c r="D137" s="958"/>
      <c r="E137" s="958"/>
      <c r="F137" s="958"/>
      <c r="G137" s="958"/>
      <c r="H137" s="958"/>
      <c r="I137" s="958"/>
      <c r="J137" s="958"/>
      <c r="K137" s="958"/>
      <c r="L137" s="958"/>
    </row>
    <row r="138" spans="3:12" ht="12">
      <c r="C138" s="958"/>
      <c r="D138" s="958"/>
      <c r="E138" s="958"/>
      <c r="F138" s="958"/>
      <c r="G138" s="958"/>
      <c r="H138" s="958"/>
      <c r="I138" s="958"/>
      <c r="J138" s="958"/>
      <c r="K138" s="958"/>
      <c r="L138" s="958"/>
    </row>
    <row r="139" spans="3:12" ht="12">
      <c r="C139" s="958"/>
      <c r="D139" s="958"/>
      <c r="E139" s="958"/>
      <c r="F139" s="958"/>
      <c r="G139" s="958"/>
      <c r="H139" s="958"/>
      <c r="I139" s="958"/>
      <c r="J139" s="958"/>
      <c r="K139" s="958"/>
      <c r="L139" s="958"/>
    </row>
    <row r="140" spans="3:12" ht="12">
      <c r="C140" s="958"/>
      <c r="D140" s="958"/>
      <c r="E140" s="958"/>
      <c r="F140" s="958"/>
      <c r="G140" s="958"/>
      <c r="H140" s="958"/>
      <c r="I140" s="958"/>
      <c r="J140" s="958"/>
      <c r="K140" s="958"/>
      <c r="L140" s="958"/>
    </row>
    <row r="141" spans="3:12" ht="12">
      <c r="C141" s="958"/>
      <c r="D141" s="958"/>
      <c r="E141" s="958"/>
      <c r="F141" s="958"/>
      <c r="G141" s="958"/>
      <c r="H141" s="958"/>
      <c r="I141" s="958"/>
      <c r="J141" s="958"/>
      <c r="K141" s="958"/>
      <c r="L141" s="958"/>
    </row>
    <row r="142" spans="3:12" ht="12">
      <c r="C142" s="958"/>
      <c r="D142" s="958"/>
      <c r="E142" s="958"/>
      <c r="F142" s="958"/>
      <c r="G142" s="958"/>
      <c r="H142" s="958"/>
      <c r="I142" s="958"/>
      <c r="J142" s="958"/>
      <c r="K142" s="958"/>
      <c r="L142" s="958"/>
    </row>
    <row r="143" spans="3:12" ht="12">
      <c r="C143" s="958"/>
      <c r="D143" s="958"/>
      <c r="E143" s="958"/>
      <c r="F143" s="958"/>
      <c r="G143" s="958"/>
      <c r="H143" s="958"/>
      <c r="I143" s="958"/>
      <c r="J143" s="958"/>
      <c r="K143" s="958"/>
      <c r="L143" s="958"/>
    </row>
    <row r="144" spans="3:12" ht="12">
      <c r="C144" s="958"/>
      <c r="D144" s="958"/>
      <c r="E144" s="958"/>
      <c r="F144" s="958"/>
      <c r="G144" s="958"/>
      <c r="H144" s="958"/>
      <c r="I144" s="958"/>
      <c r="J144" s="958"/>
      <c r="K144" s="958"/>
      <c r="L144" s="958"/>
    </row>
    <row r="145" spans="3:12" ht="12">
      <c r="C145" s="958"/>
      <c r="D145" s="958"/>
      <c r="E145" s="958"/>
      <c r="F145" s="958"/>
      <c r="G145" s="958"/>
      <c r="H145" s="958"/>
      <c r="I145" s="958"/>
      <c r="J145" s="958"/>
      <c r="K145" s="958"/>
      <c r="L145" s="958"/>
    </row>
    <row r="146" spans="3:12" ht="12">
      <c r="C146" s="958"/>
      <c r="D146" s="958"/>
      <c r="E146" s="958"/>
      <c r="F146" s="958"/>
      <c r="G146" s="958"/>
      <c r="H146" s="958"/>
      <c r="I146" s="958"/>
      <c r="J146" s="958"/>
      <c r="K146" s="958"/>
      <c r="L146" s="958"/>
    </row>
    <row r="147" spans="3:12" ht="12">
      <c r="C147" s="958"/>
      <c r="D147" s="958"/>
      <c r="E147" s="958"/>
      <c r="F147" s="958"/>
      <c r="G147" s="958"/>
      <c r="H147" s="958"/>
      <c r="I147" s="958"/>
      <c r="J147" s="958"/>
      <c r="K147" s="958"/>
      <c r="L147" s="958"/>
    </row>
    <row r="148" spans="3:12" ht="12">
      <c r="C148" s="958"/>
      <c r="D148" s="958"/>
      <c r="E148" s="958"/>
      <c r="F148" s="958"/>
      <c r="G148" s="958"/>
      <c r="H148" s="958"/>
      <c r="I148" s="958"/>
      <c r="J148" s="958"/>
      <c r="K148" s="958"/>
      <c r="L148" s="958"/>
    </row>
    <row r="149" spans="3:12" ht="12">
      <c r="C149" s="958"/>
      <c r="D149" s="958"/>
      <c r="E149" s="958"/>
      <c r="F149" s="958"/>
      <c r="G149" s="958"/>
      <c r="H149" s="958"/>
      <c r="I149" s="958"/>
      <c r="J149" s="958"/>
      <c r="K149" s="958"/>
      <c r="L149" s="958"/>
    </row>
    <row r="150" spans="3:12" ht="12">
      <c r="C150" s="958"/>
      <c r="D150" s="958"/>
      <c r="E150" s="958"/>
      <c r="F150" s="958"/>
      <c r="G150" s="958"/>
      <c r="H150" s="958"/>
      <c r="I150" s="958"/>
      <c r="J150" s="958"/>
      <c r="K150" s="958"/>
      <c r="L150" s="958"/>
    </row>
    <row r="151" spans="3:12" ht="12">
      <c r="C151" s="958"/>
      <c r="D151" s="958"/>
      <c r="E151" s="958"/>
      <c r="F151" s="958"/>
      <c r="G151" s="958"/>
      <c r="H151" s="958"/>
      <c r="I151" s="958"/>
      <c r="J151" s="958"/>
      <c r="K151" s="958"/>
      <c r="L151" s="958"/>
    </row>
    <row r="152" spans="3:12" ht="12">
      <c r="C152" s="958"/>
      <c r="D152" s="958"/>
      <c r="E152" s="958"/>
      <c r="F152" s="958"/>
      <c r="G152" s="958"/>
      <c r="H152" s="958"/>
      <c r="I152" s="958"/>
      <c r="J152" s="958"/>
      <c r="K152" s="958"/>
      <c r="L152" s="958"/>
    </row>
    <row r="153" spans="3:12" ht="12">
      <c r="C153" s="958"/>
      <c r="D153" s="958"/>
      <c r="E153" s="958"/>
      <c r="F153" s="958"/>
      <c r="G153" s="958"/>
      <c r="H153" s="958"/>
      <c r="I153" s="958"/>
      <c r="J153" s="958"/>
      <c r="K153" s="958"/>
      <c r="L153" s="958"/>
    </row>
    <row r="154" spans="3:12" ht="12">
      <c r="C154" s="958"/>
      <c r="D154" s="958"/>
      <c r="E154" s="958"/>
      <c r="F154" s="958"/>
      <c r="G154" s="958"/>
      <c r="H154" s="958"/>
      <c r="I154" s="958"/>
      <c r="J154" s="958"/>
      <c r="K154" s="958"/>
      <c r="L154" s="958"/>
    </row>
    <row r="155" spans="3:12" ht="12">
      <c r="C155" s="958"/>
      <c r="D155" s="958"/>
      <c r="E155" s="958"/>
      <c r="F155" s="958"/>
      <c r="G155" s="958"/>
      <c r="H155" s="958"/>
      <c r="I155" s="958"/>
      <c r="J155" s="958"/>
      <c r="K155" s="958"/>
      <c r="L155" s="958"/>
    </row>
    <row r="156" spans="3:12" ht="12">
      <c r="C156" s="958"/>
      <c r="D156" s="958"/>
      <c r="E156" s="958"/>
      <c r="F156" s="958"/>
      <c r="G156" s="958"/>
      <c r="H156" s="958"/>
      <c r="I156" s="958"/>
      <c r="J156" s="958"/>
      <c r="K156" s="958"/>
      <c r="L156" s="958"/>
    </row>
    <row r="157" spans="3:12" ht="12">
      <c r="C157" s="958"/>
      <c r="D157" s="958"/>
      <c r="E157" s="958"/>
      <c r="F157" s="958"/>
      <c r="G157" s="958"/>
      <c r="H157" s="958"/>
      <c r="I157" s="958"/>
      <c r="J157" s="958"/>
      <c r="K157" s="958"/>
      <c r="L157" s="958"/>
    </row>
    <row r="158" spans="3:12" ht="12">
      <c r="C158" s="958"/>
      <c r="D158" s="958"/>
      <c r="E158" s="958"/>
      <c r="F158" s="958"/>
      <c r="G158" s="958"/>
      <c r="H158" s="958"/>
      <c r="I158" s="958"/>
      <c r="J158" s="958"/>
      <c r="K158" s="958"/>
      <c r="L158" s="958"/>
    </row>
    <row r="159" spans="3:12" ht="12">
      <c r="C159" s="958"/>
      <c r="D159" s="958"/>
      <c r="E159" s="958"/>
      <c r="F159" s="958"/>
      <c r="G159" s="958"/>
      <c r="H159" s="958"/>
      <c r="I159" s="958"/>
      <c r="J159" s="958"/>
      <c r="K159" s="958"/>
      <c r="L159" s="958"/>
    </row>
    <row r="160" spans="3:12" ht="12">
      <c r="C160" s="958"/>
      <c r="D160" s="958"/>
      <c r="E160" s="958"/>
      <c r="F160" s="958"/>
      <c r="G160" s="958"/>
      <c r="H160" s="958"/>
      <c r="I160" s="958"/>
      <c r="J160" s="958"/>
      <c r="K160" s="958"/>
      <c r="L160" s="958"/>
    </row>
    <row r="161" spans="3:12" ht="12">
      <c r="C161" s="958"/>
      <c r="D161" s="958"/>
      <c r="E161" s="958"/>
      <c r="F161" s="958"/>
      <c r="G161" s="958"/>
      <c r="H161" s="958"/>
      <c r="I161" s="958"/>
      <c r="J161" s="958"/>
      <c r="K161" s="958"/>
      <c r="L161" s="958"/>
    </row>
    <row r="162" spans="3:12" ht="12">
      <c r="C162" s="958"/>
      <c r="D162" s="958"/>
      <c r="E162" s="958"/>
      <c r="F162" s="958"/>
      <c r="G162" s="958"/>
      <c r="H162" s="958"/>
      <c r="I162" s="958"/>
      <c r="J162" s="958"/>
      <c r="K162" s="958"/>
      <c r="L162" s="958"/>
    </row>
    <row r="163" spans="3:12" ht="12">
      <c r="C163" s="958"/>
      <c r="D163" s="958"/>
      <c r="E163" s="958"/>
      <c r="F163" s="958"/>
      <c r="G163" s="958"/>
      <c r="H163" s="958"/>
      <c r="I163" s="958"/>
      <c r="J163" s="958"/>
      <c r="K163" s="958"/>
      <c r="L163" s="958"/>
    </row>
    <row r="164" spans="3:12" ht="12">
      <c r="C164" s="958"/>
      <c r="D164" s="958"/>
      <c r="E164" s="958"/>
      <c r="F164" s="958"/>
      <c r="G164" s="958"/>
      <c r="H164" s="958"/>
      <c r="I164" s="958"/>
      <c r="J164" s="958"/>
      <c r="K164" s="958"/>
      <c r="L164" s="958"/>
    </row>
    <row r="165" spans="3:12" ht="12">
      <c r="C165" s="958"/>
      <c r="D165" s="958"/>
      <c r="E165" s="958"/>
      <c r="F165" s="958"/>
      <c r="G165" s="958"/>
      <c r="H165" s="958"/>
      <c r="I165" s="958"/>
      <c r="J165" s="958"/>
      <c r="K165" s="958"/>
      <c r="L165" s="958"/>
    </row>
    <row r="166" spans="3:12" ht="12">
      <c r="C166" s="958"/>
      <c r="D166" s="958"/>
      <c r="E166" s="958"/>
      <c r="F166" s="958"/>
      <c r="G166" s="958"/>
      <c r="H166" s="958"/>
      <c r="I166" s="958"/>
      <c r="J166" s="958"/>
      <c r="K166" s="958"/>
      <c r="L166" s="958"/>
    </row>
    <row r="167" spans="3:12" ht="12">
      <c r="C167" s="958"/>
      <c r="D167" s="958"/>
      <c r="E167" s="958"/>
      <c r="F167" s="958"/>
      <c r="G167" s="958"/>
      <c r="H167" s="958"/>
      <c r="I167" s="958"/>
      <c r="J167" s="958"/>
      <c r="K167" s="958"/>
      <c r="L167" s="958"/>
    </row>
    <row r="168" spans="3:12" ht="12">
      <c r="C168" s="958"/>
      <c r="D168" s="958"/>
      <c r="E168" s="958"/>
      <c r="F168" s="958"/>
      <c r="G168" s="958"/>
      <c r="H168" s="958"/>
      <c r="I168" s="958"/>
      <c r="J168" s="958"/>
      <c r="K168" s="958"/>
      <c r="L168" s="958"/>
    </row>
    <row r="169" spans="3:12" ht="12">
      <c r="C169" s="958"/>
      <c r="D169" s="958"/>
      <c r="E169" s="958"/>
      <c r="F169" s="958"/>
      <c r="G169" s="958"/>
      <c r="H169" s="958"/>
      <c r="I169" s="958"/>
      <c r="J169" s="958"/>
      <c r="K169" s="958"/>
      <c r="L169" s="958"/>
    </row>
    <row r="170" spans="3:12" ht="12">
      <c r="C170" s="958"/>
      <c r="D170" s="958"/>
      <c r="E170" s="958"/>
      <c r="F170" s="958"/>
      <c r="G170" s="958"/>
      <c r="H170" s="958"/>
      <c r="I170" s="958"/>
      <c r="J170" s="958"/>
      <c r="K170" s="958"/>
      <c r="L170" s="958"/>
    </row>
    <row r="171" spans="3:12" ht="12">
      <c r="C171" s="958"/>
      <c r="D171" s="958"/>
      <c r="E171" s="958"/>
      <c r="F171" s="958"/>
      <c r="G171" s="958"/>
      <c r="H171" s="958"/>
      <c r="I171" s="958"/>
      <c r="J171" s="958"/>
      <c r="K171" s="958"/>
      <c r="L171" s="958"/>
    </row>
    <row r="172" spans="3:12" ht="12">
      <c r="C172" s="958"/>
      <c r="D172" s="958"/>
      <c r="E172" s="958"/>
      <c r="F172" s="958"/>
      <c r="G172" s="958"/>
      <c r="H172" s="958"/>
      <c r="I172" s="958"/>
      <c r="J172" s="958"/>
      <c r="K172" s="958"/>
      <c r="L172" s="958"/>
    </row>
    <row r="173" spans="3:12" ht="12">
      <c r="C173" s="958"/>
      <c r="D173" s="958"/>
      <c r="E173" s="958"/>
      <c r="F173" s="958"/>
      <c r="G173" s="958"/>
      <c r="H173" s="958"/>
      <c r="I173" s="958"/>
      <c r="J173" s="958"/>
      <c r="K173" s="958"/>
      <c r="L173" s="958"/>
    </row>
    <row r="174" spans="3:12" ht="12">
      <c r="C174" s="958"/>
      <c r="D174" s="958"/>
      <c r="E174" s="958"/>
      <c r="F174" s="958"/>
      <c r="G174" s="958"/>
      <c r="H174" s="958"/>
      <c r="I174" s="958"/>
      <c r="J174" s="958"/>
      <c r="K174" s="958"/>
      <c r="L174" s="958"/>
    </row>
    <row r="175" spans="3:12" ht="12">
      <c r="C175" s="958"/>
      <c r="D175" s="958"/>
      <c r="E175" s="958"/>
      <c r="F175" s="958"/>
      <c r="G175" s="958"/>
      <c r="H175" s="958"/>
      <c r="I175" s="958"/>
      <c r="J175" s="958"/>
      <c r="K175" s="958"/>
      <c r="L175" s="958"/>
    </row>
    <row r="176" spans="3:12" ht="12">
      <c r="C176" s="958"/>
      <c r="D176" s="958"/>
      <c r="E176" s="958"/>
      <c r="F176" s="958"/>
      <c r="G176" s="958"/>
      <c r="H176" s="958"/>
      <c r="I176" s="958"/>
      <c r="J176" s="958"/>
      <c r="K176" s="958"/>
      <c r="L176" s="958"/>
    </row>
    <row r="177" spans="3:12" ht="12">
      <c r="C177" s="958"/>
      <c r="D177" s="958"/>
      <c r="E177" s="958"/>
      <c r="F177" s="958"/>
      <c r="G177" s="958"/>
      <c r="H177" s="958"/>
      <c r="I177" s="958"/>
      <c r="J177" s="958"/>
      <c r="K177" s="958"/>
      <c r="L177" s="958"/>
    </row>
    <row r="178" spans="3:12" ht="12">
      <c r="C178" s="958"/>
      <c r="D178" s="958"/>
      <c r="E178" s="958"/>
      <c r="F178" s="958"/>
      <c r="G178" s="958"/>
      <c r="H178" s="958"/>
      <c r="I178" s="958"/>
      <c r="J178" s="958"/>
      <c r="K178" s="958"/>
      <c r="L178" s="958"/>
    </row>
    <row r="179" spans="3:12" ht="12">
      <c r="C179" s="958"/>
      <c r="D179" s="958"/>
      <c r="E179" s="958"/>
      <c r="F179" s="958"/>
      <c r="G179" s="958"/>
      <c r="H179" s="958"/>
      <c r="I179" s="958"/>
      <c r="J179" s="958"/>
      <c r="K179" s="958"/>
      <c r="L179" s="958"/>
    </row>
    <row r="180" spans="3:12" ht="12">
      <c r="C180" s="958"/>
      <c r="D180" s="958"/>
      <c r="E180" s="958"/>
      <c r="F180" s="958"/>
      <c r="G180" s="958"/>
      <c r="H180" s="958"/>
      <c r="I180" s="958"/>
      <c r="J180" s="958"/>
      <c r="K180" s="958"/>
      <c r="L180" s="958"/>
    </row>
    <row r="181" spans="3:12" ht="12">
      <c r="C181" s="958"/>
      <c r="D181" s="958"/>
      <c r="E181" s="958"/>
      <c r="F181" s="958"/>
      <c r="G181" s="958"/>
      <c r="H181" s="958"/>
      <c r="I181" s="958"/>
      <c r="J181" s="958"/>
      <c r="K181" s="958"/>
      <c r="L181" s="958"/>
    </row>
    <row r="182" spans="3:12" ht="12">
      <c r="C182" s="958"/>
      <c r="D182" s="958"/>
      <c r="E182" s="958"/>
      <c r="F182" s="958"/>
      <c r="G182" s="958"/>
      <c r="H182" s="958"/>
      <c r="I182" s="958"/>
      <c r="J182" s="958"/>
      <c r="K182" s="958"/>
      <c r="L182" s="958"/>
    </row>
    <row r="183" spans="3:12" ht="12">
      <c r="C183" s="958"/>
      <c r="D183" s="958"/>
      <c r="E183" s="958"/>
      <c r="F183" s="958"/>
      <c r="G183" s="958"/>
      <c r="H183" s="958"/>
      <c r="I183" s="958"/>
      <c r="J183" s="958"/>
      <c r="K183" s="958"/>
      <c r="L183" s="958"/>
    </row>
    <row r="184" spans="3:12" ht="12">
      <c r="C184" s="958"/>
      <c r="D184" s="958"/>
      <c r="E184" s="958"/>
      <c r="F184" s="958"/>
      <c r="G184" s="958"/>
      <c r="H184" s="958"/>
      <c r="I184" s="958"/>
      <c r="J184" s="958"/>
      <c r="K184" s="958"/>
      <c r="L184" s="958"/>
    </row>
    <row r="185" spans="3:12" ht="12">
      <c r="C185" s="958"/>
      <c r="D185" s="958"/>
      <c r="E185" s="958"/>
      <c r="F185" s="958"/>
      <c r="G185" s="958"/>
      <c r="H185" s="958"/>
      <c r="I185" s="958"/>
      <c r="J185" s="958"/>
      <c r="K185" s="958"/>
      <c r="L185" s="958"/>
    </row>
    <row r="186" spans="3:12" ht="12">
      <c r="C186" s="958"/>
      <c r="D186" s="958"/>
      <c r="E186" s="958"/>
      <c r="F186" s="958"/>
      <c r="G186" s="958"/>
      <c r="H186" s="958"/>
      <c r="I186" s="958"/>
      <c r="J186" s="958"/>
      <c r="K186" s="958"/>
      <c r="L186" s="958"/>
    </row>
    <row r="187" spans="3:12" ht="12">
      <c r="C187" s="958"/>
      <c r="D187" s="958"/>
      <c r="E187" s="958"/>
      <c r="F187" s="958"/>
      <c r="G187" s="958"/>
      <c r="H187" s="958"/>
      <c r="I187" s="958"/>
      <c r="J187" s="958"/>
      <c r="K187" s="958"/>
      <c r="L187" s="958"/>
    </row>
    <row r="188" spans="3:12" ht="12">
      <c r="C188" s="958"/>
      <c r="D188" s="958"/>
      <c r="E188" s="958"/>
      <c r="F188" s="958"/>
      <c r="G188" s="958"/>
      <c r="H188" s="958"/>
      <c r="I188" s="958"/>
      <c r="J188" s="958"/>
      <c r="K188" s="958"/>
      <c r="L188" s="958"/>
    </row>
    <row r="189" spans="3:12" ht="12">
      <c r="C189" s="958"/>
      <c r="D189" s="958"/>
      <c r="E189" s="958"/>
      <c r="F189" s="958"/>
      <c r="G189" s="958"/>
      <c r="H189" s="958"/>
      <c r="I189" s="958"/>
      <c r="J189" s="958"/>
      <c r="K189" s="958"/>
      <c r="L189" s="958"/>
    </row>
    <row r="190" spans="3:12" ht="12">
      <c r="C190" s="958"/>
      <c r="D190" s="958"/>
      <c r="E190" s="958"/>
      <c r="F190" s="958"/>
      <c r="G190" s="958"/>
      <c r="H190" s="958"/>
      <c r="I190" s="958"/>
      <c r="J190" s="958"/>
      <c r="K190" s="958"/>
      <c r="L190" s="958"/>
    </row>
    <row r="191" spans="3:12" ht="12">
      <c r="C191" s="958"/>
      <c r="D191" s="958"/>
      <c r="E191" s="958"/>
      <c r="F191" s="958"/>
      <c r="G191" s="958"/>
      <c r="H191" s="958"/>
      <c r="I191" s="958"/>
      <c r="J191" s="958"/>
      <c r="K191" s="958"/>
      <c r="L191" s="958"/>
    </row>
    <row r="192" spans="3:12" ht="12">
      <c r="C192" s="958"/>
      <c r="D192" s="958"/>
      <c r="E192" s="958"/>
      <c r="F192" s="958"/>
      <c r="G192" s="958"/>
      <c r="H192" s="958"/>
      <c r="I192" s="958"/>
      <c r="J192" s="958"/>
      <c r="K192" s="958"/>
      <c r="L192" s="958"/>
    </row>
    <row r="193" spans="3:12" ht="12">
      <c r="C193" s="958"/>
      <c r="D193" s="958"/>
      <c r="E193" s="958"/>
      <c r="F193" s="958"/>
      <c r="G193" s="958"/>
      <c r="H193" s="958"/>
      <c r="I193" s="958"/>
      <c r="J193" s="958"/>
      <c r="K193" s="958"/>
      <c r="L193" s="958"/>
    </row>
    <row r="194" spans="3:12" ht="12">
      <c r="C194" s="958"/>
      <c r="D194" s="958"/>
      <c r="E194" s="958"/>
      <c r="F194" s="958"/>
      <c r="G194" s="958"/>
      <c r="H194" s="958"/>
      <c r="I194" s="958"/>
      <c r="J194" s="958"/>
      <c r="K194" s="958"/>
      <c r="L194" s="958"/>
    </row>
    <row r="195" spans="3:12" ht="12">
      <c r="C195" s="958"/>
      <c r="D195" s="958"/>
      <c r="E195" s="958"/>
      <c r="F195" s="958"/>
      <c r="G195" s="958"/>
      <c r="H195" s="958"/>
      <c r="I195" s="958"/>
      <c r="J195" s="958"/>
      <c r="K195" s="958"/>
      <c r="L195" s="958"/>
    </row>
    <row r="196" spans="3:12" ht="12">
      <c r="C196" s="958"/>
      <c r="D196" s="958"/>
      <c r="E196" s="958"/>
      <c r="F196" s="958"/>
      <c r="G196" s="958"/>
      <c r="H196" s="958"/>
      <c r="I196" s="958"/>
      <c r="J196" s="958"/>
      <c r="K196" s="958"/>
      <c r="L196" s="958"/>
    </row>
    <row r="197" spans="3:12" ht="12">
      <c r="C197" s="958"/>
      <c r="D197" s="958"/>
      <c r="E197" s="958"/>
      <c r="F197" s="958"/>
      <c r="G197" s="958"/>
      <c r="H197" s="958"/>
      <c r="I197" s="958"/>
      <c r="J197" s="958"/>
      <c r="K197" s="958"/>
      <c r="L197" s="958"/>
    </row>
    <row r="198" spans="3:12" ht="12">
      <c r="C198" s="958"/>
      <c r="D198" s="958"/>
      <c r="E198" s="958"/>
      <c r="F198" s="958"/>
      <c r="G198" s="958"/>
      <c r="H198" s="958"/>
      <c r="I198" s="958"/>
      <c r="J198" s="958"/>
      <c r="K198" s="958"/>
      <c r="L198" s="958"/>
    </row>
    <row r="199" spans="3:12" ht="12">
      <c r="C199" s="958"/>
      <c r="D199" s="958"/>
      <c r="E199" s="958"/>
      <c r="F199" s="958"/>
      <c r="G199" s="958"/>
      <c r="H199" s="958"/>
      <c r="I199" s="958"/>
      <c r="J199" s="958"/>
      <c r="K199" s="958"/>
      <c r="L199" s="958"/>
    </row>
    <row r="200" spans="3:12" ht="12">
      <c r="C200" s="958"/>
      <c r="D200" s="958"/>
      <c r="E200" s="958"/>
      <c r="F200" s="958"/>
      <c r="G200" s="958"/>
      <c r="H200" s="958"/>
      <c r="I200" s="958"/>
      <c r="J200" s="958"/>
      <c r="K200" s="958"/>
      <c r="L200" s="958"/>
    </row>
    <row r="201" spans="3:12" ht="12">
      <c r="C201" s="958"/>
      <c r="D201" s="958"/>
      <c r="E201" s="958"/>
      <c r="F201" s="958"/>
      <c r="G201" s="958"/>
      <c r="H201" s="958"/>
      <c r="I201" s="958"/>
      <c r="J201" s="958"/>
      <c r="K201" s="958"/>
      <c r="L201" s="958"/>
    </row>
    <row r="202" spans="3:12" ht="12">
      <c r="C202" s="958"/>
      <c r="D202" s="958"/>
      <c r="E202" s="958"/>
      <c r="F202" s="958"/>
      <c r="G202" s="958"/>
      <c r="H202" s="958"/>
      <c r="I202" s="958"/>
      <c r="J202" s="958"/>
      <c r="K202" s="958"/>
      <c r="L202" s="958"/>
    </row>
    <row r="203" spans="3:12" ht="12">
      <c r="C203" s="958"/>
      <c r="D203" s="958"/>
      <c r="E203" s="958"/>
      <c r="F203" s="958"/>
      <c r="G203" s="958"/>
      <c r="H203" s="958"/>
      <c r="I203" s="958"/>
      <c r="J203" s="958"/>
      <c r="K203" s="958"/>
      <c r="L203" s="958"/>
    </row>
    <row r="204" spans="3:12" ht="12">
      <c r="C204" s="958"/>
      <c r="D204" s="958"/>
      <c r="E204" s="958"/>
      <c r="F204" s="958"/>
      <c r="G204" s="958"/>
      <c r="H204" s="958"/>
      <c r="I204" s="958"/>
      <c r="J204" s="958"/>
      <c r="K204" s="958"/>
      <c r="L204" s="958"/>
    </row>
    <row r="205" spans="3:12" ht="12">
      <c r="C205" s="958"/>
      <c r="D205" s="958"/>
      <c r="E205" s="958"/>
      <c r="F205" s="958"/>
      <c r="G205" s="958"/>
      <c r="H205" s="958"/>
      <c r="I205" s="958"/>
      <c r="J205" s="958"/>
      <c r="K205" s="958"/>
      <c r="L205" s="958"/>
    </row>
    <row r="206" spans="3:12" ht="12">
      <c r="C206" s="958"/>
      <c r="D206" s="958"/>
      <c r="E206" s="958"/>
      <c r="F206" s="958"/>
      <c r="G206" s="958"/>
      <c r="H206" s="958"/>
      <c r="I206" s="958"/>
      <c r="J206" s="958"/>
      <c r="K206" s="958"/>
      <c r="L206" s="958"/>
    </row>
    <row r="207" spans="3:12" ht="12">
      <c r="C207" s="958"/>
      <c r="D207" s="958"/>
      <c r="E207" s="958"/>
      <c r="F207" s="958"/>
      <c r="G207" s="958"/>
      <c r="H207" s="958"/>
      <c r="I207" s="958"/>
      <c r="J207" s="958"/>
      <c r="K207" s="958"/>
      <c r="L207" s="958"/>
    </row>
    <row r="208" spans="3:12" ht="12">
      <c r="C208" s="958"/>
      <c r="D208" s="958"/>
      <c r="E208" s="958"/>
      <c r="F208" s="958"/>
      <c r="G208" s="958"/>
      <c r="H208" s="958"/>
      <c r="I208" s="958"/>
      <c r="J208" s="958"/>
      <c r="K208" s="958"/>
      <c r="L208" s="958"/>
    </row>
    <row r="209" spans="3:12" ht="12">
      <c r="C209" s="958"/>
      <c r="D209" s="958"/>
      <c r="E209" s="958"/>
      <c r="F209" s="958"/>
      <c r="G209" s="958"/>
      <c r="H209" s="958"/>
      <c r="I209" s="958"/>
      <c r="J209" s="958"/>
      <c r="K209" s="958"/>
      <c r="L209" s="958"/>
    </row>
    <row r="210" spans="3:12" ht="12">
      <c r="C210" s="958"/>
      <c r="D210" s="958"/>
      <c r="E210" s="958"/>
      <c r="F210" s="958"/>
      <c r="G210" s="958"/>
      <c r="H210" s="958"/>
      <c r="I210" s="958"/>
      <c r="J210" s="958"/>
      <c r="K210" s="958"/>
      <c r="L210" s="958"/>
    </row>
    <row r="211" spans="3:12" ht="12">
      <c r="C211" s="958"/>
      <c r="D211" s="958"/>
      <c r="E211" s="958"/>
      <c r="F211" s="958"/>
      <c r="G211" s="958"/>
      <c r="H211" s="958"/>
      <c r="I211" s="958"/>
      <c r="J211" s="958"/>
      <c r="K211" s="958"/>
      <c r="L211" s="958"/>
    </row>
    <row r="212" spans="3:12" ht="12">
      <c r="C212" s="958"/>
      <c r="D212" s="958"/>
      <c r="E212" s="958"/>
      <c r="F212" s="958"/>
      <c r="G212" s="958"/>
      <c r="H212" s="958"/>
      <c r="I212" s="958"/>
      <c r="J212" s="958"/>
      <c r="K212" s="958"/>
      <c r="L212" s="958"/>
    </row>
    <row r="213" spans="3:12" ht="12">
      <c r="C213" s="958"/>
      <c r="D213" s="958"/>
      <c r="E213" s="958"/>
      <c r="F213" s="958"/>
      <c r="G213" s="958"/>
      <c r="H213" s="958"/>
      <c r="I213" s="958"/>
      <c r="J213" s="958"/>
      <c r="K213" s="958"/>
      <c r="L213" s="958"/>
    </row>
    <row r="214" spans="3:12" ht="12">
      <c r="C214" s="958"/>
      <c r="D214" s="958"/>
      <c r="E214" s="958"/>
      <c r="F214" s="958"/>
      <c r="G214" s="958"/>
      <c r="H214" s="958"/>
      <c r="I214" s="958"/>
      <c r="J214" s="958"/>
      <c r="K214" s="958"/>
      <c r="L214" s="958"/>
    </row>
    <row r="215" spans="3:12" ht="12">
      <c r="C215" s="958"/>
      <c r="D215" s="958"/>
      <c r="E215" s="958"/>
      <c r="F215" s="958"/>
      <c r="G215" s="958"/>
      <c r="H215" s="958"/>
      <c r="I215" s="958"/>
      <c r="J215" s="958"/>
      <c r="K215" s="958"/>
      <c r="L215" s="958"/>
    </row>
    <row r="216" spans="3:12" ht="12">
      <c r="C216" s="958"/>
      <c r="D216" s="958"/>
      <c r="E216" s="958"/>
      <c r="F216" s="958"/>
      <c r="G216" s="958"/>
      <c r="H216" s="958"/>
      <c r="I216" s="958"/>
      <c r="J216" s="958"/>
      <c r="K216" s="958"/>
      <c r="L216" s="958"/>
    </row>
    <row r="217" spans="3:12" ht="12">
      <c r="C217" s="958"/>
      <c r="D217" s="958"/>
      <c r="E217" s="958"/>
      <c r="F217" s="958"/>
      <c r="G217" s="958"/>
      <c r="H217" s="958"/>
      <c r="I217" s="958"/>
      <c r="J217" s="958"/>
      <c r="K217" s="958"/>
      <c r="L217" s="958"/>
    </row>
    <row r="218" spans="3:12" ht="12">
      <c r="C218" s="958"/>
      <c r="D218" s="958"/>
      <c r="E218" s="958"/>
      <c r="F218" s="958"/>
      <c r="G218" s="958"/>
      <c r="H218" s="958"/>
      <c r="I218" s="958"/>
      <c r="J218" s="958"/>
      <c r="K218" s="958"/>
      <c r="L218" s="958"/>
    </row>
    <row r="219" spans="3:12" ht="12">
      <c r="C219" s="958"/>
      <c r="D219" s="958"/>
      <c r="E219" s="958"/>
      <c r="F219" s="958"/>
      <c r="G219" s="958"/>
      <c r="H219" s="958"/>
      <c r="I219" s="958"/>
      <c r="J219" s="958"/>
      <c r="K219" s="958"/>
      <c r="L219" s="958"/>
    </row>
    <row r="220" spans="3:12" ht="12">
      <c r="C220" s="958"/>
      <c r="D220" s="958"/>
      <c r="E220" s="958"/>
      <c r="F220" s="958"/>
      <c r="G220" s="958"/>
      <c r="H220" s="958"/>
      <c r="I220" s="958"/>
      <c r="J220" s="958"/>
      <c r="K220" s="958"/>
      <c r="L220" s="958"/>
    </row>
    <row r="221" spans="3:12" ht="12">
      <c r="C221" s="958"/>
      <c r="D221" s="958"/>
      <c r="E221" s="958"/>
      <c r="F221" s="958"/>
      <c r="G221" s="958"/>
      <c r="H221" s="958"/>
      <c r="I221" s="958"/>
      <c r="J221" s="958"/>
      <c r="K221" s="958"/>
      <c r="L221" s="958"/>
    </row>
    <row r="222" spans="3:12" ht="12">
      <c r="C222" s="958"/>
      <c r="D222" s="958"/>
      <c r="E222" s="958"/>
      <c r="F222" s="958"/>
      <c r="G222" s="958"/>
      <c r="H222" s="958"/>
      <c r="I222" s="958"/>
      <c r="J222" s="958"/>
      <c r="K222" s="958"/>
      <c r="L222" s="958"/>
    </row>
    <row r="223" spans="3:12" ht="12">
      <c r="C223" s="958"/>
      <c r="D223" s="958"/>
      <c r="E223" s="958"/>
      <c r="F223" s="958"/>
      <c r="G223" s="958"/>
      <c r="H223" s="958"/>
      <c r="I223" s="958"/>
      <c r="J223" s="958"/>
      <c r="K223" s="958"/>
      <c r="L223" s="958"/>
    </row>
    <row r="224" spans="3:12" ht="12">
      <c r="C224" s="958"/>
      <c r="D224" s="958"/>
      <c r="E224" s="958"/>
      <c r="F224" s="958"/>
      <c r="G224" s="958"/>
      <c r="H224" s="958"/>
      <c r="I224" s="958"/>
      <c r="J224" s="958"/>
      <c r="K224" s="958"/>
      <c r="L224" s="958"/>
    </row>
    <row r="225" spans="3:12" ht="12">
      <c r="C225" s="958"/>
      <c r="D225" s="958"/>
      <c r="E225" s="958"/>
      <c r="F225" s="958"/>
      <c r="G225" s="958"/>
      <c r="H225" s="958"/>
      <c r="I225" s="958"/>
      <c r="J225" s="958"/>
      <c r="K225" s="958"/>
      <c r="L225" s="958"/>
    </row>
    <row r="226" spans="3:12" ht="12">
      <c r="C226" s="958"/>
      <c r="D226" s="958"/>
      <c r="E226" s="958"/>
      <c r="F226" s="958"/>
      <c r="G226" s="958"/>
      <c r="H226" s="958"/>
      <c r="I226" s="958"/>
      <c r="J226" s="958"/>
      <c r="K226" s="958"/>
      <c r="L226" s="958"/>
    </row>
    <row r="227" spans="3:12" ht="12">
      <c r="C227" s="958"/>
      <c r="D227" s="958"/>
      <c r="E227" s="958"/>
      <c r="F227" s="958"/>
      <c r="G227" s="958"/>
      <c r="H227" s="958"/>
      <c r="I227" s="958"/>
      <c r="J227" s="958"/>
      <c r="K227" s="958"/>
      <c r="L227" s="958"/>
    </row>
    <row r="228" spans="3:12" ht="12">
      <c r="C228" s="958"/>
      <c r="D228" s="958"/>
      <c r="E228" s="958"/>
      <c r="F228" s="958"/>
      <c r="G228" s="958"/>
      <c r="H228" s="958"/>
      <c r="I228" s="958"/>
      <c r="J228" s="958"/>
      <c r="K228" s="958"/>
      <c r="L228" s="958"/>
    </row>
    <row r="229" spans="3:12" ht="12">
      <c r="C229" s="958"/>
      <c r="D229" s="958"/>
      <c r="E229" s="958"/>
      <c r="F229" s="958"/>
      <c r="G229" s="958"/>
      <c r="H229" s="958"/>
      <c r="I229" s="958"/>
      <c r="J229" s="958"/>
      <c r="K229" s="958"/>
      <c r="L229" s="958"/>
    </row>
    <row r="230" spans="3:12" ht="12">
      <c r="C230" s="958"/>
      <c r="D230" s="958"/>
      <c r="E230" s="958"/>
      <c r="F230" s="958"/>
      <c r="G230" s="958"/>
      <c r="H230" s="958"/>
      <c r="I230" s="958"/>
      <c r="J230" s="958"/>
      <c r="K230" s="958"/>
      <c r="L230" s="958"/>
    </row>
    <row r="231" spans="3:12" ht="12">
      <c r="C231" s="958"/>
      <c r="D231" s="958"/>
      <c r="E231" s="958"/>
      <c r="F231" s="958"/>
      <c r="G231" s="958"/>
      <c r="H231" s="958"/>
      <c r="I231" s="958"/>
      <c r="J231" s="958"/>
      <c r="K231" s="958"/>
      <c r="L231" s="958"/>
    </row>
    <row r="232" spans="3:12" ht="12">
      <c r="C232" s="958"/>
      <c r="D232" s="958"/>
      <c r="E232" s="958"/>
      <c r="F232" s="958"/>
      <c r="G232" s="958"/>
      <c r="H232" s="958"/>
      <c r="I232" s="958"/>
      <c r="J232" s="958"/>
      <c r="K232" s="958"/>
      <c r="L232" s="958"/>
    </row>
    <row r="233" spans="3:12" ht="12">
      <c r="C233" s="958"/>
      <c r="D233" s="958"/>
      <c r="E233" s="958"/>
      <c r="F233" s="958"/>
      <c r="G233" s="958"/>
      <c r="H233" s="958"/>
      <c r="I233" s="958"/>
      <c r="J233" s="958"/>
      <c r="K233" s="958"/>
      <c r="L233" s="958"/>
    </row>
    <row r="234" spans="3:12" ht="12">
      <c r="C234" s="958"/>
      <c r="D234" s="958"/>
      <c r="E234" s="958"/>
      <c r="F234" s="958"/>
      <c r="G234" s="958"/>
      <c r="H234" s="958"/>
      <c r="I234" s="958"/>
      <c r="J234" s="958"/>
      <c r="K234" s="958"/>
      <c r="L234" s="958"/>
    </row>
    <row r="235" spans="3:12" ht="12">
      <c r="C235" s="958"/>
      <c r="D235" s="958"/>
      <c r="E235" s="958"/>
      <c r="F235" s="958"/>
      <c r="G235" s="958"/>
      <c r="H235" s="958"/>
      <c r="I235" s="958"/>
      <c r="J235" s="958"/>
      <c r="K235" s="958"/>
      <c r="L235" s="958"/>
    </row>
    <row r="236" spans="3:12" ht="12">
      <c r="C236" s="958"/>
      <c r="D236" s="958"/>
      <c r="E236" s="958"/>
      <c r="F236" s="958"/>
      <c r="G236" s="958"/>
      <c r="H236" s="958"/>
      <c r="I236" s="958"/>
      <c r="J236" s="958"/>
      <c r="K236" s="958"/>
      <c r="L236" s="958"/>
    </row>
    <row r="237" spans="3:12" ht="12">
      <c r="C237" s="958"/>
      <c r="D237" s="958"/>
      <c r="E237" s="958"/>
      <c r="F237" s="958"/>
      <c r="G237" s="958"/>
      <c r="H237" s="958"/>
      <c r="I237" s="958"/>
      <c r="J237" s="958"/>
      <c r="K237" s="958"/>
      <c r="L237" s="958"/>
    </row>
    <row r="238" spans="3:12" ht="12">
      <c r="C238" s="958"/>
      <c r="D238" s="958"/>
      <c r="E238" s="958"/>
      <c r="F238" s="958"/>
      <c r="G238" s="958"/>
      <c r="H238" s="958"/>
      <c r="I238" s="958"/>
      <c r="J238" s="958"/>
      <c r="K238" s="958"/>
      <c r="L238" s="958"/>
    </row>
    <row r="239" spans="3:12" ht="12">
      <c r="C239" s="958"/>
      <c r="D239" s="958"/>
      <c r="E239" s="958"/>
      <c r="F239" s="958"/>
      <c r="G239" s="958"/>
      <c r="H239" s="958"/>
      <c r="I239" s="958"/>
      <c r="J239" s="958"/>
      <c r="K239" s="958"/>
      <c r="L239" s="958"/>
    </row>
    <row r="240" spans="3:12" ht="12">
      <c r="C240" s="958"/>
      <c r="D240" s="958"/>
      <c r="E240" s="958"/>
      <c r="F240" s="958"/>
      <c r="G240" s="958"/>
      <c r="H240" s="958"/>
      <c r="I240" s="958"/>
      <c r="J240" s="958"/>
      <c r="K240" s="958"/>
      <c r="L240" s="958"/>
    </row>
    <row r="241" spans="3:12" ht="12">
      <c r="C241" s="958"/>
      <c r="D241" s="958"/>
      <c r="E241" s="958"/>
      <c r="F241" s="958"/>
      <c r="G241" s="958"/>
      <c r="H241" s="958"/>
      <c r="I241" s="958"/>
      <c r="J241" s="958"/>
      <c r="K241" s="958"/>
      <c r="L241" s="958"/>
    </row>
    <row r="242" spans="3:12" ht="12">
      <c r="C242" s="958"/>
      <c r="D242" s="958"/>
      <c r="E242" s="958"/>
      <c r="F242" s="958"/>
      <c r="G242" s="958"/>
      <c r="H242" s="958"/>
      <c r="I242" s="958"/>
      <c r="J242" s="958"/>
      <c r="K242" s="958"/>
      <c r="L242" s="958"/>
    </row>
    <row r="243" spans="3:12" ht="12">
      <c r="C243" s="958"/>
      <c r="D243" s="958"/>
      <c r="E243" s="958"/>
      <c r="F243" s="958"/>
      <c r="G243" s="958"/>
      <c r="H243" s="958"/>
      <c r="I243" s="958"/>
      <c r="J243" s="958"/>
      <c r="K243" s="958"/>
      <c r="L243" s="958"/>
    </row>
    <row r="244" spans="3:12" ht="12">
      <c r="C244" s="958"/>
      <c r="D244" s="958"/>
      <c r="E244" s="958"/>
      <c r="F244" s="958"/>
      <c r="G244" s="958"/>
      <c r="H244" s="958"/>
      <c r="I244" s="958"/>
      <c r="J244" s="958"/>
      <c r="K244" s="958"/>
      <c r="L244" s="958"/>
    </row>
    <row r="245" spans="3:12" ht="12">
      <c r="C245" s="958"/>
      <c r="D245" s="958"/>
      <c r="E245" s="958"/>
      <c r="F245" s="958"/>
      <c r="G245" s="958"/>
      <c r="H245" s="958"/>
      <c r="I245" s="958"/>
      <c r="J245" s="958"/>
      <c r="K245" s="958"/>
      <c r="L245" s="958"/>
    </row>
    <row r="246" spans="3:12" ht="12">
      <c r="C246" s="958"/>
      <c r="D246" s="958"/>
      <c r="E246" s="958"/>
      <c r="F246" s="958"/>
      <c r="G246" s="958"/>
      <c r="H246" s="958"/>
      <c r="I246" s="958"/>
      <c r="J246" s="958"/>
      <c r="K246" s="958"/>
      <c r="L246" s="958"/>
    </row>
    <row r="247" spans="3:12" ht="12">
      <c r="C247" s="958"/>
      <c r="D247" s="958"/>
      <c r="E247" s="958"/>
      <c r="F247" s="958"/>
      <c r="G247" s="958"/>
      <c r="H247" s="958"/>
      <c r="I247" s="958"/>
      <c r="J247" s="958"/>
      <c r="K247" s="958"/>
      <c r="L247" s="958"/>
    </row>
    <row r="248" spans="3:12" ht="12">
      <c r="C248" s="958"/>
      <c r="D248" s="958"/>
      <c r="E248" s="958"/>
      <c r="F248" s="958"/>
      <c r="G248" s="958"/>
      <c r="H248" s="958"/>
      <c r="I248" s="958"/>
      <c r="J248" s="958"/>
      <c r="K248" s="958"/>
      <c r="L248" s="958"/>
    </row>
    <row r="249" spans="3:12" ht="12">
      <c r="C249" s="958"/>
      <c r="D249" s="958"/>
      <c r="E249" s="958"/>
      <c r="F249" s="958"/>
      <c r="G249" s="958"/>
      <c r="H249" s="958"/>
      <c r="I249" s="958"/>
      <c r="J249" s="958"/>
      <c r="K249" s="958"/>
      <c r="L249" s="958"/>
    </row>
    <row r="250" spans="3:12" ht="12">
      <c r="C250" s="958"/>
      <c r="D250" s="958"/>
      <c r="E250" s="958"/>
      <c r="F250" s="958"/>
      <c r="G250" s="958"/>
      <c r="H250" s="958"/>
      <c r="I250" s="958"/>
      <c r="J250" s="958"/>
      <c r="K250" s="958"/>
      <c r="L250" s="958"/>
    </row>
    <row r="251" spans="3:12" ht="12">
      <c r="C251" s="958"/>
      <c r="D251" s="958"/>
      <c r="E251" s="958"/>
      <c r="F251" s="958"/>
      <c r="G251" s="958"/>
      <c r="H251" s="958"/>
      <c r="I251" s="958"/>
      <c r="J251" s="958"/>
      <c r="K251" s="958"/>
      <c r="L251" s="958"/>
    </row>
    <row r="252" spans="3:12" ht="12">
      <c r="C252" s="958"/>
      <c r="D252" s="958"/>
      <c r="E252" s="958"/>
      <c r="F252" s="958"/>
      <c r="G252" s="958"/>
      <c r="H252" s="958"/>
      <c r="I252" s="958"/>
      <c r="J252" s="958"/>
      <c r="K252" s="958"/>
      <c r="L252" s="958"/>
    </row>
    <row r="253" spans="3:12" ht="12">
      <c r="C253" s="958"/>
      <c r="D253" s="958"/>
      <c r="E253" s="958"/>
      <c r="F253" s="958"/>
      <c r="G253" s="958"/>
      <c r="H253" s="958"/>
      <c r="I253" s="958"/>
      <c r="J253" s="958"/>
      <c r="K253" s="958"/>
      <c r="L253" s="958"/>
    </row>
    <row r="254" spans="3:12" ht="12">
      <c r="C254" s="958"/>
      <c r="D254" s="958"/>
      <c r="E254" s="958"/>
      <c r="F254" s="958"/>
      <c r="G254" s="958"/>
      <c r="H254" s="958"/>
      <c r="I254" s="958"/>
      <c r="J254" s="958"/>
      <c r="K254" s="958"/>
      <c r="L254" s="958"/>
    </row>
    <row r="255" spans="3:12" ht="12">
      <c r="C255" s="958"/>
      <c r="D255" s="958"/>
      <c r="E255" s="958"/>
      <c r="F255" s="958"/>
      <c r="G255" s="958"/>
      <c r="H255" s="958"/>
      <c r="I255" s="958"/>
      <c r="J255" s="958"/>
      <c r="K255" s="958"/>
      <c r="L255" s="958"/>
    </row>
    <row r="256" spans="3:12" ht="12">
      <c r="C256" s="958"/>
      <c r="D256" s="958"/>
      <c r="E256" s="958"/>
      <c r="F256" s="958"/>
      <c r="G256" s="958"/>
      <c r="H256" s="958"/>
      <c r="I256" s="958"/>
      <c r="J256" s="958"/>
      <c r="K256" s="958"/>
      <c r="L256" s="958"/>
    </row>
    <row r="257" spans="3:12" ht="12">
      <c r="C257" s="958"/>
      <c r="D257" s="958"/>
      <c r="E257" s="958"/>
      <c r="F257" s="958"/>
      <c r="G257" s="958"/>
      <c r="H257" s="958"/>
      <c r="I257" s="958"/>
      <c r="J257" s="958"/>
      <c r="K257" s="958"/>
      <c r="L257" s="958"/>
    </row>
    <row r="258" spans="3:12" ht="12">
      <c r="C258" s="958"/>
      <c r="D258" s="958"/>
      <c r="E258" s="958"/>
      <c r="F258" s="958"/>
      <c r="G258" s="958"/>
      <c r="H258" s="958"/>
      <c r="I258" s="958"/>
      <c r="J258" s="958"/>
      <c r="K258" s="958"/>
      <c r="L258" s="958"/>
    </row>
    <row r="259" spans="3:12" ht="12">
      <c r="C259" s="958"/>
      <c r="D259" s="958"/>
      <c r="E259" s="958"/>
      <c r="F259" s="958"/>
      <c r="G259" s="958"/>
      <c r="H259" s="958"/>
      <c r="I259" s="958"/>
      <c r="J259" s="958"/>
      <c r="K259" s="958"/>
      <c r="L259" s="958"/>
    </row>
    <row r="260" spans="3:12" ht="12">
      <c r="C260" s="958"/>
      <c r="D260" s="958"/>
      <c r="E260" s="958"/>
      <c r="F260" s="958"/>
      <c r="G260" s="958"/>
      <c r="H260" s="958"/>
      <c r="I260" s="958"/>
      <c r="J260" s="958"/>
      <c r="K260" s="958"/>
      <c r="L260" s="958"/>
    </row>
    <row r="261" spans="3:12" ht="12">
      <c r="C261" s="958"/>
      <c r="D261" s="958"/>
      <c r="E261" s="958"/>
      <c r="F261" s="958"/>
      <c r="G261" s="958"/>
      <c r="H261" s="958"/>
      <c r="I261" s="958"/>
      <c r="J261" s="958"/>
      <c r="K261" s="958"/>
      <c r="L261" s="958"/>
    </row>
    <row r="262" spans="3:12" ht="12">
      <c r="C262" s="958"/>
      <c r="D262" s="958"/>
      <c r="E262" s="958"/>
      <c r="F262" s="958"/>
      <c r="G262" s="958"/>
      <c r="H262" s="958"/>
      <c r="I262" s="958"/>
      <c r="J262" s="958"/>
      <c r="K262" s="958"/>
      <c r="L262" s="958"/>
    </row>
    <row r="263" spans="3:12" ht="12">
      <c r="C263" s="958"/>
      <c r="D263" s="958"/>
      <c r="E263" s="958"/>
      <c r="F263" s="958"/>
      <c r="G263" s="958"/>
      <c r="H263" s="958"/>
      <c r="I263" s="958"/>
      <c r="J263" s="958"/>
      <c r="K263" s="958"/>
      <c r="L263" s="958"/>
    </row>
    <row r="264" spans="3:12" ht="12">
      <c r="C264" s="958"/>
      <c r="D264" s="958"/>
      <c r="E264" s="958"/>
      <c r="F264" s="958"/>
      <c r="G264" s="958"/>
      <c r="H264" s="958"/>
      <c r="I264" s="958"/>
      <c r="J264" s="958"/>
      <c r="K264" s="958"/>
      <c r="L264" s="958"/>
    </row>
    <row r="265" spans="3:12" ht="12">
      <c r="C265" s="958"/>
      <c r="D265" s="958"/>
      <c r="E265" s="958"/>
      <c r="F265" s="958"/>
      <c r="G265" s="958"/>
      <c r="H265" s="958"/>
      <c r="I265" s="958"/>
      <c r="J265" s="958"/>
      <c r="K265" s="958"/>
      <c r="L265" s="958"/>
    </row>
    <row r="266" spans="3:12" ht="12">
      <c r="C266" s="958"/>
      <c r="D266" s="958"/>
      <c r="E266" s="958"/>
      <c r="F266" s="958"/>
      <c r="G266" s="958"/>
      <c r="H266" s="958"/>
      <c r="I266" s="958"/>
      <c r="J266" s="958"/>
      <c r="K266" s="958"/>
      <c r="L266" s="958"/>
    </row>
    <row r="267" spans="3:12" ht="12">
      <c r="C267" s="958"/>
      <c r="D267" s="958"/>
      <c r="E267" s="958"/>
      <c r="F267" s="958"/>
      <c r="G267" s="958"/>
      <c r="H267" s="958"/>
      <c r="I267" s="958"/>
      <c r="J267" s="958"/>
      <c r="K267" s="958"/>
      <c r="L267" s="958"/>
    </row>
  </sheetData>
  <mergeCells count="6">
    <mergeCell ref="K3:L3"/>
    <mergeCell ref="B4:B6"/>
    <mergeCell ref="C4:E5"/>
    <mergeCell ref="F4:F6"/>
    <mergeCell ref="G4:I5"/>
    <mergeCell ref="J4:L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N62"/>
  <sheetViews>
    <sheetView workbookViewId="0" topLeftCell="A1">
      <selection activeCell="A1" sqref="A1"/>
    </sheetView>
  </sheetViews>
  <sheetFormatPr defaultColWidth="9.00390625" defaultRowHeight="13.5"/>
  <cols>
    <col min="1" max="1" width="5.375" style="78" customWidth="1"/>
    <col min="2" max="9" width="10.625" style="78" customWidth="1"/>
    <col min="10" max="16384" width="9.00390625" style="78" customWidth="1"/>
  </cols>
  <sheetData>
    <row r="2" spans="2:12" ht="14.25">
      <c r="B2" s="79" t="s">
        <v>1850</v>
      </c>
      <c r="C2" s="79"/>
      <c r="D2" s="79"/>
      <c r="E2" s="79"/>
      <c r="F2" s="79"/>
      <c r="I2" s="79"/>
      <c r="J2" s="79"/>
      <c r="K2" s="79"/>
      <c r="L2" s="79"/>
    </row>
    <row r="3" ht="12.75" thickBot="1"/>
    <row r="4" spans="2:14" ht="19.5" customHeight="1" thickTop="1">
      <c r="B4" s="1333" t="s">
        <v>1814</v>
      </c>
      <c r="C4" s="1308" t="s">
        <v>1815</v>
      </c>
      <c r="D4" s="1308"/>
      <c r="E4" s="1308"/>
      <c r="F4" s="1308" t="s">
        <v>1816</v>
      </c>
      <c r="G4" s="1309"/>
      <c r="H4" s="1310"/>
      <c r="I4" s="1311" t="s">
        <v>1815</v>
      </c>
      <c r="J4" s="1308"/>
      <c r="K4" s="1308"/>
      <c r="L4" s="1308" t="s">
        <v>1816</v>
      </c>
      <c r="M4" s="1309"/>
      <c r="N4" s="1309"/>
    </row>
    <row r="5" spans="2:14" ht="19.5" customHeight="1">
      <c r="B5" s="1307"/>
      <c r="C5" s="81" t="s">
        <v>1756</v>
      </c>
      <c r="D5" s="81" t="s">
        <v>1817</v>
      </c>
      <c r="E5" s="81" t="s">
        <v>1818</v>
      </c>
      <c r="F5" s="81" t="s">
        <v>1756</v>
      </c>
      <c r="G5" s="81" t="s">
        <v>1817</v>
      </c>
      <c r="H5" s="82" t="s">
        <v>1818</v>
      </c>
      <c r="I5" s="83" t="s">
        <v>1756</v>
      </c>
      <c r="J5" s="81" t="s">
        <v>1817</v>
      </c>
      <c r="K5" s="81" t="s">
        <v>1818</v>
      </c>
      <c r="L5" s="81" t="s">
        <v>1756</v>
      </c>
      <c r="M5" s="81" t="s">
        <v>1817</v>
      </c>
      <c r="N5" s="81" t="s">
        <v>1818</v>
      </c>
    </row>
    <row r="6" spans="2:14" ht="12" customHeight="1">
      <c r="B6" s="84"/>
      <c r="C6" s="1301" t="s">
        <v>1819</v>
      </c>
      <c r="D6" s="1302"/>
      <c r="E6" s="1302"/>
      <c r="F6" s="1302"/>
      <c r="G6" s="1302"/>
      <c r="H6" s="1303"/>
      <c r="I6" s="1293" t="s">
        <v>1820</v>
      </c>
      <c r="J6" s="1302"/>
      <c r="K6" s="1302"/>
      <c r="L6" s="1302"/>
      <c r="M6" s="1302"/>
      <c r="N6" s="1294"/>
    </row>
    <row r="7" spans="2:14" ht="12" customHeight="1">
      <c r="B7" s="84"/>
      <c r="C7" s="1304"/>
      <c r="D7" s="1305"/>
      <c r="E7" s="1305"/>
      <c r="F7" s="1305"/>
      <c r="G7" s="1305"/>
      <c r="H7" s="1306"/>
      <c r="I7" s="1295"/>
      <c r="J7" s="1296"/>
      <c r="K7" s="1296"/>
      <c r="L7" s="1296"/>
      <c r="M7" s="1296"/>
      <c r="N7" s="1297"/>
    </row>
    <row r="8" spans="2:14" s="85" customFormat="1" ht="12" customHeight="1">
      <c r="B8" s="86" t="s">
        <v>1756</v>
      </c>
      <c r="C8" s="87">
        <f>SUM(C10:C30)</f>
        <v>93347200</v>
      </c>
      <c r="D8" s="87">
        <v>45819500</v>
      </c>
      <c r="E8" s="87">
        <f>SUM(E10:E30)</f>
        <v>47527700</v>
      </c>
      <c r="F8" s="88">
        <v>100</v>
      </c>
      <c r="G8" s="88">
        <v>100</v>
      </c>
      <c r="H8" s="89">
        <f>SUM(H10:H30)</f>
        <v>100.00000000000001</v>
      </c>
      <c r="I8" s="90">
        <f>SUM(I10:I30)</f>
        <v>1338100</v>
      </c>
      <c r="J8" s="87">
        <f>SUM(J10:J30)</f>
        <v>633200</v>
      </c>
      <c r="K8" s="87">
        <f>SUM(K10:K30)</f>
        <v>704900</v>
      </c>
      <c r="L8" s="88">
        <v>100</v>
      </c>
      <c r="M8" s="88">
        <f>SUM(M10:M30)</f>
        <v>99.99999999999999</v>
      </c>
      <c r="N8" s="91">
        <v>100</v>
      </c>
    </row>
    <row r="9" spans="2:14" ht="12" customHeight="1">
      <c r="B9" s="84"/>
      <c r="C9" s="92"/>
      <c r="D9" s="92"/>
      <c r="E9" s="92"/>
      <c r="F9" s="93"/>
      <c r="G9" s="93"/>
      <c r="H9" s="94"/>
      <c r="I9" s="95"/>
      <c r="J9" s="92"/>
      <c r="K9" s="92"/>
      <c r="L9" s="93"/>
      <c r="M9" s="93"/>
      <c r="N9" s="96"/>
    </row>
    <row r="10" spans="2:14" ht="12" customHeight="1">
      <c r="B10" s="84" t="s">
        <v>1821</v>
      </c>
      <c r="C10" s="92">
        <v>7842400</v>
      </c>
      <c r="D10" s="92">
        <v>3995300</v>
      </c>
      <c r="E10" s="92">
        <v>3847100</v>
      </c>
      <c r="F10" s="93">
        <v>8.4</v>
      </c>
      <c r="G10" s="93">
        <v>8.7</v>
      </c>
      <c r="H10" s="94">
        <v>8.1</v>
      </c>
      <c r="I10" s="95">
        <v>112600</v>
      </c>
      <c r="J10" s="92">
        <v>56300</v>
      </c>
      <c r="K10" s="92">
        <v>56300</v>
      </c>
      <c r="L10" s="93">
        <v>8.4</v>
      </c>
      <c r="M10" s="93">
        <v>8.9</v>
      </c>
      <c r="N10" s="96">
        <v>8</v>
      </c>
    </row>
    <row r="11" spans="2:14" ht="12" customHeight="1">
      <c r="B11" s="84" t="s">
        <v>1822</v>
      </c>
      <c r="C11" s="92">
        <v>9219700</v>
      </c>
      <c r="D11" s="92">
        <v>4702000</v>
      </c>
      <c r="E11" s="92">
        <v>4517700</v>
      </c>
      <c r="F11" s="93">
        <v>9.9</v>
      </c>
      <c r="G11" s="93">
        <v>10.3</v>
      </c>
      <c r="H11" s="94">
        <v>9.5</v>
      </c>
      <c r="I11" s="95">
        <v>141200</v>
      </c>
      <c r="J11" s="92">
        <v>72900</v>
      </c>
      <c r="K11" s="92">
        <v>68300</v>
      </c>
      <c r="L11" s="93">
        <v>10.6</v>
      </c>
      <c r="M11" s="93">
        <v>11.5</v>
      </c>
      <c r="N11" s="96">
        <v>9.7</v>
      </c>
    </row>
    <row r="12" spans="2:14" ht="12" customHeight="1">
      <c r="B12" s="84" t="s">
        <v>1823</v>
      </c>
      <c r="C12" s="92">
        <v>10961000</v>
      </c>
      <c r="D12" s="92">
        <v>5572400</v>
      </c>
      <c r="E12" s="92">
        <v>5388600</v>
      </c>
      <c r="F12" s="93">
        <v>11.7</v>
      </c>
      <c r="G12" s="93">
        <v>12.2</v>
      </c>
      <c r="H12" s="94">
        <v>11.3</v>
      </c>
      <c r="I12" s="95">
        <v>170800</v>
      </c>
      <c r="J12" s="92">
        <v>84600</v>
      </c>
      <c r="K12" s="92">
        <v>86200</v>
      </c>
      <c r="L12" s="93">
        <v>12.8</v>
      </c>
      <c r="M12" s="93">
        <v>13.4</v>
      </c>
      <c r="N12" s="96">
        <v>12.2</v>
      </c>
    </row>
    <row r="13" spans="2:14" ht="12" customHeight="1">
      <c r="B13" s="84" t="s">
        <v>1824</v>
      </c>
      <c r="C13" s="92">
        <v>9257500</v>
      </c>
      <c r="D13" s="92">
        <v>4674500</v>
      </c>
      <c r="E13" s="92">
        <v>4583000</v>
      </c>
      <c r="F13" s="93">
        <v>9.9</v>
      </c>
      <c r="G13" s="93">
        <v>10.2</v>
      </c>
      <c r="H13" s="94">
        <v>9.6</v>
      </c>
      <c r="I13" s="95">
        <v>117400</v>
      </c>
      <c r="J13" s="92">
        <v>54000</v>
      </c>
      <c r="K13" s="92">
        <v>63400</v>
      </c>
      <c r="L13" s="93">
        <v>8.8</v>
      </c>
      <c r="M13" s="93">
        <v>8.5</v>
      </c>
      <c r="N13" s="96">
        <v>9</v>
      </c>
    </row>
    <row r="14" spans="2:14" ht="12" customHeight="1">
      <c r="B14" s="84" t="s">
        <v>1825</v>
      </c>
      <c r="C14" s="92">
        <v>8286400</v>
      </c>
      <c r="D14" s="92">
        <v>4095000</v>
      </c>
      <c r="E14" s="92">
        <v>4191400</v>
      </c>
      <c r="F14" s="93">
        <v>8.9</v>
      </c>
      <c r="G14" s="93">
        <v>8.9</v>
      </c>
      <c r="H14" s="94">
        <v>8.8</v>
      </c>
      <c r="I14" s="95">
        <v>99500</v>
      </c>
      <c r="J14" s="92">
        <v>44600</v>
      </c>
      <c r="K14" s="92">
        <v>54900</v>
      </c>
      <c r="L14" s="93">
        <v>7.4</v>
      </c>
      <c r="M14" s="93">
        <v>7</v>
      </c>
      <c r="N14" s="96">
        <v>7.8</v>
      </c>
    </row>
    <row r="15" spans="2:14" ht="12" customHeight="1">
      <c r="B15" s="84"/>
      <c r="C15" s="92"/>
      <c r="D15" s="92"/>
      <c r="E15" s="92"/>
      <c r="F15" s="93"/>
      <c r="G15" s="93"/>
      <c r="H15" s="94"/>
      <c r="I15" s="95"/>
      <c r="J15" s="92"/>
      <c r="K15" s="92"/>
      <c r="L15" s="93"/>
      <c r="M15" s="93"/>
      <c r="N15" s="96"/>
    </row>
    <row r="16" spans="2:14" ht="12" customHeight="1">
      <c r="B16" s="84" t="s">
        <v>1826</v>
      </c>
      <c r="C16" s="92">
        <v>8220700</v>
      </c>
      <c r="D16" s="92">
        <v>4094500</v>
      </c>
      <c r="E16" s="92">
        <v>4126200</v>
      </c>
      <c r="F16" s="93">
        <v>8.8</v>
      </c>
      <c r="G16" s="93">
        <v>8.9</v>
      </c>
      <c r="H16" s="94">
        <v>8.7</v>
      </c>
      <c r="I16" s="95">
        <v>107600</v>
      </c>
      <c r="J16" s="92">
        <v>51300</v>
      </c>
      <c r="K16" s="92">
        <v>56300</v>
      </c>
      <c r="L16" s="93">
        <v>8</v>
      </c>
      <c r="M16" s="93">
        <v>8.1</v>
      </c>
      <c r="N16" s="96">
        <v>8</v>
      </c>
    </row>
    <row r="17" spans="2:14" ht="12" customHeight="1">
      <c r="B17" s="84" t="s">
        <v>1827</v>
      </c>
      <c r="C17" s="92">
        <v>7495700</v>
      </c>
      <c r="D17" s="92">
        <v>3756500</v>
      </c>
      <c r="E17" s="92">
        <v>3739200</v>
      </c>
      <c r="F17" s="93">
        <v>8</v>
      </c>
      <c r="G17" s="93">
        <v>8.2</v>
      </c>
      <c r="H17" s="94">
        <v>7.9</v>
      </c>
      <c r="I17" s="95">
        <v>100200</v>
      </c>
      <c r="J17" s="92">
        <v>47100</v>
      </c>
      <c r="K17" s="92">
        <v>53100</v>
      </c>
      <c r="L17" s="93">
        <v>7.5</v>
      </c>
      <c r="M17" s="93">
        <v>7.4</v>
      </c>
      <c r="N17" s="96">
        <v>7.5</v>
      </c>
    </row>
    <row r="18" spans="2:14" ht="12" customHeight="1">
      <c r="B18" s="84" t="s">
        <v>1828</v>
      </c>
      <c r="C18" s="92">
        <v>6034100</v>
      </c>
      <c r="D18" s="92">
        <v>2759100</v>
      </c>
      <c r="E18" s="92">
        <v>3275000</v>
      </c>
      <c r="F18" s="93">
        <v>6.5</v>
      </c>
      <c r="G18" s="93">
        <v>6</v>
      </c>
      <c r="H18" s="94">
        <v>6.9</v>
      </c>
      <c r="I18" s="92">
        <v>89200</v>
      </c>
      <c r="J18" s="92">
        <v>39900</v>
      </c>
      <c r="K18" s="92">
        <v>49300</v>
      </c>
      <c r="L18" s="93">
        <v>6.7</v>
      </c>
      <c r="M18" s="93">
        <v>6.3</v>
      </c>
      <c r="N18" s="96">
        <v>7</v>
      </c>
    </row>
    <row r="19" spans="2:14" ht="12" customHeight="1">
      <c r="B19" s="84" t="s">
        <v>1829</v>
      </c>
      <c r="C19" s="92">
        <v>5033100</v>
      </c>
      <c r="D19" s="92">
        <v>2287400</v>
      </c>
      <c r="E19" s="92">
        <v>2745700</v>
      </c>
      <c r="F19" s="93">
        <v>5.4</v>
      </c>
      <c r="G19" s="93">
        <v>5</v>
      </c>
      <c r="H19" s="94">
        <v>5.8</v>
      </c>
      <c r="I19" s="92">
        <v>74900</v>
      </c>
      <c r="J19" s="92">
        <v>33500</v>
      </c>
      <c r="K19" s="92">
        <v>41400</v>
      </c>
      <c r="L19" s="93">
        <v>5.6</v>
      </c>
      <c r="M19" s="93">
        <v>5.3</v>
      </c>
      <c r="N19" s="96">
        <v>5.9</v>
      </c>
    </row>
    <row r="20" spans="2:14" ht="12" customHeight="1">
      <c r="B20" s="84" t="s">
        <v>1830</v>
      </c>
      <c r="C20" s="92">
        <v>4806000</v>
      </c>
      <c r="D20" s="92">
        <v>2243400</v>
      </c>
      <c r="E20" s="92">
        <v>2562600</v>
      </c>
      <c r="F20" s="93">
        <v>5.1</v>
      </c>
      <c r="G20" s="93">
        <v>4.9</v>
      </c>
      <c r="H20" s="94">
        <v>5.4</v>
      </c>
      <c r="I20" s="92">
        <v>75400</v>
      </c>
      <c r="J20" s="92">
        <v>33000</v>
      </c>
      <c r="K20" s="92">
        <v>42400</v>
      </c>
      <c r="L20" s="93">
        <v>5.6</v>
      </c>
      <c r="M20" s="93">
        <v>5.2</v>
      </c>
      <c r="N20" s="96">
        <v>6</v>
      </c>
    </row>
    <row r="21" spans="2:14" ht="12" customHeight="1">
      <c r="B21" s="84"/>
      <c r="C21" s="92"/>
      <c r="D21" s="92"/>
      <c r="E21" s="92"/>
      <c r="F21" s="93"/>
      <c r="G21" s="93"/>
      <c r="H21" s="94"/>
      <c r="I21" s="92"/>
      <c r="J21" s="92"/>
      <c r="K21" s="92"/>
      <c r="L21" s="93"/>
      <c r="M21" s="93"/>
      <c r="N21" s="96"/>
    </row>
    <row r="22" spans="2:14" ht="12" customHeight="1">
      <c r="B22" s="84" t="s">
        <v>1831</v>
      </c>
      <c r="C22" s="92">
        <v>4199700</v>
      </c>
      <c r="D22" s="92">
        <v>2052800</v>
      </c>
      <c r="E22" s="92">
        <v>2146900</v>
      </c>
      <c r="F22" s="93">
        <v>4.5</v>
      </c>
      <c r="G22" s="93">
        <v>4.5</v>
      </c>
      <c r="H22" s="94">
        <v>4.5</v>
      </c>
      <c r="I22" s="92">
        <v>65900</v>
      </c>
      <c r="J22" s="92">
        <v>32000</v>
      </c>
      <c r="K22" s="92">
        <v>33900</v>
      </c>
      <c r="L22" s="93">
        <v>4.9</v>
      </c>
      <c r="M22" s="93">
        <v>5.1</v>
      </c>
      <c r="N22" s="96">
        <v>4.8</v>
      </c>
    </row>
    <row r="23" spans="2:14" ht="12" customHeight="1">
      <c r="B23" s="84" t="s">
        <v>1832</v>
      </c>
      <c r="C23" s="92">
        <v>3661900</v>
      </c>
      <c r="D23" s="92">
        <v>1789000</v>
      </c>
      <c r="E23" s="92">
        <v>1863900</v>
      </c>
      <c r="F23" s="93">
        <v>3.6</v>
      </c>
      <c r="G23" s="93">
        <v>3.9</v>
      </c>
      <c r="H23" s="94">
        <v>3.9</v>
      </c>
      <c r="I23" s="92">
        <v>61800</v>
      </c>
      <c r="J23" s="92">
        <v>31200</v>
      </c>
      <c r="K23" s="92">
        <v>30600</v>
      </c>
      <c r="L23" s="93">
        <v>4.6</v>
      </c>
      <c r="M23" s="93">
        <v>4.9</v>
      </c>
      <c r="N23" s="96">
        <v>4.3</v>
      </c>
    </row>
    <row r="24" spans="2:14" ht="12" customHeight="1">
      <c r="B24" s="84" t="s">
        <v>1833</v>
      </c>
      <c r="C24" s="92">
        <v>2944000</v>
      </c>
      <c r="D24" s="92">
        <v>1446600</v>
      </c>
      <c r="E24" s="92">
        <v>1497400</v>
      </c>
      <c r="F24" s="93">
        <v>3.2</v>
      </c>
      <c r="G24" s="93">
        <v>3.2</v>
      </c>
      <c r="H24" s="94">
        <v>3.2</v>
      </c>
      <c r="I24" s="92">
        <v>40400</v>
      </c>
      <c r="J24" s="92">
        <v>20600</v>
      </c>
      <c r="K24" s="92">
        <v>19800</v>
      </c>
      <c r="L24" s="93">
        <v>3</v>
      </c>
      <c r="M24" s="93">
        <v>3.3</v>
      </c>
      <c r="N24" s="96">
        <v>2.8</v>
      </c>
    </row>
    <row r="25" spans="2:14" ht="12" customHeight="1">
      <c r="B25" s="84" t="s">
        <v>1834</v>
      </c>
      <c r="C25" s="92">
        <v>2161600</v>
      </c>
      <c r="D25" s="92">
        <v>1030100</v>
      </c>
      <c r="E25" s="92">
        <v>1131500</v>
      </c>
      <c r="F25" s="93">
        <v>2.3</v>
      </c>
      <c r="G25" s="93">
        <v>2.2</v>
      </c>
      <c r="H25" s="94">
        <v>2.4</v>
      </c>
      <c r="I25" s="92">
        <v>35300</v>
      </c>
      <c r="J25" s="92">
        <v>14900</v>
      </c>
      <c r="K25" s="92">
        <v>20400</v>
      </c>
      <c r="L25" s="93">
        <v>2.6</v>
      </c>
      <c r="M25" s="93">
        <v>2.4</v>
      </c>
      <c r="N25" s="96">
        <v>2.9</v>
      </c>
    </row>
    <row r="26" spans="2:14" ht="12" customHeight="1">
      <c r="B26" s="84" t="s">
        <v>1835</v>
      </c>
      <c r="C26" s="92">
        <v>1584600</v>
      </c>
      <c r="D26" s="92">
        <v>705900</v>
      </c>
      <c r="E26" s="92">
        <v>878700</v>
      </c>
      <c r="F26" s="93">
        <v>1.7</v>
      </c>
      <c r="G26" s="93">
        <v>1.5</v>
      </c>
      <c r="H26" s="94">
        <v>1.8</v>
      </c>
      <c r="I26" s="92">
        <v>25400</v>
      </c>
      <c r="J26" s="92">
        <v>9800</v>
      </c>
      <c r="K26" s="92">
        <v>15600</v>
      </c>
      <c r="L26" s="93">
        <v>1.9</v>
      </c>
      <c r="M26" s="93">
        <v>1.5</v>
      </c>
      <c r="N26" s="96">
        <v>2.2</v>
      </c>
    </row>
    <row r="27" spans="2:14" ht="12" customHeight="1">
      <c r="B27" s="84"/>
      <c r="C27" s="92"/>
      <c r="D27" s="92"/>
      <c r="E27" s="92"/>
      <c r="F27" s="93"/>
      <c r="G27" s="93"/>
      <c r="H27" s="94"/>
      <c r="I27" s="92"/>
      <c r="J27" s="92"/>
      <c r="K27" s="92"/>
      <c r="L27" s="93"/>
      <c r="M27" s="93"/>
      <c r="N27" s="96"/>
    </row>
    <row r="28" spans="2:14" ht="11.25" customHeight="1">
      <c r="B28" s="84" t="s">
        <v>1836</v>
      </c>
      <c r="C28" s="92">
        <v>961000</v>
      </c>
      <c r="D28" s="92">
        <v>382300</v>
      </c>
      <c r="E28" s="92">
        <v>578700</v>
      </c>
      <c r="F28" s="93">
        <v>1</v>
      </c>
      <c r="G28" s="93">
        <v>0.8</v>
      </c>
      <c r="H28" s="94">
        <v>1.2</v>
      </c>
      <c r="I28" s="92">
        <v>12700</v>
      </c>
      <c r="J28" s="92">
        <v>4900</v>
      </c>
      <c r="K28" s="92">
        <v>7800</v>
      </c>
      <c r="L28" s="93">
        <v>0.9</v>
      </c>
      <c r="M28" s="93">
        <v>0.8</v>
      </c>
      <c r="N28" s="96">
        <v>1.1</v>
      </c>
    </row>
    <row r="29" spans="2:14" ht="12" customHeight="1">
      <c r="B29" s="84" t="s">
        <v>1837</v>
      </c>
      <c r="C29" s="92">
        <v>486500</v>
      </c>
      <c r="D29" s="92">
        <v>171800</v>
      </c>
      <c r="E29" s="92">
        <v>314700</v>
      </c>
      <c r="F29" s="93">
        <v>0.5</v>
      </c>
      <c r="G29" s="93">
        <v>0.4</v>
      </c>
      <c r="H29" s="94">
        <v>0.7</v>
      </c>
      <c r="I29" s="92">
        <v>5600</v>
      </c>
      <c r="J29" s="92">
        <v>2100</v>
      </c>
      <c r="K29" s="92">
        <v>3500</v>
      </c>
      <c r="L29" s="93">
        <v>0.4</v>
      </c>
      <c r="M29" s="93">
        <v>0.3</v>
      </c>
      <c r="N29" s="96">
        <v>0.5</v>
      </c>
    </row>
    <row r="30" spans="2:14" ht="12" customHeight="1">
      <c r="B30" s="84" t="s">
        <v>1838</v>
      </c>
      <c r="C30" s="92">
        <v>191300</v>
      </c>
      <c r="D30" s="92">
        <v>51900</v>
      </c>
      <c r="E30" s="92">
        <v>139400</v>
      </c>
      <c r="F30" s="93">
        <v>0.2</v>
      </c>
      <c r="G30" s="93">
        <v>0.1</v>
      </c>
      <c r="H30" s="94">
        <v>0.3</v>
      </c>
      <c r="I30" s="92">
        <v>2200</v>
      </c>
      <c r="J30" s="92">
        <v>500</v>
      </c>
      <c r="K30" s="92">
        <v>1700</v>
      </c>
      <c r="L30" s="93">
        <v>0.2</v>
      </c>
      <c r="M30" s="93">
        <v>0.1</v>
      </c>
      <c r="N30" s="96">
        <v>0.2</v>
      </c>
    </row>
    <row r="31" spans="2:14" ht="12" customHeight="1">
      <c r="B31" s="97"/>
      <c r="C31" s="98"/>
      <c r="D31" s="98"/>
      <c r="E31" s="98"/>
      <c r="F31" s="99"/>
      <c r="G31" s="99"/>
      <c r="H31" s="100"/>
      <c r="I31" s="98"/>
      <c r="J31" s="98"/>
      <c r="K31" s="98"/>
      <c r="L31" s="101"/>
      <c r="M31" s="101"/>
      <c r="N31" s="102"/>
    </row>
    <row r="32" ht="12">
      <c r="B32" s="78" t="s">
        <v>1839</v>
      </c>
    </row>
    <row r="36" ht="18.75" customHeight="1">
      <c r="C36" s="79" t="s">
        <v>1840</v>
      </c>
    </row>
    <row r="39" ht="12">
      <c r="B39" s="85" t="s">
        <v>1841</v>
      </c>
    </row>
    <row r="40" ht="12">
      <c r="B40" s="78" t="s">
        <v>1842</v>
      </c>
    </row>
    <row r="41" ht="12">
      <c r="B41" s="78" t="s">
        <v>1843</v>
      </c>
    </row>
    <row r="42" ht="12">
      <c r="B42" s="85" t="s">
        <v>1844</v>
      </c>
    </row>
    <row r="43" ht="12">
      <c r="B43" s="85" t="s">
        <v>1845</v>
      </c>
    </row>
    <row r="44" ht="12">
      <c r="B44" s="78" t="s">
        <v>1846</v>
      </c>
    </row>
    <row r="47" spans="3:8" ht="14.25">
      <c r="C47" s="1299" t="s">
        <v>1847</v>
      </c>
      <c r="D47" s="1300"/>
      <c r="E47" s="1300"/>
      <c r="F47" s="1300"/>
      <c r="G47" s="1300"/>
      <c r="H47" s="1300"/>
    </row>
    <row r="48" ht="12.75" thickBot="1"/>
    <row r="49" spans="2:9" ht="26.25" customHeight="1" thickTop="1">
      <c r="B49" s="103" t="s">
        <v>1848</v>
      </c>
      <c r="C49" s="104" t="s">
        <v>1849</v>
      </c>
      <c r="D49" s="103" t="s">
        <v>1848</v>
      </c>
      <c r="E49" s="104" t="s">
        <v>1849</v>
      </c>
      <c r="F49" s="103" t="s">
        <v>1848</v>
      </c>
      <c r="G49" s="104" t="s">
        <v>1849</v>
      </c>
      <c r="H49" s="105" t="s">
        <v>1848</v>
      </c>
      <c r="I49" s="103" t="s">
        <v>1849</v>
      </c>
    </row>
    <row r="50" spans="2:9" ht="12">
      <c r="B50" s="106"/>
      <c r="C50" s="107"/>
      <c r="D50" s="106"/>
      <c r="E50" s="107"/>
      <c r="F50" s="106"/>
      <c r="G50" s="107"/>
      <c r="H50" s="108"/>
      <c r="I50" s="109"/>
    </row>
    <row r="51" spans="2:9" ht="12">
      <c r="B51" s="106">
        <v>80000000</v>
      </c>
      <c r="C51" s="110">
        <v>0.0011</v>
      </c>
      <c r="D51" s="106">
        <v>2000000</v>
      </c>
      <c r="E51" s="110">
        <v>0.0071</v>
      </c>
      <c r="F51" s="106">
        <v>60000</v>
      </c>
      <c r="G51" s="111">
        <v>0.041</v>
      </c>
      <c r="H51" s="108">
        <v>1500</v>
      </c>
      <c r="I51" s="112">
        <v>0.26</v>
      </c>
    </row>
    <row r="52" spans="2:9" ht="12">
      <c r="B52" s="106">
        <v>60000000</v>
      </c>
      <c r="C52" s="110">
        <v>0.0013</v>
      </c>
      <c r="D52" s="106">
        <v>1500000</v>
      </c>
      <c r="E52" s="110">
        <v>0.0082</v>
      </c>
      <c r="F52" s="106">
        <v>40000</v>
      </c>
      <c r="G52" s="111">
        <v>0.05</v>
      </c>
      <c r="H52" s="108">
        <v>1000</v>
      </c>
      <c r="I52" s="112">
        <v>0.32</v>
      </c>
    </row>
    <row r="53" spans="2:9" ht="12">
      <c r="B53" s="106">
        <v>40000000</v>
      </c>
      <c r="C53" s="110">
        <v>0.0016</v>
      </c>
      <c r="D53" s="106">
        <v>1000000</v>
      </c>
      <c r="E53" s="110">
        <v>0.01</v>
      </c>
      <c r="F53" s="106">
        <v>30000</v>
      </c>
      <c r="G53" s="111">
        <v>0.058</v>
      </c>
      <c r="H53" s="108">
        <v>800</v>
      </c>
      <c r="I53" s="112">
        <v>0.35</v>
      </c>
    </row>
    <row r="54" spans="2:9" ht="12">
      <c r="B54" s="106">
        <v>30000000</v>
      </c>
      <c r="C54" s="110">
        <v>0.0018</v>
      </c>
      <c r="D54" s="106">
        <v>800000</v>
      </c>
      <c r="E54" s="113">
        <v>0.011</v>
      </c>
      <c r="F54" s="106">
        <v>20000</v>
      </c>
      <c r="G54" s="111">
        <v>0.071</v>
      </c>
      <c r="H54" s="108">
        <v>600</v>
      </c>
      <c r="I54" s="112">
        <v>0.41</v>
      </c>
    </row>
    <row r="55" spans="2:9" ht="12">
      <c r="B55" s="106">
        <v>20000000</v>
      </c>
      <c r="C55" s="110">
        <v>0.0022</v>
      </c>
      <c r="D55" s="106">
        <v>600000</v>
      </c>
      <c r="E55" s="113">
        <v>0.013</v>
      </c>
      <c r="F55" s="106">
        <v>15000</v>
      </c>
      <c r="G55" s="111">
        <v>0.082</v>
      </c>
      <c r="H55" s="108">
        <v>400</v>
      </c>
      <c r="I55" s="112">
        <v>0.5</v>
      </c>
    </row>
    <row r="56" spans="2:9" ht="12">
      <c r="B56" s="106">
        <v>15000000</v>
      </c>
      <c r="C56" s="110">
        <v>0.0026</v>
      </c>
      <c r="D56" s="106">
        <v>400000</v>
      </c>
      <c r="E56" s="113">
        <v>0.016</v>
      </c>
      <c r="F56" s="106">
        <v>10000</v>
      </c>
      <c r="G56" s="111">
        <v>0.1</v>
      </c>
      <c r="H56" s="108">
        <v>300</v>
      </c>
      <c r="I56" s="112">
        <v>0.58</v>
      </c>
    </row>
    <row r="57" spans="2:9" ht="12">
      <c r="B57" s="106">
        <v>10000000</v>
      </c>
      <c r="C57" s="110">
        <v>0.0032</v>
      </c>
      <c r="D57" s="106">
        <v>300000</v>
      </c>
      <c r="E57" s="113">
        <v>0.018</v>
      </c>
      <c r="F57" s="106">
        <v>8000</v>
      </c>
      <c r="G57" s="114">
        <v>0.11</v>
      </c>
      <c r="H57" s="108">
        <v>200</v>
      </c>
      <c r="I57" s="112">
        <v>0.71</v>
      </c>
    </row>
    <row r="58" spans="2:9" ht="12">
      <c r="B58" s="106">
        <v>8000000</v>
      </c>
      <c r="C58" s="110">
        <v>0.0035</v>
      </c>
      <c r="D58" s="106">
        <v>200000</v>
      </c>
      <c r="E58" s="113">
        <v>0.022</v>
      </c>
      <c r="F58" s="106">
        <v>6000</v>
      </c>
      <c r="G58" s="114">
        <v>0.13</v>
      </c>
      <c r="H58" s="108">
        <v>100</v>
      </c>
      <c r="I58" s="112">
        <v>1</v>
      </c>
    </row>
    <row r="59" spans="2:9" ht="12">
      <c r="B59" s="106">
        <v>6000000</v>
      </c>
      <c r="C59" s="110">
        <v>0.0041</v>
      </c>
      <c r="D59" s="106">
        <v>150000</v>
      </c>
      <c r="E59" s="113">
        <v>0.026</v>
      </c>
      <c r="F59" s="106">
        <v>4000</v>
      </c>
      <c r="G59" s="114">
        <v>0.16</v>
      </c>
      <c r="H59" s="108"/>
      <c r="I59" s="109"/>
    </row>
    <row r="60" spans="2:9" ht="12">
      <c r="B60" s="106">
        <v>4000000</v>
      </c>
      <c r="C60" s="110">
        <v>0.005</v>
      </c>
      <c r="D60" s="106">
        <v>100000</v>
      </c>
      <c r="E60" s="113">
        <v>0.032</v>
      </c>
      <c r="F60" s="106">
        <v>3000</v>
      </c>
      <c r="G60" s="114">
        <v>0.18</v>
      </c>
      <c r="H60" s="108"/>
      <c r="I60" s="109"/>
    </row>
    <row r="61" spans="2:9" ht="12">
      <c r="B61" s="106">
        <v>3000000</v>
      </c>
      <c r="C61" s="110">
        <v>0.0058</v>
      </c>
      <c r="D61" s="106">
        <v>80000</v>
      </c>
      <c r="E61" s="113">
        <v>0.035</v>
      </c>
      <c r="F61" s="106">
        <v>2000</v>
      </c>
      <c r="G61" s="114">
        <v>0.22</v>
      </c>
      <c r="H61" s="108"/>
      <c r="I61" s="109"/>
    </row>
    <row r="62" spans="2:9" ht="12">
      <c r="B62" s="115"/>
      <c r="C62" s="116"/>
      <c r="D62" s="115"/>
      <c r="E62" s="116"/>
      <c r="F62" s="115"/>
      <c r="G62" s="116"/>
      <c r="H62" s="117"/>
      <c r="I62" s="97"/>
    </row>
  </sheetData>
  <mergeCells count="8">
    <mergeCell ref="C47:H47"/>
    <mergeCell ref="L4:N4"/>
    <mergeCell ref="C6:H7"/>
    <mergeCell ref="I6:N7"/>
    <mergeCell ref="B4:B5"/>
    <mergeCell ref="C4:E4"/>
    <mergeCell ref="F4:H4"/>
    <mergeCell ref="I4:K4"/>
  </mergeCells>
  <printOptions/>
  <pageMargins left="0.75" right="0.75" top="1" bottom="1" header="0.512" footer="0.51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B2:L34"/>
  <sheetViews>
    <sheetView workbookViewId="0" topLeftCell="A1">
      <selection activeCell="A1" sqref="A1"/>
    </sheetView>
  </sheetViews>
  <sheetFormatPr defaultColWidth="9.00390625" defaultRowHeight="13.5" customHeight="1"/>
  <cols>
    <col min="1" max="1" width="4.25390625" style="1137" customWidth="1"/>
    <col min="2" max="2" width="12.25390625" style="1137" customWidth="1"/>
    <col min="3" max="8" width="9.00390625" style="1137" customWidth="1"/>
    <col min="9" max="9" width="10.25390625" style="1137" customWidth="1"/>
    <col min="10" max="11" width="9.00390625" style="1137" customWidth="1"/>
    <col min="12" max="12" width="15.00390625" style="1137" customWidth="1"/>
    <col min="13" max="16384" width="9.00390625" style="1137" customWidth="1"/>
  </cols>
  <sheetData>
    <row r="2" ht="13.5" customHeight="1">
      <c r="B2" s="1138" t="s">
        <v>120</v>
      </c>
    </row>
    <row r="3" ht="13.5" customHeight="1" thickBot="1">
      <c r="I3" s="1139" t="s">
        <v>91</v>
      </c>
    </row>
    <row r="4" spans="2:12" ht="13.5" customHeight="1" thickTop="1">
      <c r="B4" s="1798" t="s">
        <v>92</v>
      </c>
      <c r="C4" s="1800" t="s">
        <v>93</v>
      </c>
      <c r="D4" s="1800" t="s">
        <v>94</v>
      </c>
      <c r="E4" s="1800" t="s">
        <v>95</v>
      </c>
      <c r="F4" s="1800" t="s">
        <v>96</v>
      </c>
      <c r="G4" s="1802" t="s">
        <v>97</v>
      </c>
      <c r="H4" s="1802" t="s">
        <v>98</v>
      </c>
      <c r="I4" s="1800" t="s">
        <v>99</v>
      </c>
      <c r="J4" s="1140"/>
      <c r="K4" s="1141"/>
      <c r="L4" s="1142"/>
    </row>
    <row r="5" spans="2:12" ht="13.5" customHeight="1">
      <c r="B5" s="1799"/>
      <c r="C5" s="1801"/>
      <c r="D5" s="1801"/>
      <c r="E5" s="1801"/>
      <c r="F5" s="1801"/>
      <c r="G5" s="1801"/>
      <c r="H5" s="1801"/>
      <c r="I5" s="1801"/>
      <c r="J5" s="1143"/>
      <c r="K5" s="1143"/>
      <c r="L5" s="1144"/>
    </row>
    <row r="6" spans="2:12" ht="13.5" customHeight="1">
      <c r="B6" s="1145"/>
      <c r="C6" s="1143"/>
      <c r="D6" s="1146"/>
      <c r="E6" s="1146"/>
      <c r="F6" s="1143"/>
      <c r="G6" s="1146"/>
      <c r="H6" s="1146"/>
      <c r="I6" s="1147"/>
      <c r="J6" s="1143"/>
      <c r="K6" s="1143"/>
      <c r="L6" s="1144"/>
    </row>
    <row r="7" spans="2:11" s="1148" customFormat="1" ht="13.5" customHeight="1">
      <c r="B7" s="1149" t="s">
        <v>1756</v>
      </c>
      <c r="C7" s="1150">
        <f>SUM(C9:C32)</f>
        <v>7</v>
      </c>
      <c r="D7" s="1150">
        <f>SUM(D9:D32)</f>
        <v>1</v>
      </c>
      <c r="E7" s="1150">
        <v>3</v>
      </c>
      <c r="F7" s="1150">
        <f>SUM(F9:F32)</f>
        <v>7</v>
      </c>
      <c r="G7" s="1150">
        <f>SUM(G9:G32)</f>
        <v>18</v>
      </c>
      <c r="H7" s="1150">
        <f>SUM(H9:H32)</f>
        <v>666</v>
      </c>
      <c r="I7" s="1151">
        <f>SUM(I9:I32)</f>
        <v>1</v>
      </c>
      <c r="J7" s="1150"/>
      <c r="K7" s="1150"/>
    </row>
    <row r="8" spans="2:11" s="1148" customFormat="1" ht="13.5" customHeight="1">
      <c r="B8" s="1149"/>
      <c r="C8" s="1150"/>
      <c r="D8" s="1150"/>
      <c r="E8" s="1150"/>
      <c r="F8" s="1150"/>
      <c r="G8" s="1150"/>
      <c r="H8" s="1150"/>
      <c r="I8" s="1151"/>
      <c r="J8" s="1150"/>
      <c r="K8" s="1150"/>
    </row>
    <row r="9" spans="2:11" ht="13.5" customHeight="1">
      <c r="B9" s="1145" t="s">
        <v>100</v>
      </c>
      <c r="C9" s="1142">
        <v>1</v>
      </c>
      <c r="D9" s="1142">
        <v>0</v>
      </c>
      <c r="E9" s="1142">
        <v>1</v>
      </c>
      <c r="F9" s="1142">
        <v>2</v>
      </c>
      <c r="G9" s="1142">
        <v>1</v>
      </c>
      <c r="H9" s="1142">
        <v>296</v>
      </c>
      <c r="I9" s="1152">
        <v>1</v>
      </c>
      <c r="J9" s="1153"/>
      <c r="K9" s="1142"/>
    </row>
    <row r="10" spans="2:11" ht="13.5" customHeight="1">
      <c r="B10" s="1145" t="s">
        <v>101</v>
      </c>
      <c r="C10" s="1142">
        <v>1</v>
      </c>
      <c r="D10" s="1142">
        <v>0</v>
      </c>
      <c r="E10" s="1142">
        <v>1</v>
      </c>
      <c r="F10" s="1142">
        <v>1</v>
      </c>
      <c r="G10" s="1142">
        <v>1</v>
      </c>
      <c r="H10" s="1142">
        <v>52</v>
      </c>
      <c r="I10" s="1152">
        <v>0</v>
      </c>
      <c r="J10" s="1142"/>
      <c r="K10" s="1142"/>
    </row>
    <row r="11" spans="2:11" ht="13.5" customHeight="1">
      <c r="B11" s="1145" t="s">
        <v>102</v>
      </c>
      <c r="C11" s="1142">
        <v>1</v>
      </c>
      <c r="D11" s="1142">
        <v>0</v>
      </c>
      <c r="E11" s="1142">
        <v>0</v>
      </c>
      <c r="F11" s="1142">
        <v>0</v>
      </c>
      <c r="G11" s="1142">
        <v>0</v>
      </c>
      <c r="H11" s="1142">
        <v>9</v>
      </c>
      <c r="I11" s="1152">
        <v>0</v>
      </c>
      <c r="J11" s="1142"/>
      <c r="K11" s="1142"/>
    </row>
    <row r="12" spans="2:11" ht="13.5" customHeight="1">
      <c r="B12" s="1145" t="s">
        <v>103</v>
      </c>
      <c r="C12" s="1142">
        <v>1</v>
      </c>
      <c r="D12" s="1142">
        <v>0</v>
      </c>
      <c r="E12" s="1142">
        <v>0</v>
      </c>
      <c r="F12" s="1142">
        <v>1</v>
      </c>
      <c r="G12" s="1142">
        <v>3</v>
      </c>
      <c r="H12" s="1142">
        <v>64</v>
      </c>
      <c r="I12" s="1152">
        <v>0</v>
      </c>
      <c r="J12" s="1142"/>
      <c r="K12" s="1142"/>
    </row>
    <row r="13" spans="2:11" ht="13.5" customHeight="1">
      <c r="B13" s="1145" t="s">
        <v>58</v>
      </c>
      <c r="C13" s="1142">
        <v>1</v>
      </c>
      <c r="D13" s="1142">
        <v>0</v>
      </c>
      <c r="E13" s="1142">
        <v>0</v>
      </c>
      <c r="F13" s="1142">
        <v>0</v>
      </c>
      <c r="G13" s="1142">
        <v>5</v>
      </c>
      <c r="H13" s="1142">
        <v>14</v>
      </c>
      <c r="I13" s="1152">
        <v>0</v>
      </c>
      <c r="J13" s="1142"/>
      <c r="K13" s="1142"/>
    </row>
    <row r="14" spans="2:11" ht="9" customHeight="1">
      <c r="B14" s="1145"/>
      <c r="C14" s="1142"/>
      <c r="D14" s="1142"/>
      <c r="E14" s="1142"/>
      <c r="F14" s="1142"/>
      <c r="G14" s="1142"/>
      <c r="H14" s="1142"/>
      <c r="I14" s="1152"/>
      <c r="J14" s="1142"/>
      <c r="K14" s="1142"/>
    </row>
    <row r="15" spans="2:11" ht="13.5" customHeight="1">
      <c r="B15" s="1145" t="s">
        <v>104</v>
      </c>
      <c r="C15" s="1142">
        <v>0</v>
      </c>
      <c r="D15" s="1142">
        <v>0</v>
      </c>
      <c r="E15" s="1142">
        <v>0</v>
      </c>
      <c r="F15" s="1142">
        <v>0</v>
      </c>
      <c r="G15" s="1142">
        <v>3</v>
      </c>
      <c r="H15" s="1142">
        <v>0</v>
      </c>
      <c r="I15" s="1152">
        <v>0</v>
      </c>
      <c r="J15" s="1142"/>
      <c r="K15" s="1142"/>
    </row>
    <row r="16" spans="2:11" ht="13.5" customHeight="1">
      <c r="B16" s="1145" t="s">
        <v>105</v>
      </c>
      <c r="C16" s="1142">
        <v>0</v>
      </c>
      <c r="D16" s="1142">
        <v>0</v>
      </c>
      <c r="E16" s="1142">
        <v>0</v>
      </c>
      <c r="F16" s="1142">
        <v>1</v>
      </c>
      <c r="G16" s="1142">
        <v>1</v>
      </c>
      <c r="H16" s="1142">
        <v>6</v>
      </c>
      <c r="I16" s="1152">
        <v>0</v>
      </c>
      <c r="J16" s="1142"/>
      <c r="K16" s="1142"/>
    </row>
    <row r="17" spans="2:11" ht="13.5" customHeight="1">
      <c r="B17" s="1145" t="s">
        <v>106</v>
      </c>
      <c r="C17" s="1142">
        <v>1</v>
      </c>
      <c r="D17" s="1142">
        <v>0</v>
      </c>
      <c r="E17" s="1142">
        <v>0</v>
      </c>
      <c r="F17" s="1142">
        <v>0</v>
      </c>
      <c r="G17" s="1142">
        <v>0</v>
      </c>
      <c r="H17" s="1142">
        <v>13</v>
      </c>
      <c r="I17" s="1152">
        <v>0</v>
      </c>
      <c r="J17" s="1142"/>
      <c r="K17" s="1142"/>
    </row>
    <row r="18" spans="2:11" ht="13.5" customHeight="1">
      <c r="B18" s="1145" t="s">
        <v>107</v>
      </c>
      <c r="C18" s="1142">
        <v>0</v>
      </c>
      <c r="D18" s="1142">
        <v>0</v>
      </c>
      <c r="E18" s="1142">
        <v>0</v>
      </c>
      <c r="F18" s="1142">
        <v>0</v>
      </c>
      <c r="G18" s="1142">
        <v>0</v>
      </c>
      <c r="H18" s="1142">
        <v>19</v>
      </c>
      <c r="I18" s="1152">
        <v>0</v>
      </c>
      <c r="J18" s="1142"/>
      <c r="K18" s="1142"/>
    </row>
    <row r="19" spans="2:11" ht="13.5" customHeight="1">
      <c r="B19" s="1145" t="s">
        <v>108</v>
      </c>
      <c r="C19" s="1142">
        <v>0</v>
      </c>
      <c r="D19" s="1142">
        <v>1</v>
      </c>
      <c r="E19" s="1142">
        <v>0</v>
      </c>
      <c r="F19" s="1142">
        <v>0</v>
      </c>
      <c r="G19" s="1142">
        <v>0</v>
      </c>
      <c r="H19" s="1142">
        <v>0</v>
      </c>
      <c r="I19" s="1152">
        <v>0</v>
      </c>
      <c r="J19" s="1142"/>
      <c r="K19" s="1142"/>
    </row>
    <row r="20" spans="2:11" ht="13.5" customHeight="1">
      <c r="B20" s="1145" t="s">
        <v>109</v>
      </c>
      <c r="C20" s="1142">
        <v>0</v>
      </c>
      <c r="D20" s="1142">
        <v>0</v>
      </c>
      <c r="E20" s="1142">
        <v>0</v>
      </c>
      <c r="F20" s="1142">
        <v>0</v>
      </c>
      <c r="G20" s="1142">
        <v>1</v>
      </c>
      <c r="H20" s="1142">
        <v>11</v>
      </c>
      <c r="I20" s="1152">
        <v>0</v>
      </c>
      <c r="J20" s="1142"/>
      <c r="K20" s="1142"/>
    </row>
    <row r="21" spans="2:11" ht="13.5" customHeight="1">
      <c r="B21" s="1145" t="s">
        <v>110</v>
      </c>
      <c r="C21" s="1142">
        <v>0</v>
      </c>
      <c r="D21" s="1142">
        <v>0</v>
      </c>
      <c r="E21" s="1142">
        <v>0</v>
      </c>
      <c r="F21" s="1142">
        <v>1</v>
      </c>
      <c r="G21" s="1142">
        <v>0</v>
      </c>
      <c r="H21" s="1142">
        <v>7</v>
      </c>
      <c r="I21" s="1152">
        <v>0</v>
      </c>
      <c r="J21" s="1142"/>
      <c r="K21" s="1142"/>
    </row>
    <row r="22" spans="2:11" ht="9" customHeight="1">
      <c r="B22" s="1145"/>
      <c r="C22" s="1142"/>
      <c r="D22" s="1142"/>
      <c r="E22" s="1142"/>
      <c r="F22" s="1142"/>
      <c r="G22" s="1142"/>
      <c r="H22" s="1142"/>
      <c r="I22" s="1152"/>
      <c r="J22" s="1142"/>
      <c r="K22" s="1142"/>
    </row>
    <row r="23" spans="2:11" ht="13.5" customHeight="1">
      <c r="B23" s="1145" t="s">
        <v>111</v>
      </c>
      <c r="C23" s="1142">
        <v>0</v>
      </c>
      <c r="D23" s="1142">
        <v>0</v>
      </c>
      <c r="E23" s="1142">
        <v>0</v>
      </c>
      <c r="F23" s="1142">
        <v>0</v>
      </c>
      <c r="G23" s="1142">
        <v>1</v>
      </c>
      <c r="H23" s="1142">
        <v>13</v>
      </c>
      <c r="I23" s="1152">
        <v>0</v>
      </c>
      <c r="J23" s="1142"/>
      <c r="K23" s="1142"/>
    </row>
    <row r="24" spans="2:11" ht="13.5" customHeight="1">
      <c r="B24" s="1145" t="s">
        <v>112</v>
      </c>
      <c r="C24" s="1142">
        <v>0</v>
      </c>
      <c r="D24" s="1142">
        <v>0</v>
      </c>
      <c r="E24" s="1142">
        <v>0</v>
      </c>
      <c r="F24" s="1142">
        <v>1</v>
      </c>
      <c r="G24" s="1142">
        <v>1</v>
      </c>
      <c r="H24" s="1142">
        <v>15</v>
      </c>
      <c r="I24" s="1152">
        <v>0</v>
      </c>
      <c r="J24" s="1142"/>
      <c r="K24" s="1142"/>
    </row>
    <row r="25" spans="2:11" ht="13.5" customHeight="1">
      <c r="B25" s="1145" t="s">
        <v>113</v>
      </c>
      <c r="C25" s="1142">
        <v>0</v>
      </c>
      <c r="D25" s="1142">
        <v>0</v>
      </c>
      <c r="E25" s="1142">
        <v>0</v>
      </c>
      <c r="F25" s="1142">
        <v>0</v>
      </c>
      <c r="G25" s="1142">
        <v>0</v>
      </c>
      <c r="H25" s="1142">
        <v>24</v>
      </c>
      <c r="I25" s="1152">
        <v>0</v>
      </c>
      <c r="J25" s="1142"/>
      <c r="K25" s="1142"/>
    </row>
    <row r="26" spans="2:11" ht="13.5" customHeight="1">
      <c r="B26" s="1145" t="s">
        <v>1074</v>
      </c>
      <c r="C26" s="1142">
        <v>0</v>
      </c>
      <c r="D26" s="1142">
        <v>0</v>
      </c>
      <c r="E26" s="1142">
        <v>0</v>
      </c>
      <c r="F26" s="1142">
        <v>0</v>
      </c>
      <c r="G26" s="1142">
        <v>0</v>
      </c>
      <c r="H26" s="1142">
        <v>0</v>
      </c>
      <c r="I26" s="1152">
        <v>0</v>
      </c>
      <c r="J26" s="1142"/>
      <c r="K26" s="1142"/>
    </row>
    <row r="27" spans="2:11" ht="9" customHeight="1">
      <c r="B27" s="1145"/>
      <c r="C27" s="1142"/>
      <c r="D27" s="1142"/>
      <c r="E27" s="1142"/>
      <c r="F27" s="1142"/>
      <c r="G27" s="1142"/>
      <c r="H27" s="1142"/>
      <c r="I27" s="1152"/>
      <c r="J27" s="1142"/>
      <c r="K27" s="1142"/>
    </row>
    <row r="28" spans="2:11" ht="13.5" customHeight="1">
      <c r="B28" s="1145" t="s">
        <v>114</v>
      </c>
      <c r="C28" s="1142">
        <v>0</v>
      </c>
      <c r="D28" s="1142">
        <v>0</v>
      </c>
      <c r="E28" s="1142">
        <v>0</v>
      </c>
      <c r="F28" s="1142">
        <v>0</v>
      </c>
      <c r="G28" s="1142">
        <v>0</v>
      </c>
      <c r="H28" s="1142">
        <v>56</v>
      </c>
      <c r="I28" s="1152">
        <v>0</v>
      </c>
      <c r="J28" s="1142"/>
      <c r="K28" s="1142"/>
    </row>
    <row r="29" spans="2:11" ht="13.5" customHeight="1">
      <c r="B29" s="1145" t="s">
        <v>115</v>
      </c>
      <c r="C29" s="1142">
        <v>0</v>
      </c>
      <c r="D29" s="1142">
        <v>0</v>
      </c>
      <c r="E29" s="1142">
        <v>0</v>
      </c>
      <c r="F29" s="1142">
        <v>0</v>
      </c>
      <c r="G29" s="1142">
        <v>0</v>
      </c>
      <c r="H29" s="1142">
        <v>0</v>
      </c>
      <c r="I29" s="1152">
        <v>0</v>
      </c>
      <c r="J29" s="1142"/>
      <c r="K29" s="1142"/>
    </row>
    <row r="30" spans="2:11" ht="13.5" customHeight="1">
      <c r="B30" s="1145" t="s">
        <v>116</v>
      </c>
      <c r="C30" s="1142">
        <v>1</v>
      </c>
      <c r="D30" s="1142">
        <v>0</v>
      </c>
      <c r="E30" s="1142">
        <v>0</v>
      </c>
      <c r="F30" s="1142">
        <v>0</v>
      </c>
      <c r="G30" s="1142">
        <v>0</v>
      </c>
      <c r="H30" s="1142">
        <v>41</v>
      </c>
      <c r="I30" s="1152">
        <v>0</v>
      </c>
      <c r="J30" s="1142"/>
      <c r="K30" s="1142"/>
    </row>
    <row r="31" spans="2:11" ht="13.5" customHeight="1">
      <c r="B31" s="1145" t="s">
        <v>117</v>
      </c>
      <c r="C31" s="1142">
        <v>0</v>
      </c>
      <c r="D31" s="1142">
        <v>0</v>
      </c>
      <c r="E31" s="1142">
        <v>0</v>
      </c>
      <c r="F31" s="1142">
        <v>0</v>
      </c>
      <c r="G31" s="1142">
        <v>1</v>
      </c>
      <c r="H31" s="1142">
        <v>16</v>
      </c>
      <c r="I31" s="1152">
        <v>0</v>
      </c>
      <c r="J31" s="1142"/>
      <c r="K31" s="1142"/>
    </row>
    <row r="32" spans="2:11" ht="13.5" customHeight="1">
      <c r="B32" s="1145" t="s">
        <v>118</v>
      </c>
      <c r="C32" s="1142">
        <v>0</v>
      </c>
      <c r="D32" s="1142">
        <v>0</v>
      </c>
      <c r="E32" s="1142">
        <v>0</v>
      </c>
      <c r="F32" s="1142">
        <v>0</v>
      </c>
      <c r="G32" s="1142">
        <v>0</v>
      </c>
      <c r="H32" s="1142">
        <v>10</v>
      </c>
      <c r="I32" s="1152">
        <v>0</v>
      </c>
      <c r="J32" s="1142"/>
      <c r="K32" s="1142"/>
    </row>
    <row r="33" spans="2:9" ht="13.5" customHeight="1">
      <c r="B33" s="1154"/>
      <c r="C33" s="1155"/>
      <c r="D33" s="1155"/>
      <c r="E33" s="1155"/>
      <c r="F33" s="1155"/>
      <c r="G33" s="1155"/>
      <c r="H33" s="1155"/>
      <c r="I33" s="1156"/>
    </row>
    <row r="34" ht="13.5" customHeight="1">
      <c r="B34" s="1137" t="s">
        <v>119</v>
      </c>
    </row>
  </sheetData>
  <mergeCells count="8">
    <mergeCell ref="F4:F5"/>
    <mergeCell ref="G4:G5"/>
    <mergeCell ref="H4:H5"/>
    <mergeCell ref="I4:I5"/>
    <mergeCell ref="B4:B5"/>
    <mergeCell ref="C4:C5"/>
    <mergeCell ref="D4:D5"/>
    <mergeCell ref="E4:E5"/>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9.00390625" defaultRowHeight="13.5"/>
  <cols>
    <col min="1" max="1" width="2.625" style="153" customWidth="1"/>
    <col min="2" max="2" width="11.50390625" style="153" customWidth="1"/>
    <col min="3" max="3" width="8.375" style="153" customWidth="1"/>
    <col min="4" max="4" width="7.875" style="153" customWidth="1"/>
    <col min="5" max="5" width="9.125" style="153" customWidth="1"/>
    <col min="6" max="6" width="11.75390625" style="153" customWidth="1"/>
    <col min="7" max="7" width="10.50390625" style="153" customWidth="1"/>
    <col min="8" max="8" width="8.625" style="153" customWidth="1"/>
    <col min="9" max="9" width="9.625" style="153" customWidth="1"/>
    <col min="10" max="10" width="10.125" style="153" customWidth="1"/>
    <col min="11" max="11" width="8.625" style="153" customWidth="1"/>
    <col min="12" max="13" width="5.625" style="153" customWidth="1"/>
    <col min="14" max="14" width="6.25390625" style="153" customWidth="1"/>
    <col min="15" max="15" width="5.875" style="153" customWidth="1"/>
    <col min="16" max="16" width="5.75390625" style="153" customWidth="1"/>
    <col min="17" max="17" width="6.125" style="153" customWidth="1"/>
    <col min="18" max="16384" width="9.00390625" style="153" customWidth="1"/>
  </cols>
  <sheetData>
    <row r="2" ht="14.25">
      <c r="B2" s="154" t="s">
        <v>130</v>
      </c>
    </row>
    <row r="4" spans="2:17" ht="15" customHeight="1" thickBot="1">
      <c r="B4" s="44" t="s">
        <v>122</v>
      </c>
      <c r="C4" s="44"/>
      <c r="D4" s="44"/>
      <c r="E4" s="44"/>
      <c r="F4" s="44"/>
      <c r="G4" s="44"/>
      <c r="H4" s="44"/>
      <c r="I4" s="1157"/>
      <c r="K4" s="136"/>
      <c r="L4" s="44"/>
      <c r="M4" s="44"/>
      <c r="N4" s="44"/>
      <c r="O4" s="44"/>
      <c r="P4" s="44"/>
      <c r="Q4" s="136"/>
    </row>
    <row r="5" spans="1:9" ht="14.25" customHeight="1" thickTop="1">
      <c r="A5" s="45"/>
      <c r="B5" s="1769" t="s">
        <v>123</v>
      </c>
      <c r="C5" s="1769" t="s">
        <v>121</v>
      </c>
      <c r="D5" s="1772" t="s">
        <v>124</v>
      </c>
      <c r="E5" s="1810"/>
      <c r="F5" s="1811"/>
      <c r="G5" s="1772" t="s">
        <v>125</v>
      </c>
      <c r="H5" s="1810"/>
      <c r="I5" s="1811"/>
    </row>
    <row r="6" spans="1:9" ht="18" customHeight="1">
      <c r="A6" s="45"/>
      <c r="B6" s="1807"/>
      <c r="C6" s="1808"/>
      <c r="D6" s="1812" t="s">
        <v>1756</v>
      </c>
      <c r="E6" s="1803" t="s">
        <v>126</v>
      </c>
      <c r="F6" s="1805" t="s">
        <v>127</v>
      </c>
      <c r="G6" s="1812" t="s">
        <v>1756</v>
      </c>
      <c r="H6" s="1803" t="s">
        <v>126</v>
      </c>
      <c r="I6" s="1805" t="s">
        <v>127</v>
      </c>
    </row>
    <row r="7" spans="1:9" ht="18" customHeight="1">
      <c r="A7" s="45"/>
      <c r="B7" s="1806"/>
      <c r="C7" s="1809"/>
      <c r="D7" s="1804"/>
      <c r="E7" s="1804"/>
      <c r="F7" s="1813"/>
      <c r="G7" s="1804"/>
      <c r="H7" s="1804"/>
      <c r="I7" s="1806"/>
    </row>
    <row r="8" spans="1:9" ht="16.5" customHeight="1">
      <c r="A8" s="45"/>
      <c r="B8" s="177"/>
      <c r="C8" s="1158"/>
      <c r="D8" s="76"/>
      <c r="E8" s="76"/>
      <c r="F8" s="76"/>
      <c r="G8" s="76"/>
      <c r="H8" s="76"/>
      <c r="I8" s="1159"/>
    </row>
    <row r="9" spans="1:9" ht="16.5" customHeight="1">
      <c r="A9" s="45"/>
      <c r="B9" s="190" t="s">
        <v>128</v>
      </c>
      <c r="C9" s="148">
        <f>SUM(D9,G9)</f>
        <v>1022</v>
      </c>
      <c r="D9" s="57">
        <f>SUM(E9:F9)</f>
        <v>538</v>
      </c>
      <c r="E9" s="57">
        <v>11</v>
      </c>
      <c r="F9" s="57">
        <v>527</v>
      </c>
      <c r="G9" s="57">
        <f>SUM(H9:I9)</f>
        <v>484</v>
      </c>
      <c r="H9" s="57">
        <v>309</v>
      </c>
      <c r="I9" s="60">
        <v>175</v>
      </c>
    </row>
    <row r="10" spans="1:9" ht="16.5" customHeight="1">
      <c r="A10" s="45"/>
      <c r="B10" s="200" t="s">
        <v>129</v>
      </c>
      <c r="C10" s="1128">
        <f>SUM(D10,G10)</f>
        <v>306</v>
      </c>
      <c r="D10" s="1129">
        <f>SUM(E10:F10)</f>
        <v>249</v>
      </c>
      <c r="E10" s="1129">
        <v>0</v>
      </c>
      <c r="F10" s="1129">
        <v>249</v>
      </c>
      <c r="G10" s="1129">
        <f>SUM(H10:I10)</f>
        <v>57</v>
      </c>
      <c r="H10" s="1129">
        <v>6</v>
      </c>
      <c r="I10" s="73">
        <v>51</v>
      </c>
    </row>
  </sheetData>
  <mergeCells count="10">
    <mergeCell ref="H6:H7"/>
    <mergeCell ref="I6:I7"/>
    <mergeCell ref="B5:B7"/>
    <mergeCell ref="C5:C7"/>
    <mergeCell ref="D5:F5"/>
    <mergeCell ref="G5:I5"/>
    <mergeCell ref="G6:G7"/>
    <mergeCell ref="D6:D7"/>
    <mergeCell ref="E6:E7"/>
    <mergeCell ref="F6:F7"/>
  </mergeCells>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Q81"/>
  <sheetViews>
    <sheetView workbookViewId="0" topLeftCell="A1">
      <selection activeCell="A1" sqref="A1"/>
    </sheetView>
  </sheetViews>
  <sheetFormatPr defaultColWidth="9.00390625" defaultRowHeight="19.5" customHeight="1"/>
  <cols>
    <col min="1" max="1" width="2.625" style="153" customWidth="1"/>
    <col min="2" max="2" width="8.00390625" style="153" customWidth="1"/>
    <col min="3" max="3" width="2.625" style="153" customWidth="1"/>
    <col min="4" max="4" width="8.625" style="153" customWidth="1"/>
    <col min="5" max="5" width="8.00390625" style="153" bestFit="1" customWidth="1"/>
    <col min="6" max="10" width="8.375" style="153" customWidth="1"/>
    <col min="11" max="11" width="7.50390625" style="153" customWidth="1"/>
    <col min="12" max="16" width="7.625" style="153" customWidth="1"/>
    <col min="17" max="16384" width="9.00390625" style="153" customWidth="1"/>
  </cols>
  <sheetData>
    <row r="1" ht="12"/>
    <row r="2" spans="2:16" ht="14.25">
      <c r="B2" s="154" t="s">
        <v>169</v>
      </c>
      <c r="O2" s="44"/>
      <c r="P2" s="44"/>
    </row>
    <row r="3" spans="5:16" ht="12.75" thickBot="1">
      <c r="E3" s="44"/>
      <c r="F3" s="44"/>
      <c r="G3" s="44"/>
      <c r="H3" s="44"/>
      <c r="I3" s="44"/>
      <c r="J3" s="44"/>
      <c r="K3" s="44"/>
      <c r="L3" s="44"/>
      <c r="M3" s="44"/>
      <c r="N3" s="44"/>
      <c r="P3" s="136" t="s">
        <v>1219</v>
      </c>
    </row>
    <row r="4" spans="1:16" ht="18.75" customHeight="1" thickTop="1">
      <c r="A4" s="1160"/>
      <c r="B4" s="1772" t="s">
        <v>131</v>
      </c>
      <c r="C4" s="1773"/>
      <c r="D4" s="1774"/>
      <c r="E4" s="1330" t="s">
        <v>1756</v>
      </c>
      <c r="F4" s="1832"/>
      <c r="G4" s="1330" t="s">
        <v>132</v>
      </c>
      <c r="H4" s="1832"/>
      <c r="I4" s="1330" t="s">
        <v>133</v>
      </c>
      <c r="J4" s="1832"/>
      <c r="K4" s="1330" t="s">
        <v>134</v>
      </c>
      <c r="L4" s="1831"/>
      <c r="M4" s="1330" t="s">
        <v>135</v>
      </c>
      <c r="N4" s="1831"/>
      <c r="O4" s="1330" t="s">
        <v>136</v>
      </c>
      <c r="P4" s="1831"/>
    </row>
    <row r="5" spans="2:17" ht="18.75" customHeight="1">
      <c r="B5" s="1775"/>
      <c r="C5" s="1776"/>
      <c r="D5" s="1777"/>
      <c r="E5" s="160" t="s">
        <v>137</v>
      </c>
      <c r="F5" s="1161" t="s">
        <v>138</v>
      </c>
      <c r="G5" s="160" t="s">
        <v>137</v>
      </c>
      <c r="H5" s="1161" t="s">
        <v>138</v>
      </c>
      <c r="I5" s="160" t="s">
        <v>137</v>
      </c>
      <c r="J5" s="1161" t="s">
        <v>138</v>
      </c>
      <c r="K5" s="160" t="s">
        <v>137</v>
      </c>
      <c r="L5" s="1161" t="s">
        <v>138</v>
      </c>
      <c r="M5" s="160" t="s">
        <v>137</v>
      </c>
      <c r="N5" s="1161" t="s">
        <v>138</v>
      </c>
      <c r="O5" s="160" t="s">
        <v>137</v>
      </c>
      <c r="P5" s="1120" t="s">
        <v>138</v>
      </c>
      <c r="Q5" s="44"/>
    </row>
    <row r="6" spans="2:16" ht="18.75" customHeight="1">
      <c r="B6" s="190"/>
      <c r="C6" s="191"/>
      <c r="D6" s="191"/>
      <c r="E6" s="1162"/>
      <c r="F6" s="1163"/>
      <c r="G6" s="1164"/>
      <c r="H6" s="1165" t="s">
        <v>139</v>
      </c>
      <c r="I6" s="1164"/>
      <c r="J6" s="1163"/>
      <c r="K6" s="1164"/>
      <c r="L6" s="1165" t="s">
        <v>140</v>
      </c>
      <c r="M6" s="1164"/>
      <c r="N6" s="1163"/>
      <c r="O6" s="1164"/>
      <c r="P6" s="1166"/>
    </row>
    <row r="7" spans="2:16" s="165" customFormat="1" ht="15" customHeight="1">
      <c r="B7" s="1314" t="s">
        <v>1756</v>
      </c>
      <c r="C7" s="1266"/>
      <c r="D7" s="1272"/>
      <c r="E7" s="965">
        <f aca="true" t="shared" si="0" ref="E7:P7">SUM(E8:E32)</f>
        <v>61</v>
      </c>
      <c r="F7" s="51">
        <f t="shared" si="0"/>
        <v>8759</v>
      </c>
      <c r="G7" s="51">
        <f t="shared" si="0"/>
        <v>5</v>
      </c>
      <c r="H7" s="51">
        <f t="shared" si="0"/>
        <v>916</v>
      </c>
      <c r="I7" s="51">
        <f t="shared" si="0"/>
        <v>5</v>
      </c>
      <c r="J7" s="51">
        <f t="shared" si="0"/>
        <v>916</v>
      </c>
      <c r="K7" s="51">
        <f t="shared" si="0"/>
        <v>19</v>
      </c>
      <c r="L7" s="51">
        <f t="shared" si="0"/>
        <v>3122</v>
      </c>
      <c r="M7" s="51">
        <f t="shared" si="0"/>
        <v>17</v>
      </c>
      <c r="N7" s="51">
        <f t="shared" si="0"/>
        <v>2654</v>
      </c>
      <c r="O7" s="51">
        <f t="shared" si="0"/>
        <v>15</v>
      </c>
      <c r="P7" s="54">
        <f t="shared" si="0"/>
        <v>1151</v>
      </c>
    </row>
    <row r="8" spans="2:16" ht="15" customHeight="1">
      <c r="B8" s="177"/>
      <c r="C8" s="44"/>
      <c r="D8" s="56" t="s">
        <v>1787</v>
      </c>
      <c r="E8" s="148">
        <f aca="true" t="shared" si="1" ref="E8:E23">SUM(G8,I8,K8,M8,O8)</f>
        <v>17</v>
      </c>
      <c r="F8" s="57">
        <f aca="true" t="shared" si="2" ref="F8:F23">SUM(H8,J8,L8,N8,P8)</f>
        <v>2912</v>
      </c>
      <c r="G8" s="57">
        <v>2</v>
      </c>
      <c r="H8" s="57">
        <v>176</v>
      </c>
      <c r="I8" s="57">
        <v>2</v>
      </c>
      <c r="J8" s="57">
        <v>298</v>
      </c>
      <c r="K8" s="57">
        <v>1</v>
      </c>
      <c r="L8" s="57">
        <v>438</v>
      </c>
      <c r="M8" s="57">
        <v>7</v>
      </c>
      <c r="N8" s="57">
        <v>1467</v>
      </c>
      <c r="O8" s="57">
        <v>5</v>
      </c>
      <c r="P8" s="60">
        <v>533</v>
      </c>
    </row>
    <row r="9" spans="2:16" ht="15" customHeight="1">
      <c r="B9" s="1280" t="s">
        <v>52</v>
      </c>
      <c r="C9" s="44"/>
      <c r="D9" s="56" t="s">
        <v>81</v>
      </c>
      <c r="E9" s="148">
        <f t="shared" si="1"/>
        <v>4</v>
      </c>
      <c r="F9" s="57">
        <f t="shared" si="2"/>
        <v>481</v>
      </c>
      <c r="G9" s="57">
        <v>0</v>
      </c>
      <c r="H9" s="57">
        <v>0</v>
      </c>
      <c r="I9" s="57">
        <v>0</v>
      </c>
      <c r="J9" s="57">
        <v>0</v>
      </c>
      <c r="K9" s="57">
        <v>0</v>
      </c>
      <c r="L9" s="57">
        <v>0</v>
      </c>
      <c r="M9" s="57">
        <v>2</v>
      </c>
      <c r="N9" s="57">
        <v>376</v>
      </c>
      <c r="O9" s="57">
        <v>2</v>
      </c>
      <c r="P9" s="60">
        <v>105</v>
      </c>
    </row>
    <row r="10" spans="2:16" ht="15" customHeight="1">
      <c r="B10" s="1280"/>
      <c r="C10" s="44"/>
      <c r="D10" s="56" t="s">
        <v>1791</v>
      </c>
      <c r="E10" s="148">
        <f t="shared" si="1"/>
        <v>2</v>
      </c>
      <c r="F10" s="57">
        <f t="shared" si="2"/>
        <v>201</v>
      </c>
      <c r="G10" s="57">
        <v>0</v>
      </c>
      <c r="H10" s="57">
        <v>0</v>
      </c>
      <c r="I10" s="57">
        <v>0</v>
      </c>
      <c r="J10" s="57">
        <v>0</v>
      </c>
      <c r="K10" s="57">
        <v>1</v>
      </c>
      <c r="L10" s="57">
        <v>70</v>
      </c>
      <c r="M10" s="57">
        <v>1</v>
      </c>
      <c r="N10" s="57">
        <v>131</v>
      </c>
      <c r="O10" s="57">
        <v>0</v>
      </c>
      <c r="P10" s="60">
        <v>0</v>
      </c>
    </row>
    <row r="11" spans="2:16" ht="15" customHeight="1">
      <c r="B11" s="161"/>
      <c r="C11" s="44"/>
      <c r="D11" s="56" t="s">
        <v>141</v>
      </c>
      <c r="E11" s="148">
        <f t="shared" si="1"/>
        <v>0</v>
      </c>
      <c r="F11" s="57">
        <f t="shared" si="2"/>
        <v>0</v>
      </c>
      <c r="G11" s="57">
        <v>0</v>
      </c>
      <c r="H11" s="57">
        <v>0</v>
      </c>
      <c r="I11" s="57">
        <v>0</v>
      </c>
      <c r="J11" s="57">
        <v>0</v>
      </c>
      <c r="K11" s="57">
        <v>0</v>
      </c>
      <c r="L11" s="57">
        <v>0</v>
      </c>
      <c r="M11" s="57">
        <v>0</v>
      </c>
      <c r="N11" s="57">
        <v>0</v>
      </c>
      <c r="O11" s="57">
        <v>0</v>
      </c>
      <c r="P11" s="60">
        <v>0</v>
      </c>
    </row>
    <row r="12" spans="2:16" ht="15" customHeight="1">
      <c r="B12" s="1280" t="s">
        <v>67</v>
      </c>
      <c r="C12" s="44"/>
      <c r="D12" s="56" t="s">
        <v>1801</v>
      </c>
      <c r="E12" s="148">
        <f t="shared" si="1"/>
        <v>6</v>
      </c>
      <c r="F12" s="57">
        <f t="shared" si="2"/>
        <v>886</v>
      </c>
      <c r="G12" s="57">
        <v>1</v>
      </c>
      <c r="H12" s="57">
        <v>240</v>
      </c>
      <c r="I12" s="57">
        <v>0</v>
      </c>
      <c r="J12" s="57">
        <v>0</v>
      </c>
      <c r="K12" s="57">
        <v>1</v>
      </c>
      <c r="L12" s="57">
        <v>237</v>
      </c>
      <c r="M12" s="57">
        <v>3</v>
      </c>
      <c r="N12" s="57">
        <v>339</v>
      </c>
      <c r="O12" s="57">
        <v>1</v>
      </c>
      <c r="P12" s="60">
        <v>70</v>
      </c>
    </row>
    <row r="13" spans="2:16" ht="15" customHeight="1">
      <c r="B13" s="1280"/>
      <c r="C13" s="44"/>
      <c r="D13" s="56" t="s">
        <v>142</v>
      </c>
      <c r="E13" s="148">
        <f t="shared" si="1"/>
        <v>1</v>
      </c>
      <c r="F13" s="57">
        <f t="shared" si="2"/>
        <v>98</v>
      </c>
      <c r="G13" s="57">
        <v>0</v>
      </c>
      <c r="H13" s="57">
        <v>0</v>
      </c>
      <c r="I13" s="57">
        <v>0</v>
      </c>
      <c r="J13" s="57">
        <v>0</v>
      </c>
      <c r="K13" s="57">
        <v>1</v>
      </c>
      <c r="L13" s="57">
        <v>98</v>
      </c>
      <c r="M13" s="57">
        <v>0</v>
      </c>
      <c r="N13" s="57">
        <v>0</v>
      </c>
      <c r="O13" s="57">
        <v>0</v>
      </c>
      <c r="P13" s="60">
        <v>0</v>
      </c>
    </row>
    <row r="14" spans="2:16" ht="15" customHeight="1">
      <c r="B14" s="161"/>
      <c r="C14" s="44"/>
      <c r="D14" s="56" t="s">
        <v>1758</v>
      </c>
      <c r="E14" s="148">
        <f t="shared" si="1"/>
        <v>3</v>
      </c>
      <c r="F14" s="57">
        <f t="shared" si="2"/>
        <v>931</v>
      </c>
      <c r="G14" s="57">
        <v>1</v>
      </c>
      <c r="H14" s="57">
        <v>210</v>
      </c>
      <c r="I14" s="57">
        <v>1</v>
      </c>
      <c r="J14" s="57">
        <v>211</v>
      </c>
      <c r="K14" s="57">
        <v>1</v>
      </c>
      <c r="L14" s="57">
        <v>510</v>
      </c>
      <c r="M14" s="57">
        <v>0</v>
      </c>
      <c r="N14" s="57">
        <v>0</v>
      </c>
      <c r="O14" s="57">
        <v>0</v>
      </c>
      <c r="P14" s="60">
        <v>0</v>
      </c>
    </row>
    <row r="15" spans="2:16" s="44" customFormat="1" ht="15" customHeight="1">
      <c r="B15" s="161" t="s">
        <v>62</v>
      </c>
      <c r="D15" s="56" t="s">
        <v>143</v>
      </c>
      <c r="E15" s="148">
        <f t="shared" si="1"/>
        <v>0</v>
      </c>
      <c r="F15" s="57">
        <f t="shared" si="2"/>
        <v>0</v>
      </c>
      <c r="G15" s="57">
        <v>0</v>
      </c>
      <c r="H15" s="57">
        <v>0</v>
      </c>
      <c r="I15" s="57">
        <v>0</v>
      </c>
      <c r="J15" s="57">
        <v>0</v>
      </c>
      <c r="K15" s="57">
        <v>0</v>
      </c>
      <c r="L15" s="57">
        <v>0</v>
      </c>
      <c r="M15" s="57">
        <v>0</v>
      </c>
      <c r="N15" s="57">
        <v>0</v>
      </c>
      <c r="O15" s="57">
        <v>0</v>
      </c>
      <c r="P15" s="60">
        <v>0</v>
      </c>
    </row>
    <row r="16" spans="2:16" s="44" customFormat="1" ht="15" customHeight="1">
      <c r="B16" s="161"/>
      <c r="D16" s="56" t="s">
        <v>144</v>
      </c>
      <c r="E16" s="148">
        <f t="shared" si="1"/>
        <v>0</v>
      </c>
      <c r="F16" s="57">
        <f t="shared" si="2"/>
        <v>0</v>
      </c>
      <c r="G16" s="57">
        <v>0</v>
      </c>
      <c r="H16" s="57">
        <v>0</v>
      </c>
      <c r="I16" s="57">
        <v>0</v>
      </c>
      <c r="J16" s="57">
        <v>0</v>
      </c>
      <c r="K16" s="57">
        <v>0</v>
      </c>
      <c r="L16" s="57">
        <v>0</v>
      </c>
      <c r="M16" s="57">
        <v>0</v>
      </c>
      <c r="N16" s="57">
        <v>0</v>
      </c>
      <c r="O16" s="57">
        <v>0</v>
      </c>
      <c r="P16" s="60">
        <v>0</v>
      </c>
    </row>
    <row r="17" spans="2:16" ht="15" customHeight="1">
      <c r="B17" s="1280" t="s">
        <v>60</v>
      </c>
      <c r="C17" s="44"/>
      <c r="D17" s="56" t="s">
        <v>1759</v>
      </c>
      <c r="E17" s="148">
        <f t="shared" si="1"/>
        <v>5</v>
      </c>
      <c r="F17" s="57">
        <f t="shared" si="2"/>
        <v>747</v>
      </c>
      <c r="G17" s="57">
        <v>0</v>
      </c>
      <c r="H17" s="57">
        <v>0</v>
      </c>
      <c r="I17" s="57">
        <v>0</v>
      </c>
      <c r="J17" s="57">
        <v>0</v>
      </c>
      <c r="K17" s="57">
        <v>2</v>
      </c>
      <c r="L17" s="57">
        <v>569</v>
      </c>
      <c r="M17" s="57">
        <v>2</v>
      </c>
      <c r="N17" s="57">
        <v>112</v>
      </c>
      <c r="O17" s="57">
        <v>1</v>
      </c>
      <c r="P17" s="60">
        <v>66</v>
      </c>
    </row>
    <row r="18" spans="2:16" ht="15" customHeight="1">
      <c r="B18" s="1280"/>
      <c r="C18" s="44"/>
      <c r="D18" s="56" t="s">
        <v>145</v>
      </c>
      <c r="E18" s="148">
        <f t="shared" si="1"/>
        <v>2</v>
      </c>
      <c r="F18" s="57">
        <f t="shared" si="2"/>
        <v>158</v>
      </c>
      <c r="G18" s="57">
        <v>0</v>
      </c>
      <c r="H18" s="57">
        <v>0</v>
      </c>
      <c r="I18" s="57">
        <v>0</v>
      </c>
      <c r="J18" s="57">
        <v>0</v>
      </c>
      <c r="K18" s="57">
        <v>1</v>
      </c>
      <c r="L18" s="57">
        <v>94</v>
      </c>
      <c r="M18" s="57">
        <v>0</v>
      </c>
      <c r="N18" s="57">
        <v>0</v>
      </c>
      <c r="O18" s="57">
        <v>1</v>
      </c>
      <c r="P18" s="60">
        <v>64</v>
      </c>
    </row>
    <row r="19" spans="2:16" ht="15" customHeight="1">
      <c r="B19" s="1280" t="s">
        <v>58</v>
      </c>
      <c r="C19" s="44"/>
      <c r="D19" s="56" t="s">
        <v>890</v>
      </c>
      <c r="E19" s="148">
        <f t="shared" si="1"/>
        <v>2</v>
      </c>
      <c r="F19" s="57">
        <f t="shared" si="2"/>
        <v>361</v>
      </c>
      <c r="G19" s="57">
        <v>0</v>
      </c>
      <c r="H19" s="57">
        <v>0</v>
      </c>
      <c r="I19" s="57">
        <v>1</v>
      </c>
      <c r="J19" s="57">
        <v>255</v>
      </c>
      <c r="K19" s="57">
        <v>0</v>
      </c>
      <c r="L19" s="57">
        <v>0</v>
      </c>
      <c r="M19" s="57">
        <v>0</v>
      </c>
      <c r="N19" s="57">
        <v>0</v>
      </c>
      <c r="O19" s="57">
        <v>1</v>
      </c>
      <c r="P19" s="60">
        <v>106</v>
      </c>
    </row>
    <row r="20" spans="2:16" ht="15" customHeight="1">
      <c r="B20" s="1280"/>
      <c r="C20" s="44"/>
      <c r="D20" s="56" t="s">
        <v>146</v>
      </c>
      <c r="E20" s="148">
        <f t="shared" si="1"/>
        <v>3</v>
      </c>
      <c r="F20" s="57">
        <f t="shared" si="2"/>
        <v>187</v>
      </c>
      <c r="G20" s="57">
        <v>0</v>
      </c>
      <c r="H20" s="57">
        <v>0</v>
      </c>
      <c r="I20" s="57">
        <v>0</v>
      </c>
      <c r="J20" s="57">
        <v>0</v>
      </c>
      <c r="K20" s="57">
        <v>3</v>
      </c>
      <c r="L20" s="57">
        <v>187</v>
      </c>
      <c r="M20" s="57">
        <v>0</v>
      </c>
      <c r="N20" s="57">
        <v>0</v>
      </c>
      <c r="O20" s="57">
        <v>0</v>
      </c>
      <c r="P20" s="60">
        <v>0</v>
      </c>
    </row>
    <row r="21" spans="2:16" s="44" customFormat="1" ht="15" customHeight="1">
      <c r="B21" s="1280" t="s">
        <v>64</v>
      </c>
      <c r="D21" s="56" t="s">
        <v>1802</v>
      </c>
      <c r="E21" s="148">
        <f t="shared" si="1"/>
        <v>1</v>
      </c>
      <c r="F21" s="57">
        <f t="shared" si="2"/>
        <v>236</v>
      </c>
      <c r="G21" s="57">
        <v>0</v>
      </c>
      <c r="H21" s="57">
        <v>0</v>
      </c>
      <c r="I21" s="57">
        <v>0</v>
      </c>
      <c r="J21" s="57">
        <v>0</v>
      </c>
      <c r="K21" s="57">
        <v>1</v>
      </c>
      <c r="L21" s="57">
        <v>236</v>
      </c>
      <c r="M21" s="57">
        <v>0</v>
      </c>
      <c r="N21" s="57">
        <v>0</v>
      </c>
      <c r="O21" s="57">
        <v>0</v>
      </c>
      <c r="P21" s="60">
        <v>0</v>
      </c>
    </row>
    <row r="22" spans="2:16" s="44" customFormat="1" ht="15" customHeight="1">
      <c r="B22" s="1280"/>
      <c r="D22" s="56" t="s">
        <v>147</v>
      </c>
      <c r="E22" s="148">
        <f t="shared" si="1"/>
        <v>2</v>
      </c>
      <c r="F22" s="57">
        <f t="shared" si="2"/>
        <v>150</v>
      </c>
      <c r="G22" s="57">
        <v>0</v>
      </c>
      <c r="H22" s="57">
        <v>0</v>
      </c>
      <c r="I22" s="57">
        <v>0</v>
      </c>
      <c r="J22" s="57">
        <v>0</v>
      </c>
      <c r="K22" s="57">
        <v>2</v>
      </c>
      <c r="L22" s="57">
        <v>150</v>
      </c>
      <c r="M22" s="57">
        <v>0</v>
      </c>
      <c r="N22" s="57">
        <v>0</v>
      </c>
      <c r="O22" s="57">
        <v>0</v>
      </c>
      <c r="P22" s="60">
        <v>0</v>
      </c>
    </row>
    <row r="23" spans="2:16" s="44" customFormat="1" ht="15" customHeight="1">
      <c r="B23" s="1280" t="s">
        <v>66</v>
      </c>
      <c r="D23" s="223" t="s">
        <v>142</v>
      </c>
      <c r="E23" s="1833">
        <f t="shared" si="1"/>
        <v>3</v>
      </c>
      <c r="F23" s="1817">
        <f t="shared" si="2"/>
        <v>381</v>
      </c>
      <c r="G23" s="1817">
        <v>0</v>
      </c>
      <c r="H23" s="1817">
        <v>0</v>
      </c>
      <c r="I23" s="1817">
        <v>0</v>
      </c>
      <c r="J23" s="1817">
        <v>0</v>
      </c>
      <c r="K23" s="1817">
        <v>2</v>
      </c>
      <c r="L23" s="1817">
        <v>337</v>
      </c>
      <c r="M23" s="1817">
        <v>0</v>
      </c>
      <c r="N23" s="1817">
        <v>0</v>
      </c>
      <c r="O23" s="1817">
        <v>1</v>
      </c>
      <c r="P23" s="1830">
        <v>44</v>
      </c>
    </row>
    <row r="24" spans="2:16" s="44" customFormat="1" ht="15" customHeight="1">
      <c r="B24" s="1280"/>
      <c r="D24" s="223"/>
      <c r="E24" s="1833"/>
      <c r="F24" s="1817"/>
      <c r="G24" s="1817"/>
      <c r="H24" s="1817"/>
      <c r="I24" s="1817"/>
      <c r="J24" s="1817"/>
      <c r="K24" s="1817"/>
      <c r="L24" s="1817"/>
      <c r="M24" s="1817"/>
      <c r="N24" s="1817"/>
      <c r="O24" s="1817"/>
      <c r="P24" s="1830"/>
    </row>
    <row r="25" spans="2:16" ht="15" customHeight="1">
      <c r="B25" s="1280" t="s">
        <v>55</v>
      </c>
      <c r="C25" s="44"/>
      <c r="D25" s="56" t="s">
        <v>1788</v>
      </c>
      <c r="E25" s="148">
        <f aca="true" t="shared" si="3" ref="E25:F31">SUM(G25,I25,K25,M25,O25)</f>
        <v>1</v>
      </c>
      <c r="F25" s="57">
        <f t="shared" si="3"/>
        <v>59</v>
      </c>
      <c r="G25" s="57">
        <v>0</v>
      </c>
      <c r="H25" s="57">
        <v>0</v>
      </c>
      <c r="I25" s="57">
        <v>0</v>
      </c>
      <c r="J25" s="57">
        <v>0</v>
      </c>
      <c r="K25" s="57">
        <v>1</v>
      </c>
      <c r="L25" s="57">
        <v>59</v>
      </c>
      <c r="M25" s="57">
        <v>0</v>
      </c>
      <c r="N25" s="57">
        <v>0</v>
      </c>
      <c r="O25" s="57">
        <v>0</v>
      </c>
      <c r="P25" s="60">
        <v>0</v>
      </c>
    </row>
    <row r="26" spans="2:16" ht="15" customHeight="1">
      <c r="B26" s="1280"/>
      <c r="C26" s="44"/>
      <c r="D26" s="56" t="s">
        <v>148</v>
      </c>
      <c r="E26" s="148">
        <f t="shared" si="3"/>
        <v>5</v>
      </c>
      <c r="F26" s="57">
        <f t="shared" si="3"/>
        <v>620</v>
      </c>
      <c r="G26" s="57">
        <v>1</v>
      </c>
      <c r="H26" s="57">
        <v>290</v>
      </c>
      <c r="I26" s="57">
        <v>1</v>
      </c>
      <c r="J26" s="57">
        <v>152</v>
      </c>
      <c r="K26" s="57">
        <v>2</v>
      </c>
      <c r="L26" s="57">
        <v>137</v>
      </c>
      <c r="M26" s="57">
        <v>1</v>
      </c>
      <c r="N26" s="57">
        <v>41</v>
      </c>
      <c r="O26" s="57">
        <v>0</v>
      </c>
      <c r="P26" s="60">
        <v>0</v>
      </c>
    </row>
    <row r="27" spans="2:16" ht="15" customHeight="1">
      <c r="B27" s="1280"/>
      <c r="C27" s="44"/>
      <c r="D27" s="56" t="s">
        <v>1790</v>
      </c>
      <c r="E27" s="148">
        <f t="shared" si="3"/>
        <v>0</v>
      </c>
      <c r="F27" s="57">
        <f t="shared" si="3"/>
        <v>0</v>
      </c>
      <c r="G27" s="57">
        <v>0</v>
      </c>
      <c r="H27" s="57">
        <v>0</v>
      </c>
      <c r="I27" s="57">
        <v>0</v>
      </c>
      <c r="J27" s="57">
        <v>0</v>
      </c>
      <c r="K27" s="57">
        <v>0</v>
      </c>
      <c r="L27" s="57">
        <v>0</v>
      </c>
      <c r="M27" s="57">
        <v>0</v>
      </c>
      <c r="N27" s="57">
        <v>0</v>
      </c>
      <c r="O27" s="57">
        <v>0</v>
      </c>
      <c r="P27" s="60">
        <v>0</v>
      </c>
    </row>
    <row r="28" spans="2:16" ht="15" customHeight="1">
      <c r="B28" s="1280" t="s">
        <v>149</v>
      </c>
      <c r="C28" s="44"/>
      <c r="D28" s="56" t="s">
        <v>710</v>
      </c>
      <c r="E28" s="148">
        <f t="shared" si="3"/>
        <v>1</v>
      </c>
      <c r="F28" s="57">
        <f t="shared" si="3"/>
        <v>188</v>
      </c>
      <c r="G28" s="57">
        <v>0</v>
      </c>
      <c r="H28" s="57">
        <v>0</v>
      </c>
      <c r="I28" s="57">
        <v>0</v>
      </c>
      <c r="J28" s="57">
        <v>0</v>
      </c>
      <c r="K28" s="57">
        <v>0</v>
      </c>
      <c r="L28" s="57">
        <v>0</v>
      </c>
      <c r="M28" s="57">
        <v>1</v>
      </c>
      <c r="N28" s="57">
        <v>188</v>
      </c>
      <c r="O28" s="57">
        <v>0</v>
      </c>
      <c r="P28" s="60">
        <v>0</v>
      </c>
    </row>
    <row r="29" spans="2:16" ht="15" customHeight="1">
      <c r="B29" s="1280"/>
      <c r="C29" s="44"/>
      <c r="D29" s="56" t="s">
        <v>1776</v>
      </c>
      <c r="E29" s="148">
        <f t="shared" si="3"/>
        <v>1</v>
      </c>
      <c r="F29" s="57">
        <f t="shared" si="3"/>
        <v>69</v>
      </c>
      <c r="G29" s="57">
        <v>0</v>
      </c>
      <c r="H29" s="57">
        <v>0</v>
      </c>
      <c r="I29" s="57">
        <v>0</v>
      </c>
      <c r="J29" s="57">
        <v>0</v>
      </c>
      <c r="K29" s="57">
        <v>0</v>
      </c>
      <c r="L29" s="57">
        <v>0</v>
      </c>
      <c r="M29" s="57">
        <v>0</v>
      </c>
      <c r="N29" s="57">
        <v>0</v>
      </c>
      <c r="O29" s="57">
        <v>1</v>
      </c>
      <c r="P29" s="60">
        <v>69</v>
      </c>
    </row>
    <row r="30" spans="2:16" ht="15" customHeight="1">
      <c r="B30" s="161"/>
      <c r="C30" s="44"/>
      <c r="D30" s="56" t="s">
        <v>150</v>
      </c>
      <c r="E30" s="148">
        <f t="shared" si="3"/>
        <v>1</v>
      </c>
      <c r="F30" s="57">
        <f t="shared" si="3"/>
        <v>68</v>
      </c>
      <c r="G30" s="57">
        <v>0</v>
      </c>
      <c r="H30" s="57">
        <v>0</v>
      </c>
      <c r="I30" s="57">
        <v>0</v>
      </c>
      <c r="J30" s="57">
        <v>0</v>
      </c>
      <c r="K30" s="57">
        <v>0</v>
      </c>
      <c r="L30" s="57">
        <v>0</v>
      </c>
      <c r="M30" s="57">
        <v>0</v>
      </c>
      <c r="N30" s="57">
        <v>0</v>
      </c>
      <c r="O30" s="57">
        <v>1</v>
      </c>
      <c r="P30" s="60">
        <v>68</v>
      </c>
    </row>
    <row r="31" spans="2:16" ht="15" customHeight="1">
      <c r="B31" s="1280" t="s">
        <v>151</v>
      </c>
      <c r="C31" s="44"/>
      <c r="D31" s="223" t="s">
        <v>143</v>
      </c>
      <c r="E31" s="1833">
        <f t="shared" si="3"/>
        <v>1</v>
      </c>
      <c r="F31" s="1817">
        <f t="shared" si="3"/>
        <v>26</v>
      </c>
      <c r="G31" s="1817">
        <v>0</v>
      </c>
      <c r="H31" s="1817">
        <v>0</v>
      </c>
      <c r="I31" s="1817">
        <v>0</v>
      </c>
      <c r="J31" s="1817">
        <v>0</v>
      </c>
      <c r="K31" s="1817">
        <v>0</v>
      </c>
      <c r="L31" s="1817">
        <v>0</v>
      </c>
      <c r="M31" s="1817">
        <v>0</v>
      </c>
      <c r="N31" s="1817">
        <v>0</v>
      </c>
      <c r="O31" s="1817">
        <v>1</v>
      </c>
      <c r="P31" s="1830">
        <v>26</v>
      </c>
    </row>
    <row r="32" spans="2:16" ht="15" customHeight="1">
      <c r="B32" s="1280"/>
      <c r="C32" s="44"/>
      <c r="D32" s="223"/>
      <c r="E32" s="1833"/>
      <c r="F32" s="1817"/>
      <c r="G32" s="1817"/>
      <c r="H32" s="1817"/>
      <c r="I32" s="1817"/>
      <c r="J32" s="1817"/>
      <c r="K32" s="1817"/>
      <c r="L32" s="1817"/>
      <c r="M32" s="1817"/>
      <c r="N32" s="1817"/>
      <c r="O32" s="1817"/>
      <c r="P32" s="1830"/>
    </row>
    <row r="33" spans="2:16" ht="21.75" customHeight="1">
      <c r="B33" s="161"/>
      <c r="C33" s="44"/>
      <c r="D33" s="55"/>
      <c r="E33" s="57"/>
      <c r="F33" s="57"/>
      <c r="G33" s="57"/>
      <c r="H33" s="57" t="s">
        <v>152</v>
      </c>
      <c r="J33" s="675" t="s">
        <v>153</v>
      </c>
      <c r="L33" s="57"/>
      <c r="M33" s="57" t="s">
        <v>154</v>
      </c>
      <c r="N33" s="57"/>
      <c r="O33" s="57"/>
      <c r="P33" s="60"/>
    </row>
    <row r="34" spans="2:16" s="165" customFormat="1" ht="15" customHeight="1">
      <c r="B34" s="1314" t="s">
        <v>1756</v>
      </c>
      <c r="C34" s="1266"/>
      <c r="D34" s="1272"/>
      <c r="E34" s="965">
        <f aca="true" t="shared" si="4" ref="E34:P34">SUM(E35:E59)</f>
        <v>669</v>
      </c>
      <c r="F34" s="51">
        <f t="shared" si="4"/>
        <v>3032</v>
      </c>
      <c r="G34" s="51">
        <f t="shared" si="4"/>
        <v>34</v>
      </c>
      <c r="H34" s="51">
        <f t="shared" si="4"/>
        <v>44</v>
      </c>
      <c r="I34" s="51">
        <f t="shared" si="4"/>
        <v>0</v>
      </c>
      <c r="J34" s="51">
        <f t="shared" si="4"/>
        <v>0</v>
      </c>
      <c r="K34" s="51">
        <f t="shared" si="4"/>
        <v>71</v>
      </c>
      <c r="L34" s="51">
        <f t="shared" si="4"/>
        <v>130</v>
      </c>
      <c r="M34" s="51">
        <f t="shared" si="4"/>
        <v>33</v>
      </c>
      <c r="N34" s="51">
        <f t="shared" si="4"/>
        <v>115</v>
      </c>
      <c r="O34" s="51">
        <f t="shared" si="4"/>
        <v>548</v>
      </c>
      <c r="P34" s="54">
        <f t="shared" si="4"/>
        <v>2743</v>
      </c>
    </row>
    <row r="35" spans="2:16" ht="15" customHeight="1">
      <c r="B35" s="177"/>
      <c r="C35" s="44"/>
      <c r="D35" s="56" t="s">
        <v>1787</v>
      </c>
      <c r="E35" s="148">
        <v>107</v>
      </c>
      <c r="F35" s="57">
        <f aca="true" t="shared" si="5" ref="F35:F50">SUM(H35,J35,L35,N35,P35)</f>
        <v>491</v>
      </c>
      <c r="G35" s="57">
        <v>12</v>
      </c>
      <c r="H35" s="57">
        <v>18</v>
      </c>
      <c r="I35" s="57">
        <v>0</v>
      </c>
      <c r="J35" s="57">
        <v>0</v>
      </c>
      <c r="K35" s="57">
        <v>5</v>
      </c>
      <c r="L35" s="57">
        <v>10</v>
      </c>
      <c r="M35" s="57">
        <v>5</v>
      </c>
      <c r="N35" s="57">
        <v>0</v>
      </c>
      <c r="O35" s="57">
        <v>91</v>
      </c>
      <c r="P35" s="60">
        <v>463</v>
      </c>
    </row>
    <row r="36" spans="2:16" ht="15" customHeight="1">
      <c r="B36" s="1280" t="s">
        <v>52</v>
      </c>
      <c r="C36" s="44"/>
      <c r="D36" s="56" t="s">
        <v>81</v>
      </c>
      <c r="E36" s="148">
        <f>SUM(G36,I36,K36,M36,O36)</f>
        <v>16</v>
      </c>
      <c r="F36" s="57">
        <f t="shared" si="5"/>
        <v>111</v>
      </c>
      <c r="G36" s="57">
        <v>0</v>
      </c>
      <c r="H36" s="57">
        <v>0</v>
      </c>
      <c r="I36" s="57">
        <v>0</v>
      </c>
      <c r="J36" s="57">
        <v>0</v>
      </c>
      <c r="K36" s="57">
        <v>1</v>
      </c>
      <c r="L36" s="57">
        <v>3</v>
      </c>
      <c r="M36" s="57">
        <v>1</v>
      </c>
      <c r="N36" s="57">
        <v>2</v>
      </c>
      <c r="O36" s="57">
        <v>14</v>
      </c>
      <c r="P36" s="60">
        <v>106</v>
      </c>
    </row>
    <row r="37" spans="2:16" ht="15" customHeight="1">
      <c r="B37" s="1280"/>
      <c r="C37" s="44"/>
      <c r="D37" s="56" t="s">
        <v>1791</v>
      </c>
      <c r="E37" s="148">
        <f>SUM(G37,I37,K37,M37,O37)</f>
        <v>11</v>
      </c>
      <c r="F37" s="57">
        <f t="shared" si="5"/>
        <v>32</v>
      </c>
      <c r="G37" s="57">
        <v>0</v>
      </c>
      <c r="H37" s="57">
        <v>0</v>
      </c>
      <c r="I37" s="57">
        <v>0</v>
      </c>
      <c r="J37" s="57">
        <v>0</v>
      </c>
      <c r="K37" s="57">
        <v>0</v>
      </c>
      <c r="L37" s="57">
        <v>0</v>
      </c>
      <c r="M37" s="57">
        <v>0</v>
      </c>
      <c r="N37" s="57">
        <v>0</v>
      </c>
      <c r="O37" s="57">
        <v>11</v>
      </c>
      <c r="P37" s="60">
        <v>32</v>
      </c>
    </row>
    <row r="38" spans="2:16" ht="15" customHeight="1">
      <c r="B38" s="161"/>
      <c r="C38" s="44"/>
      <c r="D38" s="56" t="s">
        <v>141</v>
      </c>
      <c r="E38" s="148">
        <f>SUM(G38,I38,K38,M38,O38)</f>
        <v>16</v>
      </c>
      <c r="F38" s="57">
        <f t="shared" si="5"/>
        <v>64</v>
      </c>
      <c r="G38" s="57">
        <v>0</v>
      </c>
      <c r="H38" s="57">
        <v>0</v>
      </c>
      <c r="I38" s="57">
        <v>0</v>
      </c>
      <c r="J38" s="57">
        <v>0</v>
      </c>
      <c r="K38" s="57">
        <v>2</v>
      </c>
      <c r="L38" s="57">
        <v>0</v>
      </c>
      <c r="M38" s="57">
        <v>0</v>
      </c>
      <c r="N38" s="57">
        <v>0</v>
      </c>
      <c r="O38" s="57">
        <v>14</v>
      </c>
      <c r="P38" s="60">
        <v>64</v>
      </c>
    </row>
    <row r="39" spans="2:16" ht="15" customHeight="1">
      <c r="B39" s="1280" t="s">
        <v>67</v>
      </c>
      <c r="C39" s="44"/>
      <c r="D39" s="56" t="s">
        <v>1801</v>
      </c>
      <c r="E39" s="148">
        <v>47</v>
      </c>
      <c r="F39" s="57">
        <f t="shared" si="5"/>
        <v>233</v>
      </c>
      <c r="G39" s="57">
        <v>6</v>
      </c>
      <c r="H39" s="57">
        <v>0</v>
      </c>
      <c r="I39" s="57">
        <v>0</v>
      </c>
      <c r="J39" s="57">
        <v>0</v>
      </c>
      <c r="K39" s="57">
        <v>3</v>
      </c>
      <c r="L39" s="57">
        <v>6</v>
      </c>
      <c r="M39" s="57">
        <v>12</v>
      </c>
      <c r="N39" s="57">
        <v>84</v>
      </c>
      <c r="O39" s="57">
        <v>29</v>
      </c>
      <c r="P39" s="60">
        <v>143</v>
      </c>
    </row>
    <row r="40" spans="2:16" ht="15" customHeight="1">
      <c r="B40" s="1280"/>
      <c r="C40" s="44"/>
      <c r="D40" s="56" t="s">
        <v>142</v>
      </c>
      <c r="E40" s="148">
        <f>SUM(G40,I40,K40,M40,O40)</f>
        <v>12</v>
      </c>
      <c r="F40" s="57">
        <f t="shared" si="5"/>
        <v>38</v>
      </c>
      <c r="G40" s="57">
        <v>0</v>
      </c>
      <c r="H40" s="57">
        <v>0</v>
      </c>
      <c r="I40" s="57">
        <v>0</v>
      </c>
      <c r="J40" s="57">
        <v>0</v>
      </c>
      <c r="K40" s="57">
        <v>4</v>
      </c>
      <c r="L40" s="57">
        <v>14</v>
      </c>
      <c r="M40" s="57">
        <v>0</v>
      </c>
      <c r="N40" s="57">
        <v>0</v>
      </c>
      <c r="O40" s="57">
        <v>8</v>
      </c>
      <c r="P40" s="60">
        <v>24</v>
      </c>
    </row>
    <row r="41" spans="2:16" ht="15" customHeight="1">
      <c r="B41" s="161"/>
      <c r="C41" s="44"/>
      <c r="D41" s="56" t="s">
        <v>1758</v>
      </c>
      <c r="E41" s="148">
        <v>65</v>
      </c>
      <c r="F41" s="57">
        <f t="shared" si="5"/>
        <v>349</v>
      </c>
      <c r="G41" s="57">
        <v>2</v>
      </c>
      <c r="H41" s="57">
        <v>0</v>
      </c>
      <c r="I41" s="57">
        <v>0</v>
      </c>
      <c r="J41" s="57">
        <v>0</v>
      </c>
      <c r="K41" s="57">
        <v>0</v>
      </c>
      <c r="L41" s="57">
        <v>0</v>
      </c>
      <c r="M41" s="57">
        <v>3</v>
      </c>
      <c r="N41" s="57">
        <v>0</v>
      </c>
      <c r="O41" s="57">
        <v>61</v>
      </c>
      <c r="P41" s="60">
        <v>349</v>
      </c>
    </row>
    <row r="42" spans="2:16" s="44" customFormat="1" ht="15" customHeight="1">
      <c r="B42" s="161" t="s">
        <v>62</v>
      </c>
      <c r="D42" s="56" t="s">
        <v>143</v>
      </c>
      <c r="E42" s="148">
        <f>SUM(G42,I42,K42,M42,O42)</f>
        <v>11</v>
      </c>
      <c r="F42" s="57">
        <f t="shared" si="5"/>
        <v>34</v>
      </c>
      <c r="G42" s="57">
        <v>0</v>
      </c>
      <c r="H42" s="57">
        <v>0</v>
      </c>
      <c r="I42" s="57">
        <v>0</v>
      </c>
      <c r="J42" s="57">
        <v>0</v>
      </c>
      <c r="K42" s="57">
        <v>1</v>
      </c>
      <c r="L42" s="57">
        <v>2</v>
      </c>
      <c r="M42" s="57">
        <v>1</v>
      </c>
      <c r="N42" s="57">
        <v>3</v>
      </c>
      <c r="O42" s="57">
        <v>9</v>
      </c>
      <c r="P42" s="60">
        <v>29</v>
      </c>
    </row>
    <row r="43" spans="2:16" s="44" customFormat="1" ht="15" customHeight="1">
      <c r="B43" s="161"/>
      <c r="D43" s="56" t="s">
        <v>144</v>
      </c>
      <c r="E43" s="148">
        <f>SUM(G43,I43,K43,M43,O43)</f>
        <v>22</v>
      </c>
      <c r="F43" s="57">
        <f t="shared" si="5"/>
        <v>132</v>
      </c>
      <c r="G43" s="57">
        <v>0</v>
      </c>
      <c r="H43" s="57">
        <v>0</v>
      </c>
      <c r="I43" s="57">
        <v>0</v>
      </c>
      <c r="J43" s="57">
        <v>0</v>
      </c>
      <c r="K43" s="57">
        <v>3</v>
      </c>
      <c r="L43" s="57">
        <v>4</v>
      </c>
      <c r="M43" s="57">
        <v>1</v>
      </c>
      <c r="N43" s="57">
        <v>18</v>
      </c>
      <c r="O43" s="57">
        <v>18</v>
      </c>
      <c r="P43" s="60">
        <v>110</v>
      </c>
    </row>
    <row r="44" spans="2:16" ht="15" customHeight="1">
      <c r="B44" s="1280" t="s">
        <v>60</v>
      </c>
      <c r="C44" s="44"/>
      <c r="D44" s="56" t="s">
        <v>1759</v>
      </c>
      <c r="E44" s="148">
        <v>64</v>
      </c>
      <c r="F44" s="57">
        <f t="shared" si="5"/>
        <v>277</v>
      </c>
      <c r="G44" s="57">
        <v>4</v>
      </c>
      <c r="H44" s="57">
        <v>0</v>
      </c>
      <c r="I44" s="57">
        <v>0</v>
      </c>
      <c r="J44" s="57">
        <v>0</v>
      </c>
      <c r="K44" s="57">
        <v>6</v>
      </c>
      <c r="L44" s="57">
        <v>1</v>
      </c>
      <c r="M44" s="57">
        <v>1</v>
      </c>
      <c r="N44" s="57">
        <v>0</v>
      </c>
      <c r="O44" s="57">
        <v>55</v>
      </c>
      <c r="P44" s="60">
        <v>276</v>
      </c>
    </row>
    <row r="45" spans="2:16" ht="15" customHeight="1">
      <c r="B45" s="1280"/>
      <c r="C45" s="44"/>
      <c r="D45" s="56" t="s">
        <v>145</v>
      </c>
      <c r="E45" s="148">
        <f>SUM(G45,I45,K45,M45,O45)</f>
        <v>26</v>
      </c>
      <c r="F45" s="57">
        <f t="shared" si="5"/>
        <v>57</v>
      </c>
      <c r="G45" s="57">
        <v>0</v>
      </c>
      <c r="H45" s="57">
        <v>0</v>
      </c>
      <c r="I45" s="57">
        <v>0</v>
      </c>
      <c r="J45" s="57">
        <v>0</v>
      </c>
      <c r="K45" s="57">
        <v>10</v>
      </c>
      <c r="L45" s="57">
        <v>2</v>
      </c>
      <c r="M45" s="57">
        <v>0</v>
      </c>
      <c r="N45" s="57">
        <v>0</v>
      </c>
      <c r="O45" s="57">
        <v>16</v>
      </c>
      <c r="P45" s="60">
        <v>55</v>
      </c>
    </row>
    <row r="46" spans="2:16" ht="15" customHeight="1">
      <c r="B46" s="1280" t="s">
        <v>58</v>
      </c>
      <c r="C46" s="44"/>
      <c r="D46" s="56" t="s">
        <v>890</v>
      </c>
      <c r="E46" s="148">
        <v>26</v>
      </c>
      <c r="F46" s="57">
        <f t="shared" si="5"/>
        <v>222</v>
      </c>
      <c r="G46" s="57">
        <v>4</v>
      </c>
      <c r="H46" s="57">
        <v>8</v>
      </c>
      <c r="I46" s="57">
        <v>0</v>
      </c>
      <c r="J46" s="57">
        <v>0</v>
      </c>
      <c r="K46" s="57">
        <v>4</v>
      </c>
      <c r="L46" s="57">
        <v>6</v>
      </c>
      <c r="M46" s="57">
        <v>0</v>
      </c>
      <c r="N46" s="57">
        <v>0</v>
      </c>
      <c r="O46" s="57">
        <v>20</v>
      </c>
      <c r="P46" s="60">
        <v>208</v>
      </c>
    </row>
    <row r="47" spans="2:16" ht="15" customHeight="1">
      <c r="B47" s="1280"/>
      <c r="C47" s="44"/>
      <c r="D47" s="56" t="s">
        <v>146</v>
      </c>
      <c r="E47" s="148">
        <v>31</v>
      </c>
      <c r="F47" s="57">
        <f t="shared" si="5"/>
        <v>58</v>
      </c>
      <c r="G47" s="57">
        <v>4</v>
      </c>
      <c r="H47" s="57">
        <v>0</v>
      </c>
      <c r="I47" s="57">
        <v>0</v>
      </c>
      <c r="J47" s="57">
        <v>0</v>
      </c>
      <c r="K47" s="57">
        <v>7</v>
      </c>
      <c r="L47" s="57">
        <v>17</v>
      </c>
      <c r="M47" s="57">
        <v>2</v>
      </c>
      <c r="N47" s="57">
        <v>0</v>
      </c>
      <c r="O47" s="57">
        <v>20</v>
      </c>
      <c r="P47" s="60">
        <v>41</v>
      </c>
    </row>
    <row r="48" spans="2:16" s="44" customFormat="1" ht="15" customHeight="1">
      <c r="B48" s="1280" t="s">
        <v>64</v>
      </c>
      <c r="D48" s="56" t="s">
        <v>1802</v>
      </c>
      <c r="E48" s="148">
        <f>SUM(G48,I48,K48,M48,O48)</f>
        <v>22</v>
      </c>
      <c r="F48" s="57">
        <f t="shared" si="5"/>
        <v>150</v>
      </c>
      <c r="G48" s="57">
        <v>0</v>
      </c>
      <c r="H48" s="57">
        <v>0</v>
      </c>
      <c r="I48" s="57">
        <v>0</v>
      </c>
      <c r="J48" s="57">
        <v>0</v>
      </c>
      <c r="K48" s="57">
        <v>1</v>
      </c>
      <c r="L48" s="57">
        <v>6</v>
      </c>
      <c r="M48" s="57">
        <v>1</v>
      </c>
      <c r="N48" s="57">
        <v>5</v>
      </c>
      <c r="O48" s="57">
        <v>20</v>
      </c>
      <c r="P48" s="60">
        <v>139</v>
      </c>
    </row>
    <row r="49" spans="2:16" s="44" customFormat="1" ht="15" customHeight="1">
      <c r="B49" s="1280"/>
      <c r="D49" s="56" t="s">
        <v>147</v>
      </c>
      <c r="E49" s="148">
        <f>SUM(G49,I49,K49,M49,O49)</f>
        <v>25</v>
      </c>
      <c r="F49" s="57">
        <f t="shared" si="5"/>
        <v>74</v>
      </c>
      <c r="G49" s="57">
        <v>0</v>
      </c>
      <c r="H49" s="57">
        <v>0</v>
      </c>
      <c r="I49" s="57">
        <v>0</v>
      </c>
      <c r="J49" s="57">
        <v>0</v>
      </c>
      <c r="K49" s="57">
        <v>7</v>
      </c>
      <c r="L49" s="57">
        <v>24</v>
      </c>
      <c r="M49" s="57">
        <v>1</v>
      </c>
      <c r="N49" s="57">
        <v>0</v>
      </c>
      <c r="O49" s="57">
        <v>17</v>
      </c>
      <c r="P49" s="60">
        <v>50</v>
      </c>
    </row>
    <row r="50" spans="2:16" s="44" customFormat="1" ht="15" customHeight="1">
      <c r="B50" s="1280" t="s">
        <v>66</v>
      </c>
      <c r="D50" s="223" t="s">
        <v>142</v>
      </c>
      <c r="E50" s="1833">
        <f>SUM(G50,I50,K50,M50,O50)</f>
        <v>40</v>
      </c>
      <c r="F50" s="1817">
        <f t="shared" si="5"/>
        <v>115</v>
      </c>
      <c r="G50" s="1817">
        <v>0</v>
      </c>
      <c r="H50" s="1817">
        <v>0</v>
      </c>
      <c r="I50" s="1817">
        <v>0</v>
      </c>
      <c r="J50" s="1817">
        <v>0</v>
      </c>
      <c r="K50" s="1817">
        <v>6</v>
      </c>
      <c r="L50" s="1817">
        <v>6</v>
      </c>
      <c r="M50" s="1817">
        <v>1</v>
      </c>
      <c r="N50" s="1817">
        <v>0</v>
      </c>
      <c r="O50" s="1817">
        <v>33</v>
      </c>
      <c r="P50" s="1830">
        <v>109</v>
      </c>
    </row>
    <row r="51" spans="2:16" s="44" customFormat="1" ht="15" customHeight="1">
      <c r="B51" s="1280"/>
      <c r="D51" s="223"/>
      <c r="E51" s="1833"/>
      <c r="F51" s="1817"/>
      <c r="G51" s="1817"/>
      <c r="H51" s="1817"/>
      <c r="I51" s="1817"/>
      <c r="J51" s="1817"/>
      <c r="K51" s="1817"/>
      <c r="L51" s="1817"/>
      <c r="M51" s="1817"/>
      <c r="N51" s="1817"/>
      <c r="O51" s="1817"/>
      <c r="P51" s="1830"/>
    </row>
    <row r="52" spans="2:16" ht="15" customHeight="1">
      <c r="B52" s="1280" t="s">
        <v>55</v>
      </c>
      <c r="C52" s="44"/>
      <c r="D52" s="56" t="s">
        <v>1788</v>
      </c>
      <c r="E52" s="148">
        <f aca="true" t="shared" si="6" ref="E52:F54">SUM(G52,I52,K52,M52,O52)</f>
        <v>19</v>
      </c>
      <c r="F52" s="57">
        <f t="shared" si="6"/>
        <v>154</v>
      </c>
      <c r="G52" s="57">
        <v>0</v>
      </c>
      <c r="H52" s="57">
        <v>0</v>
      </c>
      <c r="I52" s="57">
        <v>0</v>
      </c>
      <c r="J52" s="57">
        <v>0</v>
      </c>
      <c r="K52" s="57">
        <v>1</v>
      </c>
      <c r="L52" s="57">
        <v>0</v>
      </c>
      <c r="M52" s="57">
        <v>2</v>
      </c>
      <c r="N52" s="57">
        <v>3</v>
      </c>
      <c r="O52" s="57">
        <v>16</v>
      </c>
      <c r="P52" s="60">
        <v>151</v>
      </c>
    </row>
    <row r="53" spans="2:16" ht="15" customHeight="1">
      <c r="B53" s="1280"/>
      <c r="C53" s="44"/>
      <c r="D53" s="56" t="s">
        <v>148</v>
      </c>
      <c r="E53" s="148">
        <f t="shared" si="6"/>
        <v>37</v>
      </c>
      <c r="F53" s="57">
        <f t="shared" si="6"/>
        <v>161</v>
      </c>
      <c r="G53" s="57">
        <v>0</v>
      </c>
      <c r="H53" s="57">
        <v>0</v>
      </c>
      <c r="I53" s="57">
        <v>0</v>
      </c>
      <c r="J53" s="57">
        <v>0</v>
      </c>
      <c r="K53" s="57">
        <v>7</v>
      </c>
      <c r="L53" s="57">
        <v>21</v>
      </c>
      <c r="M53" s="57">
        <v>2</v>
      </c>
      <c r="N53" s="57">
        <v>0</v>
      </c>
      <c r="O53" s="57">
        <v>28</v>
      </c>
      <c r="P53" s="60">
        <v>140</v>
      </c>
    </row>
    <row r="54" spans="2:16" ht="15" customHeight="1">
      <c r="B54" s="1280"/>
      <c r="C54" s="44"/>
      <c r="D54" s="56" t="s">
        <v>1790</v>
      </c>
      <c r="E54" s="148">
        <f t="shared" si="6"/>
        <v>18</v>
      </c>
      <c r="F54" s="57">
        <f t="shared" si="6"/>
        <v>64</v>
      </c>
      <c r="G54" s="57">
        <v>0</v>
      </c>
      <c r="H54" s="57">
        <v>0</v>
      </c>
      <c r="I54" s="57">
        <v>0</v>
      </c>
      <c r="J54" s="57">
        <v>0</v>
      </c>
      <c r="K54" s="57">
        <v>0</v>
      </c>
      <c r="L54" s="57">
        <v>0</v>
      </c>
      <c r="M54" s="57">
        <v>0</v>
      </c>
      <c r="N54" s="57">
        <v>0</v>
      </c>
      <c r="O54" s="57">
        <v>18</v>
      </c>
      <c r="P54" s="60">
        <v>64</v>
      </c>
    </row>
    <row r="55" spans="2:16" ht="15" customHeight="1">
      <c r="B55" s="1280" t="s">
        <v>149</v>
      </c>
      <c r="C55" s="44"/>
      <c r="D55" s="56" t="s">
        <v>710</v>
      </c>
      <c r="E55" s="148">
        <v>13</v>
      </c>
      <c r="F55" s="57">
        <f>SUM(H55,J55,L55,N55,P55)</f>
        <v>65</v>
      </c>
      <c r="G55" s="57">
        <v>2</v>
      </c>
      <c r="H55" s="57">
        <v>18</v>
      </c>
      <c r="I55" s="57">
        <v>0</v>
      </c>
      <c r="J55" s="57">
        <v>0</v>
      </c>
      <c r="K55" s="57">
        <v>0</v>
      </c>
      <c r="L55" s="57">
        <v>0</v>
      </c>
      <c r="M55" s="57">
        <v>0</v>
      </c>
      <c r="N55" s="57">
        <v>0</v>
      </c>
      <c r="O55" s="57">
        <v>12</v>
      </c>
      <c r="P55" s="60">
        <v>47</v>
      </c>
    </row>
    <row r="56" spans="2:16" ht="15" customHeight="1">
      <c r="B56" s="1280"/>
      <c r="C56" s="44"/>
      <c r="D56" s="56" t="s">
        <v>1776</v>
      </c>
      <c r="E56" s="148">
        <f>SUM(G56,I56,K56,M56,O56)</f>
        <v>9</v>
      </c>
      <c r="F56" s="57">
        <f>SUM(H56,J56,L56,N56,P56)</f>
        <v>63</v>
      </c>
      <c r="G56" s="57">
        <v>0</v>
      </c>
      <c r="H56" s="57">
        <v>0</v>
      </c>
      <c r="I56" s="57">
        <v>0</v>
      </c>
      <c r="J56" s="57">
        <v>0</v>
      </c>
      <c r="K56" s="57">
        <v>0</v>
      </c>
      <c r="L56" s="57">
        <v>0</v>
      </c>
      <c r="M56" s="57">
        <v>0</v>
      </c>
      <c r="N56" s="57">
        <v>0</v>
      </c>
      <c r="O56" s="57">
        <v>9</v>
      </c>
      <c r="P56" s="60">
        <v>63</v>
      </c>
    </row>
    <row r="57" spans="2:16" ht="15" customHeight="1">
      <c r="B57" s="161"/>
      <c r="C57" s="44"/>
      <c r="D57" s="56" t="s">
        <v>150</v>
      </c>
      <c r="E57" s="148">
        <f>SUM(G57,I57,K57,M57,O57)</f>
        <v>5</v>
      </c>
      <c r="F57" s="57">
        <f>SUM(H57,J57,L57,N57,P57)</f>
        <v>14</v>
      </c>
      <c r="G57" s="57">
        <v>0</v>
      </c>
      <c r="H57" s="57">
        <v>0</v>
      </c>
      <c r="I57" s="57">
        <v>0</v>
      </c>
      <c r="J57" s="57">
        <v>0</v>
      </c>
      <c r="K57" s="57">
        <v>1</v>
      </c>
      <c r="L57" s="57">
        <v>0</v>
      </c>
      <c r="M57" s="57">
        <v>0</v>
      </c>
      <c r="N57" s="57">
        <v>0</v>
      </c>
      <c r="O57" s="57">
        <v>4</v>
      </c>
      <c r="P57" s="60">
        <v>14</v>
      </c>
    </row>
    <row r="58" spans="2:16" ht="15" customHeight="1">
      <c r="B58" s="1280" t="s">
        <v>151</v>
      </c>
      <c r="C58" s="44"/>
      <c r="D58" s="223" t="s">
        <v>143</v>
      </c>
      <c r="E58" s="1833">
        <f>SUM(G58,I58,K58,M58,O58)</f>
        <v>27</v>
      </c>
      <c r="F58" s="1817">
        <f>SUM(H58,J58,L58,N58,P58)</f>
        <v>74</v>
      </c>
      <c r="G58" s="1817">
        <v>0</v>
      </c>
      <c r="H58" s="1817">
        <v>0</v>
      </c>
      <c r="I58" s="1817">
        <v>0</v>
      </c>
      <c r="J58" s="1817">
        <v>0</v>
      </c>
      <c r="K58" s="1817">
        <v>2</v>
      </c>
      <c r="L58" s="1817">
        <v>8</v>
      </c>
      <c r="M58" s="1817">
        <v>0</v>
      </c>
      <c r="N58" s="1817">
        <v>0</v>
      </c>
      <c r="O58" s="1817">
        <v>25</v>
      </c>
      <c r="P58" s="1830">
        <v>66</v>
      </c>
    </row>
    <row r="59" spans="2:16" ht="15" customHeight="1">
      <c r="B59" s="1821"/>
      <c r="C59" s="1168"/>
      <c r="D59" s="1777"/>
      <c r="E59" s="1838"/>
      <c r="F59" s="1835"/>
      <c r="G59" s="1835"/>
      <c r="H59" s="1835"/>
      <c r="I59" s="1835"/>
      <c r="J59" s="1835"/>
      <c r="K59" s="1835"/>
      <c r="L59" s="1835"/>
      <c r="M59" s="1835"/>
      <c r="N59" s="1835"/>
      <c r="O59" s="1835"/>
      <c r="P59" s="1834"/>
    </row>
    <row r="60" spans="2:16" ht="15" customHeight="1">
      <c r="B60" s="153" t="s">
        <v>155</v>
      </c>
      <c r="C60" s="44"/>
      <c r="D60" s="55"/>
      <c r="E60" s="57"/>
      <c r="F60" s="57"/>
      <c r="G60" s="57"/>
      <c r="H60" s="57"/>
      <c r="I60" s="57"/>
      <c r="J60" s="57"/>
      <c r="K60" s="57"/>
      <c r="L60" s="57"/>
      <c r="M60" s="57"/>
      <c r="N60" s="57"/>
      <c r="O60" s="46"/>
      <c r="P60" s="57"/>
    </row>
    <row r="61" ht="19.5" customHeight="1" thickBot="1"/>
    <row r="62" spans="2:16" ht="15" customHeight="1" thickTop="1">
      <c r="B62" s="1818" t="s">
        <v>1866</v>
      </c>
      <c r="C62" s="1819"/>
      <c r="D62" s="1820"/>
      <c r="E62" s="1824" t="s">
        <v>156</v>
      </c>
      <c r="F62" s="1825"/>
      <c r="G62" s="1825"/>
      <c r="H62" s="1825"/>
      <c r="I62" s="1825"/>
      <c r="J62" s="1825"/>
      <c r="K62" s="1825"/>
      <c r="L62" s="1825"/>
      <c r="M62" s="1825"/>
      <c r="N62" s="1825"/>
      <c r="O62" s="1826"/>
      <c r="P62" s="1169"/>
    </row>
    <row r="63" spans="2:16" ht="18" customHeight="1">
      <c r="B63" s="1821"/>
      <c r="C63" s="1822"/>
      <c r="D63" s="1823"/>
      <c r="E63" s="1170" t="s">
        <v>1756</v>
      </c>
      <c r="F63" s="694" t="s">
        <v>52</v>
      </c>
      <c r="G63" s="200" t="s">
        <v>67</v>
      </c>
      <c r="H63" s="199" t="s">
        <v>62</v>
      </c>
      <c r="I63" s="1171" t="s">
        <v>60</v>
      </c>
      <c r="J63" s="1170" t="s">
        <v>58</v>
      </c>
      <c r="K63" s="200" t="s">
        <v>64</v>
      </c>
      <c r="L63" s="200" t="s">
        <v>66</v>
      </c>
      <c r="M63" s="200" t="s">
        <v>55</v>
      </c>
      <c r="N63" s="200" t="s">
        <v>1075</v>
      </c>
      <c r="O63" s="200" t="s">
        <v>151</v>
      </c>
      <c r="P63" s="190"/>
    </row>
    <row r="64" spans="2:16" s="165" customFormat="1" ht="15" customHeight="1">
      <c r="B64" s="1827" t="s">
        <v>157</v>
      </c>
      <c r="C64" s="1828"/>
      <c r="D64" s="1829"/>
      <c r="E64" s="76">
        <f>SUM(F64:O64)</f>
        <v>61</v>
      </c>
      <c r="F64" s="76">
        <v>23</v>
      </c>
      <c r="G64" s="76">
        <v>7</v>
      </c>
      <c r="H64" s="76">
        <v>3</v>
      </c>
      <c r="I64" s="76">
        <v>7</v>
      </c>
      <c r="J64" s="76">
        <v>5</v>
      </c>
      <c r="K64" s="76">
        <v>3</v>
      </c>
      <c r="L64" s="76">
        <v>3</v>
      </c>
      <c r="M64" s="76">
        <v>6</v>
      </c>
      <c r="N64" s="76">
        <v>3</v>
      </c>
      <c r="O64" s="76">
        <v>1</v>
      </c>
      <c r="P64" s="965"/>
    </row>
    <row r="65" spans="2:16" ht="15" customHeight="1">
      <c r="B65" s="1280" t="s">
        <v>158</v>
      </c>
      <c r="C65" s="1839"/>
      <c r="D65" s="1840"/>
      <c r="E65" s="57">
        <f>SUM(F65:O65)</f>
        <v>669</v>
      </c>
      <c r="F65" s="57">
        <v>150</v>
      </c>
      <c r="G65" s="57">
        <v>59</v>
      </c>
      <c r="H65" s="57">
        <v>98</v>
      </c>
      <c r="I65" s="57">
        <v>90</v>
      </c>
      <c r="J65" s="57">
        <v>57</v>
      </c>
      <c r="K65" s="57">
        <v>47</v>
      </c>
      <c r="L65" s="57">
        <v>40</v>
      </c>
      <c r="M65" s="57">
        <v>56</v>
      </c>
      <c r="N65" s="57">
        <v>45</v>
      </c>
      <c r="O65" s="57">
        <v>27</v>
      </c>
      <c r="P65" s="148"/>
    </row>
    <row r="66" spans="2:16" ht="15" customHeight="1">
      <c r="B66" s="1280" t="s">
        <v>159</v>
      </c>
      <c r="C66" s="1839"/>
      <c r="D66" s="1840"/>
      <c r="E66" s="57">
        <f>SUM(F66:O66)</f>
        <v>276</v>
      </c>
      <c r="F66" s="46">
        <v>69</v>
      </c>
      <c r="G66" s="46">
        <v>28</v>
      </c>
      <c r="H66" s="46">
        <v>35</v>
      </c>
      <c r="I66" s="46">
        <v>30</v>
      </c>
      <c r="J66" s="46">
        <v>16</v>
      </c>
      <c r="K66" s="46">
        <v>22</v>
      </c>
      <c r="L66" s="46">
        <v>17</v>
      </c>
      <c r="M66" s="46">
        <v>29</v>
      </c>
      <c r="N66" s="46">
        <v>21</v>
      </c>
      <c r="O66" s="46">
        <v>9</v>
      </c>
      <c r="P66" s="140"/>
    </row>
    <row r="67" spans="2:16" ht="15" customHeight="1">
      <c r="B67" s="161"/>
      <c r="C67" s="44"/>
      <c r="D67" s="60"/>
      <c r="E67" s="57"/>
      <c r="F67" s="46"/>
      <c r="G67" s="46"/>
      <c r="H67" s="46"/>
      <c r="I67" s="46"/>
      <c r="J67" s="46"/>
      <c r="K67" s="46"/>
      <c r="L67" s="46"/>
      <c r="M67" s="46"/>
      <c r="N67" s="46"/>
      <c r="O67" s="46"/>
      <c r="P67" s="140"/>
    </row>
    <row r="68" spans="2:16" ht="15" customHeight="1">
      <c r="B68" s="1814" t="s">
        <v>160</v>
      </c>
      <c r="C68" s="1265" t="s">
        <v>157</v>
      </c>
      <c r="D68" s="1273"/>
      <c r="E68" s="57">
        <f>SUM(F68:O68)</f>
        <v>5</v>
      </c>
      <c r="F68" s="46">
        <v>3</v>
      </c>
      <c r="G68" s="46">
        <v>0</v>
      </c>
      <c r="H68" s="46">
        <v>1</v>
      </c>
      <c r="I68" s="46">
        <v>1</v>
      </c>
      <c r="J68" s="46">
        <v>0</v>
      </c>
      <c r="K68" s="46">
        <v>0</v>
      </c>
      <c r="L68" s="46">
        <v>0</v>
      </c>
      <c r="M68" s="46">
        <v>0</v>
      </c>
      <c r="N68" s="46">
        <v>0</v>
      </c>
      <c r="O68" s="46">
        <v>0</v>
      </c>
      <c r="P68" s="140"/>
    </row>
    <row r="69" spans="2:16" ht="15" customHeight="1">
      <c r="B69" s="1815"/>
      <c r="C69" s="1265" t="s">
        <v>161</v>
      </c>
      <c r="D69" s="1273"/>
      <c r="E69" s="57">
        <f>SUM(F69:O69)</f>
        <v>940</v>
      </c>
      <c r="F69" s="46">
        <v>663</v>
      </c>
      <c r="G69" s="46">
        <v>0</v>
      </c>
      <c r="H69" s="46">
        <v>211</v>
      </c>
      <c r="I69" s="46">
        <v>66</v>
      </c>
      <c r="J69" s="46">
        <v>0</v>
      </c>
      <c r="K69" s="46">
        <v>0</v>
      </c>
      <c r="L69" s="46">
        <v>0</v>
      </c>
      <c r="M69" s="46">
        <v>0</v>
      </c>
      <c r="N69" s="46">
        <v>0</v>
      </c>
      <c r="O69" s="46">
        <v>0</v>
      </c>
      <c r="P69" s="140"/>
    </row>
    <row r="70" spans="2:16" ht="15" customHeight="1">
      <c r="B70" s="161"/>
      <c r="C70" s="44"/>
      <c r="D70" s="60"/>
      <c r="E70" s="57"/>
      <c r="F70" s="46"/>
      <c r="G70" s="46"/>
      <c r="H70" s="46"/>
      <c r="I70" s="46"/>
      <c r="J70" s="46"/>
      <c r="K70" s="46"/>
      <c r="L70" s="46"/>
      <c r="M70" s="46"/>
      <c r="N70" s="46"/>
      <c r="O70" s="46"/>
      <c r="P70" s="140"/>
    </row>
    <row r="71" spans="2:16" ht="15" customHeight="1">
      <c r="B71" s="1814" t="s">
        <v>162</v>
      </c>
      <c r="C71" s="1265" t="s">
        <v>157</v>
      </c>
      <c r="D71" s="1273"/>
      <c r="E71" s="57">
        <f>SUM(F71:O71)</f>
        <v>4</v>
      </c>
      <c r="F71" s="46">
        <v>1</v>
      </c>
      <c r="G71" s="46">
        <v>1</v>
      </c>
      <c r="H71" s="46">
        <v>1</v>
      </c>
      <c r="I71" s="46">
        <v>0</v>
      </c>
      <c r="J71" s="46">
        <v>0</v>
      </c>
      <c r="K71" s="46">
        <v>0</v>
      </c>
      <c r="L71" s="46">
        <v>0</v>
      </c>
      <c r="M71" s="46">
        <v>1</v>
      </c>
      <c r="N71" s="46">
        <v>0</v>
      </c>
      <c r="O71" s="46">
        <v>0</v>
      </c>
      <c r="P71" s="140"/>
    </row>
    <row r="72" spans="2:16" ht="15" customHeight="1">
      <c r="B72" s="1815"/>
      <c r="C72" s="1265" t="s">
        <v>161</v>
      </c>
      <c r="D72" s="1273"/>
      <c r="E72" s="57">
        <f>SUM(F72:O72)</f>
        <v>880</v>
      </c>
      <c r="F72" s="46">
        <v>140</v>
      </c>
      <c r="G72" s="46">
        <v>240</v>
      </c>
      <c r="H72" s="46">
        <v>210</v>
      </c>
      <c r="I72" s="46">
        <v>0</v>
      </c>
      <c r="J72" s="46">
        <v>0</v>
      </c>
      <c r="K72" s="46">
        <v>0</v>
      </c>
      <c r="L72" s="46">
        <v>0</v>
      </c>
      <c r="M72" s="46">
        <v>290</v>
      </c>
      <c r="N72" s="46">
        <v>0</v>
      </c>
      <c r="O72" s="46">
        <v>0</v>
      </c>
      <c r="P72" s="140"/>
    </row>
    <row r="73" spans="2:16" ht="15" customHeight="1">
      <c r="B73" s="161"/>
      <c r="C73" s="44"/>
      <c r="D73" s="60"/>
      <c r="E73" s="57"/>
      <c r="F73" s="46"/>
      <c r="G73" s="46"/>
      <c r="H73" s="46"/>
      <c r="I73" s="46"/>
      <c r="J73" s="46"/>
      <c r="K73" s="46"/>
      <c r="L73" s="46"/>
      <c r="M73" s="46"/>
      <c r="N73" s="46"/>
      <c r="O73" s="46"/>
      <c r="P73" s="140"/>
    </row>
    <row r="74" spans="2:16" ht="15" customHeight="1">
      <c r="B74" s="161"/>
      <c r="C74" s="1265" t="s">
        <v>157</v>
      </c>
      <c r="D74" s="1273"/>
      <c r="E74" s="57">
        <f aca="true" t="shared" si="7" ref="E74:E79">SUM(F74:O74)</f>
        <v>52</v>
      </c>
      <c r="F74" s="46">
        <v>19</v>
      </c>
      <c r="G74" s="46">
        <v>6</v>
      </c>
      <c r="H74" s="46">
        <v>1</v>
      </c>
      <c r="I74" s="46">
        <v>6</v>
      </c>
      <c r="J74" s="46">
        <v>5</v>
      </c>
      <c r="K74" s="46">
        <v>3</v>
      </c>
      <c r="L74" s="46">
        <v>3</v>
      </c>
      <c r="M74" s="46">
        <v>5</v>
      </c>
      <c r="N74" s="46">
        <v>3</v>
      </c>
      <c r="O74" s="46">
        <v>1</v>
      </c>
      <c r="P74" s="140"/>
    </row>
    <row r="75" spans="2:16" ht="15" customHeight="1">
      <c r="B75" s="161"/>
      <c r="C75" s="1816" t="s">
        <v>163</v>
      </c>
      <c r="D75" s="48" t="s">
        <v>164</v>
      </c>
      <c r="E75" s="57">
        <f t="shared" si="7"/>
        <v>2245</v>
      </c>
      <c r="F75" s="46">
        <v>1036</v>
      </c>
      <c r="G75" s="46">
        <v>297</v>
      </c>
      <c r="H75" s="46">
        <v>175</v>
      </c>
      <c r="I75" s="46">
        <v>336</v>
      </c>
      <c r="J75" s="46">
        <v>73</v>
      </c>
      <c r="K75" s="46">
        <v>113</v>
      </c>
      <c r="L75" s="46">
        <v>117</v>
      </c>
      <c r="M75" s="46">
        <v>50</v>
      </c>
      <c r="N75" s="46">
        <v>48</v>
      </c>
      <c r="O75" s="46">
        <v>0</v>
      </c>
      <c r="P75" s="140"/>
    </row>
    <row r="76" spans="2:16" ht="15" customHeight="1">
      <c r="B76" s="1814" t="s">
        <v>165</v>
      </c>
      <c r="C76" s="1816"/>
      <c r="D76" s="48" t="s">
        <v>166</v>
      </c>
      <c r="E76" s="57">
        <f t="shared" si="7"/>
        <v>532</v>
      </c>
      <c r="F76" s="46">
        <v>113</v>
      </c>
      <c r="G76" s="46">
        <v>73</v>
      </c>
      <c r="H76" s="46">
        <v>36</v>
      </c>
      <c r="I76" s="46">
        <v>66</v>
      </c>
      <c r="J76" s="46">
        <v>50</v>
      </c>
      <c r="K76" s="46">
        <v>50</v>
      </c>
      <c r="L76" s="46">
        <v>49</v>
      </c>
      <c r="M76" s="46">
        <v>59</v>
      </c>
      <c r="N76" s="46">
        <v>36</v>
      </c>
      <c r="O76" s="46">
        <v>0</v>
      </c>
      <c r="P76" s="140"/>
    </row>
    <row r="77" spans="2:16" ht="15" customHeight="1">
      <c r="B77" s="1815"/>
      <c r="C77" s="1816"/>
      <c r="D77" s="48" t="s">
        <v>167</v>
      </c>
      <c r="E77" s="57">
        <f t="shared" si="7"/>
        <v>4107</v>
      </c>
      <c r="F77" s="46">
        <v>1642</v>
      </c>
      <c r="G77" s="46">
        <v>374</v>
      </c>
      <c r="H77" s="46">
        <v>299</v>
      </c>
      <c r="I77" s="46">
        <v>382</v>
      </c>
      <c r="J77" s="46">
        <v>425</v>
      </c>
      <c r="K77" s="46">
        <v>223</v>
      </c>
      <c r="L77" s="46">
        <v>215</v>
      </c>
      <c r="M77" s="46">
        <v>280</v>
      </c>
      <c r="N77" s="46">
        <v>241</v>
      </c>
      <c r="O77" s="46">
        <v>26</v>
      </c>
      <c r="P77" s="140"/>
    </row>
    <row r="78" spans="2:16" ht="15" customHeight="1">
      <c r="B78" s="161"/>
      <c r="C78" s="1816"/>
      <c r="D78" s="48" t="s">
        <v>168</v>
      </c>
      <c r="E78" s="57">
        <f t="shared" si="7"/>
        <v>55</v>
      </c>
      <c r="F78" s="46">
        <v>0</v>
      </c>
      <c r="G78" s="46">
        <v>0</v>
      </c>
      <c r="H78" s="46">
        <v>0</v>
      </c>
      <c r="I78" s="46">
        <v>55</v>
      </c>
      <c r="J78" s="46">
        <v>0</v>
      </c>
      <c r="K78" s="46">
        <v>0</v>
      </c>
      <c r="L78" s="46">
        <v>0</v>
      </c>
      <c r="M78" s="46">
        <v>0</v>
      </c>
      <c r="N78" s="46">
        <v>0</v>
      </c>
      <c r="O78" s="46">
        <v>0</v>
      </c>
      <c r="P78" s="140"/>
    </row>
    <row r="79" spans="2:16" ht="15" customHeight="1">
      <c r="B79" s="1836" t="s">
        <v>1085</v>
      </c>
      <c r="C79" s="1566"/>
      <c r="D79" s="1837"/>
      <c r="E79" s="57">
        <f t="shared" si="7"/>
        <v>6939</v>
      </c>
      <c r="F79" s="46">
        <v>2791</v>
      </c>
      <c r="G79" s="46">
        <v>744</v>
      </c>
      <c r="H79" s="46">
        <v>510</v>
      </c>
      <c r="I79" s="46">
        <v>839</v>
      </c>
      <c r="J79" s="46">
        <v>548</v>
      </c>
      <c r="K79" s="46">
        <v>386</v>
      </c>
      <c r="L79" s="46">
        <v>381</v>
      </c>
      <c r="M79" s="46">
        <v>389</v>
      </c>
      <c r="N79" s="46">
        <v>325</v>
      </c>
      <c r="O79" s="46">
        <v>26</v>
      </c>
      <c r="P79" s="140"/>
    </row>
    <row r="80" spans="2:16" ht="15" customHeight="1">
      <c r="B80" s="1167"/>
      <c r="C80" s="1168"/>
      <c r="D80" s="73"/>
      <c r="E80" s="183"/>
      <c r="F80" s="183"/>
      <c r="G80" s="183"/>
      <c r="H80" s="183"/>
      <c r="I80" s="183"/>
      <c r="J80" s="183"/>
      <c r="K80" s="183"/>
      <c r="L80" s="183"/>
      <c r="M80" s="183"/>
      <c r="N80" s="183"/>
      <c r="O80" s="183"/>
      <c r="P80" s="140"/>
    </row>
    <row r="81" ht="19.5" customHeight="1">
      <c r="B81" s="153" t="s">
        <v>155</v>
      </c>
    </row>
  </sheetData>
  <mergeCells count="94">
    <mergeCell ref="B79:D79"/>
    <mergeCell ref="I58:I59"/>
    <mergeCell ref="J58:J59"/>
    <mergeCell ref="K58:K59"/>
    <mergeCell ref="E58:E59"/>
    <mergeCell ref="F58:F59"/>
    <mergeCell ref="G58:G59"/>
    <mergeCell ref="H58:H59"/>
    <mergeCell ref="B65:D65"/>
    <mergeCell ref="B66:D66"/>
    <mergeCell ref="P58:P59"/>
    <mergeCell ref="L58:L59"/>
    <mergeCell ref="M58:M59"/>
    <mergeCell ref="N58:N59"/>
    <mergeCell ref="O58:O59"/>
    <mergeCell ref="O50:O51"/>
    <mergeCell ref="P50:P51"/>
    <mergeCell ref="B52:B54"/>
    <mergeCell ref="B55:B56"/>
    <mergeCell ref="K50:K51"/>
    <mergeCell ref="L50:L51"/>
    <mergeCell ref="M50:M51"/>
    <mergeCell ref="N50:N51"/>
    <mergeCell ref="G50:G51"/>
    <mergeCell ref="H50:H51"/>
    <mergeCell ref="J50:J51"/>
    <mergeCell ref="B50:B51"/>
    <mergeCell ref="D50:D51"/>
    <mergeCell ref="E50:E51"/>
    <mergeCell ref="F50:F51"/>
    <mergeCell ref="I50:I51"/>
    <mergeCell ref="I4:J4"/>
    <mergeCell ref="B12:B13"/>
    <mergeCell ref="E4:F4"/>
    <mergeCell ref="B39:B40"/>
    <mergeCell ref="E31:E32"/>
    <mergeCell ref="F31:F32"/>
    <mergeCell ref="E23:E24"/>
    <mergeCell ref="F23:F24"/>
    <mergeCell ref="B21:B22"/>
    <mergeCell ref="G23:G24"/>
    <mergeCell ref="O4:P4"/>
    <mergeCell ref="B17:B18"/>
    <mergeCell ref="B9:B10"/>
    <mergeCell ref="B28:B29"/>
    <mergeCell ref="B19:B20"/>
    <mergeCell ref="M4:N4"/>
    <mergeCell ref="B7:D7"/>
    <mergeCell ref="B4:D5"/>
    <mergeCell ref="K4:L4"/>
    <mergeCell ref="G4:H4"/>
    <mergeCell ref="B58:B59"/>
    <mergeCell ref="B46:B47"/>
    <mergeCell ref="B48:B49"/>
    <mergeCell ref="D58:D59"/>
    <mergeCell ref="B23:B24"/>
    <mergeCell ref="B44:B45"/>
    <mergeCell ref="B36:B37"/>
    <mergeCell ref="B25:B27"/>
    <mergeCell ref="B34:D34"/>
    <mergeCell ref="P23:P24"/>
    <mergeCell ref="B31:B32"/>
    <mergeCell ref="D31:D32"/>
    <mergeCell ref="G31:G32"/>
    <mergeCell ref="H31:H32"/>
    <mergeCell ref="I31:I32"/>
    <mergeCell ref="J23:J24"/>
    <mergeCell ref="J31:J32"/>
    <mergeCell ref="K31:K32"/>
    <mergeCell ref="K23:K24"/>
    <mergeCell ref="P31:P32"/>
    <mergeCell ref="L31:L32"/>
    <mergeCell ref="M31:M32"/>
    <mergeCell ref="N31:N32"/>
    <mergeCell ref="O31:O32"/>
    <mergeCell ref="N23:N24"/>
    <mergeCell ref="B62:D63"/>
    <mergeCell ref="E62:O62"/>
    <mergeCell ref="B64:D64"/>
    <mergeCell ref="O23:O24"/>
    <mergeCell ref="L23:L24"/>
    <mergeCell ref="M23:M24"/>
    <mergeCell ref="H23:H24"/>
    <mergeCell ref="I23:I24"/>
    <mergeCell ref="D23:D24"/>
    <mergeCell ref="B68:B69"/>
    <mergeCell ref="C68:D68"/>
    <mergeCell ref="C69:D69"/>
    <mergeCell ref="C75:C78"/>
    <mergeCell ref="B76:B77"/>
    <mergeCell ref="B71:B72"/>
    <mergeCell ref="C71:D71"/>
    <mergeCell ref="C72:D72"/>
    <mergeCell ref="C74:D74"/>
  </mergeCells>
  <printOptions/>
  <pageMargins left="0.75" right="0.75" top="1" bottom="1" header="0.512" footer="0.51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B1:AB30"/>
  <sheetViews>
    <sheetView workbookViewId="0" topLeftCell="A1">
      <selection activeCell="A1" sqref="A1"/>
    </sheetView>
  </sheetViews>
  <sheetFormatPr defaultColWidth="9.00390625" defaultRowHeight="13.5"/>
  <cols>
    <col min="1" max="1" width="4.125" style="1172" customWidth="1"/>
    <col min="2" max="2" width="9.00390625" style="1174" customWidth="1"/>
    <col min="3" max="3" width="5.875" style="1174" bestFit="1" customWidth="1"/>
    <col min="4" max="4" width="5.375" style="1174" customWidth="1"/>
    <col min="5" max="5" width="5.125" style="1174" customWidth="1"/>
    <col min="6" max="6" width="4.375" style="1174" customWidth="1"/>
    <col min="7" max="7" width="4.75390625" style="1174" customWidth="1"/>
    <col min="8" max="8" width="6.625" style="1174" customWidth="1"/>
    <col min="9" max="9" width="5.25390625" style="1174" customWidth="1"/>
    <col min="10" max="10" width="5.75390625" style="1174" customWidth="1"/>
    <col min="11" max="11" width="5.375" style="1174" customWidth="1"/>
    <col min="12" max="12" width="5.875" style="1174" customWidth="1"/>
    <col min="13" max="13" width="8.625" style="1174" bestFit="1" customWidth="1"/>
    <col min="14" max="14" width="8.50390625" style="1174" bestFit="1" customWidth="1"/>
    <col min="15" max="15" width="5.25390625" style="1174" bestFit="1" customWidth="1"/>
    <col min="16" max="16" width="4.375" style="1174" customWidth="1"/>
    <col min="17" max="17" width="6.00390625" style="1174" bestFit="1" customWidth="1"/>
    <col min="18" max="19" width="5.875" style="1174" customWidth="1"/>
    <col min="20" max="20" width="7.625" style="1174" customWidth="1"/>
    <col min="21" max="24" width="13.125" style="1172" bestFit="1" customWidth="1"/>
    <col min="25" max="25" width="10.125" style="1172" customWidth="1"/>
    <col min="26" max="26" width="11.25390625" style="1172" bestFit="1" customWidth="1"/>
    <col min="27" max="28" width="9.50390625" style="1172" bestFit="1" customWidth="1"/>
    <col min="29" max="16384" width="9.00390625" style="1172" customWidth="1"/>
  </cols>
  <sheetData>
    <row r="1" ht="14.25">
      <c r="B1" s="1173" t="s">
        <v>203</v>
      </c>
    </row>
    <row r="3" spans="2:28" ht="12.75" thickBot="1">
      <c r="B3" s="1175" t="s">
        <v>170</v>
      </c>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row>
    <row r="4" spans="2:28" ht="13.5" customHeight="1" thickTop="1">
      <c r="B4" s="1841" t="s">
        <v>171</v>
      </c>
      <c r="C4" s="1844" t="s">
        <v>172</v>
      </c>
      <c r="D4" s="1845"/>
      <c r="E4" s="1845"/>
      <c r="F4" s="1845"/>
      <c r="G4" s="1845"/>
      <c r="H4" s="1846"/>
      <c r="I4" s="1844" t="s">
        <v>173</v>
      </c>
      <c r="J4" s="1845"/>
      <c r="K4" s="1845"/>
      <c r="L4" s="1846"/>
      <c r="M4" s="1844" t="s">
        <v>174</v>
      </c>
      <c r="N4" s="1845"/>
      <c r="O4" s="1854" t="s">
        <v>175</v>
      </c>
      <c r="P4" s="1845" t="s">
        <v>176</v>
      </c>
      <c r="Q4" s="1845"/>
      <c r="R4" s="1844" t="s">
        <v>177</v>
      </c>
      <c r="S4" s="1851"/>
      <c r="T4" s="1844" t="s">
        <v>178</v>
      </c>
      <c r="U4" s="1856" t="s">
        <v>179</v>
      </c>
      <c r="V4" s="1857"/>
      <c r="W4" s="1857"/>
      <c r="X4" s="1857"/>
      <c r="Y4" s="1857"/>
      <c r="Z4" s="1857"/>
      <c r="AA4" s="1857"/>
      <c r="AB4" s="1858"/>
    </row>
    <row r="5" spans="2:28" ht="11.25" customHeight="1">
      <c r="B5" s="1842"/>
      <c r="C5" s="1847"/>
      <c r="D5" s="1848"/>
      <c r="E5" s="1848"/>
      <c r="F5" s="1848"/>
      <c r="G5" s="1848"/>
      <c r="H5" s="1849"/>
      <c r="I5" s="1847"/>
      <c r="J5" s="1848"/>
      <c r="K5" s="1848"/>
      <c r="L5" s="1849"/>
      <c r="M5" s="1847"/>
      <c r="N5" s="1848"/>
      <c r="O5" s="1855"/>
      <c r="P5" s="1848"/>
      <c r="Q5" s="1848"/>
      <c r="R5" s="1852"/>
      <c r="S5" s="1853"/>
      <c r="T5" s="1850"/>
      <c r="U5" s="1842" t="s">
        <v>180</v>
      </c>
      <c r="V5" s="1848" t="s">
        <v>181</v>
      </c>
      <c r="W5" s="1848"/>
      <c r="X5" s="1849"/>
      <c r="Y5" s="1859" t="s">
        <v>182</v>
      </c>
      <c r="Z5" s="1861" t="s">
        <v>183</v>
      </c>
      <c r="AA5" s="1850" t="s">
        <v>184</v>
      </c>
      <c r="AB5" s="1842" t="s">
        <v>1069</v>
      </c>
    </row>
    <row r="6" spans="2:28" ht="24">
      <c r="B6" s="1843"/>
      <c r="C6" s="1179" t="s">
        <v>1756</v>
      </c>
      <c r="D6" s="1179" t="s">
        <v>185</v>
      </c>
      <c r="E6" s="1179" t="s">
        <v>186</v>
      </c>
      <c r="F6" s="1179" t="s">
        <v>187</v>
      </c>
      <c r="G6" s="1179" t="s">
        <v>175</v>
      </c>
      <c r="H6" s="1180" t="s">
        <v>1069</v>
      </c>
      <c r="I6" s="1180" t="s">
        <v>1756</v>
      </c>
      <c r="J6" s="1180" t="s">
        <v>188</v>
      </c>
      <c r="K6" s="1180" t="s">
        <v>189</v>
      </c>
      <c r="L6" s="1180" t="s">
        <v>190</v>
      </c>
      <c r="M6" s="1180" t="s">
        <v>185</v>
      </c>
      <c r="N6" s="1181" t="s">
        <v>191</v>
      </c>
      <c r="O6" s="1182" t="s">
        <v>192</v>
      </c>
      <c r="P6" s="1183" t="s">
        <v>193</v>
      </c>
      <c r="Q6" s="1180" t="s">
        <v>194</v>
      </c>
      <c r="R6" s="1180" t="s">
        <v>188</v>
      </c>
      <c r="S6" s="1180" t="s">
        <v>189</v>
      </c>
      <c r="T6" s="1847"/>
      <c r="U6" s="1843"/>
      <c r="V6" s="1183" t="s">
        <v>185</v>
      </c>
      <c r="W6" s="1184" t="s">
        <v>195</v>
      </c>
      <c r="X6" s="1180" t="s">
        <v>1085</v>
      </c>
      <c r="Y6" s="1860"/>
      <c r="Z6" s="1849"/>
      <c r="AA6" s="1847"/>
      <c r="AB6" s="1843"/>
    </row>
    <row r="7" spans="2:28" ht="15.75" customHeight="1">
      <c r="B7" s="1177"/>
      <c r="C7" s="1185"/>
      <c r="D7" s="1186"/>
      <c r="E7" s="1186"/>
      <c r="F7" s="1186"/>
      <c r="G7" s="1186"/>
      <c r="H7" s="1187"/>
      <c r="I7" s="1187"/>
      <c r="J7" s="1187"/>
      <c r="K7" s="1187"/>
      <c r="L7" s="1187"/>
      <c r="M7" s="1188"/>
      <c r="N7" s="1189"/>
      <c r="O7" s="1189"/>
      <c r="P7" s="1187"/>
      <c r="Q7" s="1187"/>
      <c r="R7" s="1187"/>
      <c r="S7" s="1187"/>
      <c r="T7" s="1187"/>
      <c r="U7" s="1187"/>
      <c r="V7" s="1187"/>
      <c r="W7" s="1187"/>
      <c r="X7" s="1187"/>
      <c r="Y7" s="1187"/>
      <c r="Z7" s="1187"/>
      <c r="AA7" s="1187"/>
      <c r="AB7" s="1178"/>
    </row>
    <row r="8" spans="2:28" ht="13.5" customHeight="1">
      <c r="B8" s="1190" t="s">
        <v>196</v>
      </c>
      <c r="C8" s="1191">
        <f>SUM(D8:H8)</f>
        <v>374</v>
      </c>
      <c r="D8" s="1192">
        <v>338</v>
      </c>
      <c r="E8" s="1192">
        <v>12</v>
      </c>
      <c r="F8" s="1192">
        <v>0</v>
      </c>
      <c r="G8" s="1192">
        <v>5</v>
      </c>
      <c r="H8" s="1192">
        <v>19</v>
      </c>
      <c r="I8" s="1192">
        <v>453</v>
      </c>
      <c r="J8" s="1192">
        <v>271</v>
      </c>
      <c r="K8" s="1192">
        <v>66</v>
      </c>
      <c r="L8" s="1192">
        <v>117</v>
      </c>
      <c r="M8" s="1192">
        <v>35374</v>
      </c>
      <c r="N8" s="1192">
        <v>371</v>
      </c>
      <c r="O8" s="1192">
        <v>7</v>
      </c>
      <c r="P8" s="1192">
        <v>5</v>
      </c>
      <c r="Q8" s="1192">
        <v>89</v>
      </c>
      <c r="R8" s="1192">
        <v>142</v>
      </c>
      <c r="S8" s="1192">
        <v>150</v>
      </c>
      <c r="T8" s="1192">
        <v>1659</v>
      </c>
      <c r="U8" s="1193">
        <f>SUM(X8:AB8)</f>
        <v>309539654</v>
      </c>
      <c r="V8" s="1193">
        <v>207881148</v>
      </c>
      <c r="W8" s="1193">
        <v>100955992</v>
      </c>
      <c r="X8" s="1193">
        <f>SUM(V8:W8)</f>
        <v>308837140</v>
      </c>
      <c r="Y8" s="1193">
        <v>267950</v>
      </c>
      <c r="Z8" s="1193">
        <v>0</v>
      </c>
      <c r="AA8" s="1193">
        <v>57444</v>
      </c>
      <c r="AB8" s="1194">
        <v>377120</v>
      </c>
    </row>
    <row r="9" spans="2:28" ht="13.5" customHeight="1">
      <c r="B9" s="1190" t="s">
        <v>197</v>
      </c>
      <c r="C9" s="1191">
        <f>SUM(D9:H9)</f>
        <v>461</v>
      </c>
      <c r="D9" s="1192">
        <v>369</v>
      </c>
      <c r="E9" s="1192">
        <v>26</v>
      </c>
      <c r="F9" s="1192">
        <v>2</v>
      </c>
      <c r="G9" s="1192">
        <v>18</v>
      </c>
      <c r="H9" s="1192">
        <v>46</v>
      </c>
      <c r="I9" s="1192">
        <f>SUM(J9:L9)</f>
        <v>496</v>
      </c>
      <c r="J9" s="1192">
        <v>319</v>
      </c>
      <c r="K9" s="1192">
        <v>61</v>
      </c>
      <c r="L9" s="1192">
        <v>116</v>
      </c>
      <c r="M9" s="1192">
        <v>32447</v>
      </c>
      <c r="N9" s="1192">
        <v>214</v>
      </c>
      <c r="O9" s="1192">
        <v>22</v>
      </c>
      <c r="P9" s="1192">
        <v>9</v>
      </c>
      <c r="Q9" s="1192">
        <v>128</v>
      </c>
      <c r="R9" s="1192">
        <v>162</v>
      </c>
      <c r="S9" s="1192">
        <v>144</v>
      </c>
      <c r="T9" s="1192">
        <v>1980</v>
      </c>
      <c r="U9" s="1193">
        <f>SUM(X9:AB9)</f>
        <v>242790990</v>
      </c>
      <c r="V9" s="1193">
        <v>137658965</v>
      </c>
      <c r="W9" s="1193">
        <v>104090935</v>
      </c>
      <c r="X9" s="1193">
        <f>SUM(V9:W9)</f>
        <v>241749900</v>
      </c>
      <c r="Y9" s="1193">
        <v>408450</v>
      </c>
      <c r="Z9" s="1193">
        <v>51000</v>
      </c>
      <c r="AA9" s="1193">
        <v>489450</v>
      </c>
      <c r="AB9" s="1194">
        <v>92190</v>
      </c>
    </row>
    <row r="10" spans="2:28" ht="13.5" customHeight="1">
      <c r="B10" s="1190" t="s">
        <v>198</v>
      </c>
      <c r="C10" s="1191">
        <f>SUM(D10:H10)</f>
        <v>489</v>
      </c>
      <c r="D10" s="1192">
        <v>391</v>
      </c>
      <c r="E10" s="1192">
        <v>27</v>
      </c>
      <c r="F10" s="1192">
        <v>1</v>
      </c>
      <c r="G10" s="1192">
        <v>17</v>
      </c>
      <c r="H10" s="1192">
        <v>53</v>
      </c>
      <c r="I10" s="1192">
        <f>SUM(J10:L10)</f>
        <v>520</v>
      </c>
      <c r="J10" s="1192">
        <v>301</v>
      </c>
      <c r="K10" s="1192">
        <v>70</v>
      </c>
      <c r="L10" s="1192">
        <v>149</v>
      </c>
      <c r="M10" s="1192">
        <v>30939</v>
      </c>
      <c r="N10" s="1192">
        <v>158</v>
      </c>
      <c r="O10" s="1192">
        <v>18</v>
      </c>
      <c r="P10" s="1192">
        <v>2</v>
      </c>
      <c r="Q10" s="1192">
        <v>125</v>
      </c>
      <c r="R10" s="1192">
        <v>163</v>
      </c>
      <c r="S10" s="1192">
        <v>173</v>
      </c>
      <c r="T10" s="1192">
        <v>1878</v>
      </c>
      <c r="U10" s="1193">
        <f>SUM(X10:AB10)</f>
        <v>268602233</v>
      </c>
      <c r="V10" s="1193">
        <v>125537405</v>
      </c>
      <c r="W10" s="1193">
        <v>141732773</v>
      </c>
      <c r="X10" s="1193">
        <f>SUM(V10:W10)</f>
        <v>267270178</v>
      </c>
      <c r="Y10" s="1193">
        <v>273400</v>
      </c>
      <c r="Z10" s="1193">
        <v>50000</v>
      </c>
      <c r="AA10" s="1193">
        <v>945115</v>
      </c>
      <c r="AB10" s="1194">
        <v>63540</v>
      </c>
    </row>
    <row r="11" spans="2:28" ht="13.5" customHeight="1">
      <c r="B11" s="1190" t="s">
        <v>199</v>
      </c>
      <c r="C11" s="1191">
        <f>SUM(D11:H11)</f>
        <v>475</v>
      </c>
      <c r="D11" s="1192">
        <v>385</v>
      </c>
      <c r="E11" s="1192">
        <v>22</v>
      </c>
      <c r="F11" s="1192">
        <v>1</v>
      </c>
      <c r="G11" s="1192">
        <v>14</v>
      </c>
      <c r="H11" s="1192">
        <v>53</v>
      </c>
      <c r="I11" s="1192">
        <f>SUM(J11:L11)</f>
        <v>376</v>
      </c>
      <c r="J11" s="1192">
        <v>196</v>
      </c>
      <c r="K11" s="1192">
        <v>41</v>
      </c>
      <c r="L11" s="1192">
        <v>139</v>
      </c>
      <c r="M11" s="1192">
        <v>28865</v>
      </c>
      <c r="N11" s="1195">
        <v>540.5</v>
      </c>
      <c r="O11" s="1192">
        <v>14</v>
      </c>
      <c r="P11" s="1192">
        <v>2</v>
      </c>
      <c r="Q11" s="1192">
        <v>144</v>
      </c>
      <c r="R11" s="1192">
        <v>154</v>
      </c>
      <c r="S11" s="1192">
        <v>199</v>
      </c>
      <c r="T11" s="1192">
        <v>1780</v>
      </c>
      <c r="U11" s="1193">
        <v>230031278</v>
      </c>
      <c r="V11" s="1193">
        <v>112524790</v>
      </c>
      <c r="W11" s="1193">
        <v>117326911</v>
      </c>
      <c r="X11" s="1193">
        <v>229752701</v>
      </c>
      <c r="Y11" s="1193">
        <v>94900</v>
      </c>
      <c r="Z11" s="1193">
        <v>400</v>
      </c>
      <c r="AA11" s="1193">
        <v>47000</v>
      </c>
      <c r="AB11" s="1194">
        <v>135577</v>
      </c>
    </row>
    <row r="12" spans="2:28" ht="13.5" customHeight="1">
      <c r="B12" s="1190"/>
      <c r="C12" s="1191"/>
      <c r="D12" s="1192"/>
      <c r="E12" s="1192"/>
      <c r="F12" s="1192"/>
      <c r="G12" s="1192"/>
      <c r="H12" s="1192"/>
      <c r="I12" s="1192"/>
      <c r="J12" s="1192"/>
      <c r="K12" s="1192"/>
      <c r="L12" s="1192"/>
      <c r="M12" s="1192"/>
      <c r="N12" s="1195"/>
      <c r="O12" s="1192"/>
      <c r="P12" s="1192"/>
      <c r="Q12" s="1192"/>
      <c r="R12" s="1192"/>
      <c r="S12" s="1192"/>
      <c r="T12" s="1192"/>
      <c r="U12" s="1193"/>
      <c r="V12" s="1193"/>
      <c r="W12" s="1193"/>
      <c r="X12" s="1193"/>
      <c r="Y12" s="1193"/>
      <c r="Z12" s="1193"/>
      <c r="AA12" s="1193"/>
      <c r="AB12" s="1194"/>
    </row>
    <row r="13" spans="2:28" s="1196" customFormat="1" ht="13.5" customHeight="1">
      <c r="B13" s="1197" t="s">
        <v>200</v>
      </c>
      <c r="C13" s="1198">
        <f>SUM(D13:H13)</f>
        <v>497</v>
      </c>
      <c r="D13" s="1199">
        <v>400</v>
      </c>
      <c r="E13" s="1199">
        <v>22</v>
      </c>
      <c r="F13" s="1199">
        <v>0</v>
      </c>
      <c r="G13" s="1199">
        <v>22</v>
      </c>
      <c r="H13" s="1199">
        <v>53</v>
      </c>
      <c r="I13" s="1199">
        <f>SUM(J13:L13)</f>
        <v>429</v>
      </c>
      <c r="J13" s="1199">
        <v>230</v>
      </c>
      <c r="K13" s="1199">
        <v>47</v>
      </c>
      <c r="L13" s="1199">
        <v>152</v>
      </c>
      <c r="M13" s="1199">
        <v>28094</v>
      </c>
      <c r="N13" s="1200">
        <v>805.3</v>
      </c>
      <c r="O13" s="1199">
        <v>22</v>
      </c>
      <c r="P13" s="1199">
        <v>14</v>
      </c>
      <c r="Q13" s="1199">
        <v>96</v>
      </c>
      <c r="R13" s="1199">
        <v>140</v>
      </c>
      <c r="S13" s="1199">
        <v>221</v>
      </c>
      <c r="T13" s="1199">
        <v>2138</v>
      </c>
      <c r="U13" s="1201">
        <v>235614967</v>
      </c>
      <c r="V13" s="1201">
        <v>110207544</v>
      </c>
      <c r="W13" s="1201">
        <v>124985578</v>
      </c>
      <c r="X13" s="1201">
        <v>235192122</v>
      </c>
      <c r="Y13" s="1201">
        <v>109100</v>
      </c>
      <c r="Z13" s="1201">
        <v>0</v>
      </c>
      <c r="AA13" s="1201">
        <v>201095</v>
      </c>
      <c r="AB13" s="1202">
        <v>111650</v>
      </c>
    </row>
    <row r="14" spans="2:28" s="1203" customFormat="1" ht="13.5" customHeight="1">
      <c r="B14" s="1204"/>
      <c r="C14" s="1205"/>
      <c r="D14" s="1206"/>
      <c r="E14" s="1206"/>
      <c r="F14" s="1206"/>
      <c r="G14" s="1207"/>
      <c r="H14" s="1206"/>
      <c r="I14" s="1192"/>
      <c r="J14" s="1206"/>
      <c r="K14" s="1206"/>
      <c r="L14" s="1206"/>
      <c r="M14" s="1206"/>
      <c r="N14" s="1208"/>
      <c r="O14" s="1208"/>
      <c r="P14" s="1206"/>
      <c r="Q14" s="1206"/>
      <c r="R14" s="1206"/>
      <c r="S14" s="1206"/>
      <c r="T14" s="1206"/>
      <c r="U14" s="1193"/>
      <c r="V14" s="1209"/>
      <c r="W14" s="1209"/>
      <c r="X14" s="1193"/>
      <c r="Y14" s="1209"/>
      <c r="Z14" s="1209"/>
      <c r="AA14" s="1209"/>
      <c r="AB14" s="1210"/>
    </row>
    <row r="15" spans="2:28" s="1211" customFormat="1" ht="12" customHeight="1">
      <c r="B15" s="1190" t="s">
        <v>201</v>
      </c>
      <c r="C15" s="1191">
        <f>SUM(D15:H15)</f>
        <v>47</v>
      </c>
      <c r="D15" s="1212">
        <v>42</v>
      </c>
      <c r="E15" s="1212">
        <v>0</v>
      </c>
      <c r="F15" s="1207">
        <v>0</v>
      </c>
      <c r="G15" s="1207">
        <v>0</v>
      </c>
      <c r="H15" s="1212">
        <v>5</v>
      </c>
      <c r="I15" s="1192">
        <f>SUM(J15:L15)</f>
        <v>42</v>
      </c>
      <c r="J15" s="1212">
        <v>25</v>
      </c>
      <c r="K15" s="1212">
        <v>5</v>
      </c>
      <c r="L15" s="1212">
        <v>12</v>
      </c>
      <c r="M15" s="1212">
        <v>2746</v>
      </c>
      <c r="N15" s="1213">
        <v>0</v>
      </c>
      <c r="O15" s="1212">
        <v>0</v>
      </c>
      <c r="P15" s="1212">
        <v>0</v>
      </c>
      <c r="Q15" s="1212">
        <v>4</v>
      </c>
      <c r="R15" s="1212">
        <v>13</v>
      </c>
      <c r="S15" s="1212">
        <v>26</v>
      </c>
      <c r="T15" s="1212">
        <v>227</v>
      </c>
      <c r="U15" s="1193">
        <f>SUM(X15:AB15)</f>
        <v>30241900</v>
      </c>
      <c r="V15" s="1212">
        <v>7659300</v>
      </c>
      <c r="W15" s="1212">
        <v>22579900</v>
      </c>
      <c r="X15" s="1193">
        <f>SUM(V15:W15)</f>
        <v>30239200</v>
      </c>
      <c r="Y15" s="1212">
        <v>0</v>
      </c>
      <c r="Z15" s="1212">
        <v>0</v>
      </c>
      <c r="AA15" s="1212">
        <v>0</v>
      </c>
      <c r="AB15" s="1214">
        <v>2700</v>
      </c>
    </row>
    <row r="16" spans="2:28" s="1211" customFormat="1" ht="12" customHeight="1">
      <c r="B16" s="1190" t="s">
        <v>15</v>
      </c>
      <c r="C16" s="1191">
        <f>SUM(D16:H16)</f>
        <v>40</v>
      </c>
      <c r="D16" s="1212">
        <v>34</v>
      </c>
      <c r="E16" s="1212">
        <v>0</v>
      </c>
      <c r="F16" s="1207">
        <v>0</v>
      </c>
      <c r="G16" s="1207">
        <v>3</v>
      </c>
      <c r="H16" s="1212">
        <v>3</v>
      </c>
      <c r="I16" s="1192">
        <f>SUM(J16:L16)</f>
        <v>32</v>
      </c>
      <c r="J16" s="1212">
        <v>12</v>
      </c>
      <c r="K16" s="1212">
        <v>2</v>
      </c>
      <c r="L16" s="1212">
        <v>18</v>
      </c>
      <c r="M16" s="1212">
        <v>2653</v>
      </c>
      <c r="N16" s="1213">
        <v>0</v>
      </c>
      <c r="O16" s="1212">
        <v>3</v>
      </c>
      <c r="P16" s="1212">
        <v>0</v>
      </c>
      <c r="Q16" s="1212">
        <v>9</v>
      </c>
      <c r="R16" s="1212">
        <v>12</v>
      </c>
      <c r="S16" s="1212">
        <v>20</v>
      </c>
      <c r="T16" s="1212">
        <v>185</v>
      </c>
      <c r="U16" s="1193">
        <f>SUM(X16:AB16)</f>
        <v>19371592</v>
      </c>
      <c r="V16" s="1212">
        <v>12163900</v>
      </c>
      <c r="W16" s="1212">
        <v>7200742</v>
      </c>
      <c r="X16" s="1193">
        <f>SUM(V16:W16)</f>
        <v>19364642</v>
      </c>
      <c r="Y16" s="1212">
        <v>0</v>
      </c>
      <c r="Z16" s="1212">
        <v>0</v>
      </c>
      <c r="AA16" s="1212">
        <v>1900</v>
      </c>
      <c r="AB16" s="1214">
        <v>5050</v>
      </c>
    </row>
    <row r="17" spans="2:28" ht="13.5" customHeight="1">
      <c r="B17" s="1190" t="s">
        <v>16</v>
      </c>
      <c r="C17" s="1191">
        <f>SUM(D17:H17)</f>
        <v>53</v>
      </c>
      <c r="D17" s="1193">
        <v>45</v>
      </c>
      <c r="E17" s="1193">
        <v>3</v>
      </c>
      <c r="F17" s="1193">
        <v>0</v>
      </c>
      <c r="G17" s="1207">
        <v>0</v>
      </c>
      <c r="H17" s="1193">
        <v>5</v>
      </c>
      <c r="I17" s="1192">
        <f>SUM(J17:L17)</f>
        <v>49</v>
      </c>
      <c r="J17" s="1193">
        <v>29</v>
      </c>
      <c r="K17" s="1193">
        <v>8</v>
      </c>
      <c r="L17" s="1193">
        <v>12</v>
      </c>
      <c r="M17" s="1193">
        <v>2218</v>
      </c>
      <c r="N17" s="1193">
        <v>11</v>
      </c>
      <c r="O17" s="1193">
        <v>0</v>
      </c>
      <c r="P17" s="1193">
        <v>1</v>
      </c>
      <c r="Q17" s="1193">
        <v>8</v>
      </c>
      <c r="R17" s="1193">
        <v>12</v>
      </c>
      <c r="S17" s="1193">
        <v>19</v>
      </c>
      <c r="T17" s="1193">
        <v>226</v>
      </c>
      <c r="U17" s="1193">
        <f>SUM(X17:AB17)</f>
        <v>17847530</v>
      </c>
      <c r="V17" s="1193">
        <v>6868600</v>
      </c>
      <c r="W17" s="1193">
        <v>10965730</v>
      </c>
      <c r="X17" s="1193">
        <f>SUM(V17:W17)</f>
        <v>17834330</v>
      </c>
      <c r="Y17" s="1193">
        <v>0</v>
      </c>
      <c r="Z17" s="1193">
        <v>0</v>
      </c>
      <c r="AA17" s="1193">
        <v>0</v>
      </c>
      <c r="AB17" s="1194">
        <v>13200</v>
      </c>
    </row>
    <row r="18" spans="2:28" ht="12">
      <c r="B18" s="1190" t="s">
        <v>17</v>
      </c>
      <c r="C18" s="1191">
        <f>SUM(D18:H18)</f>
        <v>52</v>
      </c>
      <c r="D18" s="1192">
        <v>38</v>
      </c>
      <c r="E18" s="1192">
        <v>4</v>
      </c>
      <c r="F18" s="1192">
        <v>0</v>
      </c>
      <c r="G18" s="1207">
        <v>1</v>
      </c>
      <c r="H18" s="1192">
        <v>9</v>
      </c>
      <c r="I18" s="1192">
        <f>SUM(J18:L18)</f>
        <v>46</v>
      </c>
      <c r="J18" s="1192">
        <v>34</v>
      </c>
      <c r="K18" s="1192">
        <v>3</v>
      </c>
      <c r="L18" s="1192">
        <v>9</v>
      </c>
      <c r="M18" s="1192">
        <v>4046</v>
      </c>
      <c r="N18" s="1215">
        <v>6.9</v>
      </c>
      <c r="O18" s="1192">
        <v>1</v>
      </c>
      <c r="P18" s="1192">
        <v>3</v>
      </c>
      <c r="Q18" s="1192">
        <v>10</v>
      </c>
      <c r="R18" s="1192">
        <v>23</v>
      </c>
      <c r="S18" s="1192">
        <v>28</v>
      </c>
      <c r="T18" s="1192">
        <v>252</v>
      </c>
      <c r="U18" s="1193">
        <f>SUM(X18:AB18)</f>
        <v>35009491</v>
      </c>
      <c r="V18" s="1193">
        <v>18444476</v>
      </c>
      <c r="W18" s="1193">
        <v>16544035</v>
      </c>
      <c r="X18" s="1193">
        <f>SUM(V18:W18)</f>
        <v>34988511</v>
      </c>
      <c r="Y18" s="1216">
        <v>0</v>
      </c>
      <c r="Z18" s="1193">
        <v>0</v>
      </c>
      <c r="AA18" s="1193">
        <v>2000</v>
      </c>
      <c r="AB18" s="1194">
        <v>18980</v>
      </c>
    </row>
    <row r="19" spans="2:28" ht="12">
      <c r="B19" s="1190"/>
      <c r="C19" s="1191"/>
      <c r="D19" s="1192"/>
      <c r="E19" s="1192"/>
      <c r="F19" s="1192"/>
      <c r="G19" s="1207"/>
      <c r="H19" s="1192"/>
      <c r="I19" s="1192"/>
      <c r="J19" s="1192"/>
      <c r="K19" s="1192"/>
      <c r="L19" s="1192"/>
      <c r="M19" s="1192"/>
      <c r="N19" s="1192"/>
      <c r="O19" s="1192"/>
      <c r="P19" s="1192"/>
      <c r="Q19" s="1192"/>
      <c r="R19" s="1192"/>
      <c r="S19" s="1192"/>
      <c r="T19" s="1192"/>
      <c r="U19" s="1193"/>
      <c r="V19" s="1193"/>
      <c r="W19" s="1193"/>
      <c r="X19" s="1193"/>
      <c r="Y19" s="1193"/>
      <c r="Z19" s="1193"/>
      <c r="AA19" s="1193"/>
      <c r="AB19" s="1194"/>
    </row>
    <row r="20" spans="2:28" ht="12">
      <c r="B20" s="1190" t="s">
        <v>18</v>
      </c>
      <c r="C20" s="1191">
        <f>SUM(D20:H20)</f>
        <v>55</v>
      </c>
      <c r="D20" s="1192">
        <v>39</v>
      </c>
      <c r="E20" s="1192">
        <v>8</v>
      </c>
      <c r="F20" s="1192">
        <v>0</v>
      </c>
      <c r="G20" s="1207">
        <v>4</v>
      </c>
      <c r="H20" s="1192">
        <v>4</v>
      </c>
      <c r="I20" s="1192">
        <f>SUM(J20:L20)</f>
        <v>68</v>
      </c>
      <c r="J20" s="1192">
        <v>37</v>
      </c>
      <c r="K20" s="1192">
        <v>9</v>
      </c>
      <c r="L20" s="1192">
        <v>22</v>
      </c>
      <c r="M20" s="1192">
        <v>3943</v>
      </c>
      <c r="N20" s="1215">
        <v>659.1</v>
      </c>
      <c r="O20" s="1192">
        <v>4</v>
      </c>
      <c r="P20" s="1192">
        <v>0</v>
      </c>
      <c r="Q20" s="1192">
        <v>19</v>
      </c>
      <c r="R20" s="1192">
        <v>20</v>
      </c>
      <c r="S20" s="1192">
        <v>34</v>
      </c>
      <c r="T20" s="1192">
        <v>262</v>
      </c>
      <c r="U20" s="1193">
        <f>SUM(X20:AB20)</f>
        <v>22632945</v>
      </c>
      <c r="V20" s="1193">
        <v>13715035</v>
      </c>
      <c r="W20" s="1193">
        <v>8791510</v>
      </c>
      <c r="X20" s="1193">
        <f>SUM(V20:W20)</f>
        <v>22506545</v>
      </c>
      <c r="Y20" s="1193">
        <v>90800</v>
      </c>
      <c r="Z20" s="1193">
        <v>0</v>
      </c>
      <c r="AA20" s="1193">
        <v>35150</v>
      </c>
      <c r="AB20" s="1194">
        <v>450</v>
      </c>
    </row>
    <row r="21" spans="2:28" ht="12">
      <c r="B21" s="1190" t="s">
        <v>19</v>
      </c>
      <c r="C21" s="1191">
        <f>SUM(D21:H21)</f>
        <v>31</v>
      </c>
      <c r="D21" s="1192">
        <v>28</v>
      </c>
      <c r="E21" s="1192">
        <v>0</v>
      </c>
      <c r="F21" s="1192">
        <v>0</v>
      </c>
      <c r="G21" s="1207">
        <v>1</v>
      </c>
      <c r="H21" s="1192">
        <v>2</v>
      </c>
      <c r="I21" s="1192">
        <f>SUM(J21:L21)</f>
        <v>28</v>
      </c>
      <c r="J21" s="1192">
        <v>15</v>
      </c>
      <c r="K21" s="1192">
        <v>0</v>
      </c>
      <c r="L21" s="1192">
        <v>13</v>
      </c>
      <c r="M21" s="1192">
        <v>1407</v>
      </c>
      <c r="N21" s="1195">
        <v>0</v>
      </c>
      <c r="O21" s="1192">
        <v>1</v>
      </c>
      <c r="P21" s="1192">
        <v>2</v>
      </c>
      <c r="Q21" s="1192">
        <v>11</v>
      </c>
      <c r="R21" s="1192">
        <v>9</v>
      </c>
      <c r="S21" s="1192">
        <v>13</v>
      </c>
      <c r="T21" s="1192">
        <v>129</v>
      </c>
      <c r="U21" s="1193">
        <f>SUM(X21:AB21)</f>
        <v>7951300</v>
      </c>
      <c r="V21" s="1193">
        <v>4384500</v>
      </c>
      <c r="W21" s="1193">
        <v>3550000</v>
      </c>
      <c r="X21" s="1193">
        <f>SUM(V21:W21)</f>
        <v>7934500</v>
      </c>
      <c r="Y21" s="1193">
        <v>0</v>
      </c>
      <c r="Z21" s="1193">
        <v>0</v>
      </c>
      <c r="AA21" s="1193">
        <v>16200</v>
      </c>
      <c r="AB21" s="1194">
        <v>600</v>
      </c>
    </row>
    <row r="22" spans="2:28" ht="12">
      <c r="B22" s="1190" t="s">
        <v>20</v>
      </c>
      <c r="C22" s="1191">
        <f>SUM(D22:H22)</f>
        <v>27</v>
      </c>
      <c r="D22" s="1192">
        <v>22</v>
      </c>
      <c r="E22" s="1192">
        <v>1</v>
      </c>
      <c r="F22" s="1192">
        <v>0</v>
      </c>
      <c r="G22" s="1207">
        <v>3</v>
      </c>
      <c r="H22" s="1192">
        <v>1</v>
      </c>
      <c r="I22" s="1192">
        <f>SUM(J22:L22)</f>
        <v>17</v>
      </c>
      <c r="J22" s="1192">
        <v>9</v>
      </c>
      <c r="K22" s="1192">
        <v>3</v>
      </c>
      <c r="L22" s="1192">
        <v>5</v>
      </c>
      <c r="M22" s="1192">
        <v>1330</v>
      </c>
      <c r="N22" s="1192">
        <v>100</v>
      </c>
      <c r="O22" s="1192">
        <v>3</v>
      </c>
      <c r="P22" s="1192">
        <v>3</v>
      </c>
      <c r="Q22" s="1192">
        <v>8</v>
      </c>
      <c r="R22" s="1192">
        <v>2</v>
      </c>
      <c r="S22" s="1192">
        <v>10</v>
      </c>
      <c r="T22" s="1192">
        <v>74</v>
      </c>
      <c r="U22" s="1193">
        <f>SUM(X22:AB22)</f>
        <v>21148822</v>
      </c>
      <c r="V22" s="1193">
        <v>5871400</v>
      </c>
      <c r="W22" s="1193">
        <v>15246222</v>
      </c>
      <c r="X22" s="1193">
        <f>SUM(V22:W22)</f>
        <v>21117622</v>
      </c>
      <c r="Y22" s="1216">
        <v>0</v>
      </c>
      <c r="Z22" s="1193">
        <v>0</v>
      </c>
      <c r="AA22" s="1193">
        <v>31200</v>
      </c>
      <c r="AB22" s="1217">
        <v>0</v>
      </c>
    </row>
    <row r="23" spans="2:28" ht="12">
      <c r="B23" s="1190" t="s">
        <v>21</v>
      </c>
      <c r="C23" s="1191">
        <f>SUM(D23:H23)</f>
        <v>39</v>
      </c>
      <c r="D23" s="1192">
        <v>28</v>
      </c>
      <c r="E23" s="1192">
        <v>4</v>
      </c>
      <c r="F23" s="1192">
        <v>0</v>
      </c>
      <c r="G23" s="1207">
        <v>1</v>
      </c>
      <c r="H23" s="1192">
        <v>6</v>
      </c>
      <c r="I23" s="1192">
        <f>SUM(J23:L23)</f>
        <v>32</v>
      </c>
      <c r="J23" s="1192">
        <v>14</v>
      </c>
      <c r="K23" s="1192">
        <v>2</v>
      </c>
      <c r="L23" s="1192">
        <v>16</v>
      </c>
      <c r="M23" s="1192">
        <v>1852</v>
      </c>
      <c r="N23" s="1192">
        <v>24</v>
      </c>
      <c r="O23" s="1192">
        <v>1</v>
      </c>
      <c r="P23" s="1192">
        <v>0</v>
      </c>
      <c r="Q23" s="1192">
        <v>6</v>
      </c>
      <c r="R23" s="1192">
        <v>7</v>
      </c>
      <c r="S23" s="1192">
        <v>13</v>
      </c>
      <c r="T23" s="1192">
        <v>112</v>
      </c>
      <c r="U23" s="1193">
        <f>SUM(X23:AB23)</f>
        <v>24413352</v>
      </c>
      <c r="V23" s="1193">
        <v>11531772</v>
      </c>
      <c r="W23" s="1193">
        <v>12853380</v>
      </c>
      <c r="X23" s="1193">
        <f>SUM(V23:W23)</f>
        <v>24385152</v>
      </c>
      <c r="Y23" s="1193">
        <v>18200</v>
      </c>
      <c r="Z23" s="1193">
        <v>0</v>
      </c>
      <c r="AA23" s="1193">
        <v>4000</v>
      </c>
      <c r="AB23" s="1194">
        <v>6000</v>
      </c>
    </row>
    <row r="24" spans="2:28" ht="12">
      <c r="B24" s="1190"/>
      <c r="C24" s="1191"/>
      <c r="D24" s="1192"/>
      <c r="E24" s="1192"/>
      <c r="F24" s="1192"/>
      <c r="G24" s="1207"/>
      <c r="H24" s="1192"/>
      <c r="I24" s="1192"/>
      <c r="J24" s="1192"/>
      <c r="K24" s="1192"/>
      <c r="L24" s="1192"/>
      <c r="M24" s="1192"/>
      <c r="N24" s="1195"/>
      <c r="O24" s="1192"/>
      <c r="P24" s="1192"/>
      <c r="Q24" s="1192"/>
      <c r="R24" s="1192"/>
      <c r="S24" s="1192"/>
      <c r="T24" s="1192"/>
      <c r="U24" s="1193"/>
      <c r="V24" s="1193"/>
      <c r="W24" s="1193"/>
      <c r="X24" s="1193"/>
      <c r="Y24" s="1193"/>
      <c r="Z24" s="1193"/>
      <c r="AA24" s="1193"/>
      <c r="AB24" s="1194"/>
    </row>
    <row r="25" spans="2:28" ht="12">
      <c r="B25" s="1190" t="s">
        <v>22</v>
      </c>
      <c r="C25" s="1191">
        <f>SUM(D25:H25)</f>
        <v>31</v>
      </c>
      <c r="D25" s="1192">
        <v>22</v>
      </c>
      <c r="E25" s="1192">
        <v>1</v>
      </c>
      <c r="F25" s="1192">
        <v>0</v>
      </c>
      <c r="G25" s="1207">
        <v>2</v>
      </c>
      <c r="H25" s="1192">
        <v>6</v>
      </c>
      <c r="I25" s="1192">
        <f>SUM(J25:L25)</f>
        <v>19</v>
      </c>
      <c r="J25" s="1192">
        <v>12</v>
      </c>
      <c r="K25" s="1192">
        <v>2</v>
      </c>
      <c r="L25" s="1192">
        <v>5</v>
      </c>
      <c r="M25" s="1192">
        <v>850</v>
      </c>
      <c r="N25" s="1215">
        <v>1.3</v>
      </c>
      <c r="O25" s="1192">
        <v>2</v>
      </c>
      <c r="P25" s="1192">
        <v>1</v>
      </c>
      <c r="Q25" s="1192">
        <v>4</v>
      </c>
      <c r="R25" s="1192">
        <v>9</v>
      </c>
      <c r="S25" s="1192">
        <v>6</v>
      </c>
      <c r="T25" s="1192">
        <v>227</v>
      </c>
      <c r="U25" s="1193">
        <f>SUM(X25:AB25)</f>
        <v>6521980</v>
      </c>
      <c r="V25" s="1193">
        <v>3930150</v>
      </c>
      <c r="W25" s="1193">
        <v>2565050</v>
      </c>
      <c r="X25" s="1193">
        <f>SUM(V25:W25)</f>
        <v>6495200</v>
      </c>
      <c r="Y25" s="1216">
        <v>0</v>
      </c>
      <c r="Z25" s="1193">
        <v>0</v>
      </c>
      <c r="AA25" s="1193">
        <v>15000</v>
      </c>
      <c r="AB25" s="1194">
        <v>11780</v>
      </c>
    </row>
    <row r="26" spans="2:28" ht="12">
      <c r="B26" s="1190" t="s">
        <v>23</v>
      </c>
      <c r="C26" s="1191">
        <f>SUM(D26:H26)</f>
        <v>27</v>
      </c>
      <c r="D26" s="1192">
        <v>21</v>
      </c>
      <c r="E26" s="1192">
        <v>0</v>
      </c>
      <c r="F26" s="1192">
        <v>0</v>
      </c>
      <c r="G26" s="1207">
        <v>1</v>
      </c>
      <c r="H26" s="1192">
        <v>5</v>
      </c>
      <c r="I26" s="1192">
        <f>SUM(J26:L26)</f>
        <v>29</v>
      </c>
      <c r="J26" s="1192">
        <v>16</v>
      </c>
      <c r="K26" s="1192">
        <v>4</v>
      </c>
      <c r="L26" s="1192">
        <v>9</v>
      </c>
      <c r="M26" s="1192">
        <v>2541</v>
      </c>
      <c r="N26" s="1195">
        <v>0</v>
      </c>
      <c r="O26" s="1192">
        <v>1</v>
      </c>
      <c r="P26" s="1192">
        <v>0</v>
      </c>
      <c r="Q26" s="1192">
        <v>5</v>
      </c>
      <c r="R26" s="1192">
        <v>10</v>
      </c>
      <c r="S26" s="1192">
        <v>12</v>
      </c>
      <c r="T26" s="1192">
        <v>105</v>
      </c>
      <c r="U26" s="1193">
        <f>SUM(X26:AB26)</f>
        <v>22498607</v>
      </c>
      <c r="V26" s="1193">
        <v>12287948</v>
      </c>
      <c r="W26" s="1193">
        <v>10209059</v>
      </c>
      <c r="X26" s="1193">
        <f>SUM(V26:W26)</f>
        <v>22497007</v>
      </c>
      <c r="Y26" s="1193">
        <v>0</v>
      </c>
      <c r="Z26" s="1193">
        <v>0</v>
      </c>
      <c r="AA26" s="1216">
        <v>0</v>
      </c>
      <c r="AB26" s="1194">
        <v>1600</v>
      </c>
    </row>
    <row r="27" spans="2:28" s="1193" customFormat="1" ht="12">
      <c r="B27" s="1218" t="s">
        <v>24</v>
      </c>
      <c r="C27" s="1191">
        <f>SUM(D27:H27)</f>
        <v>41</v>
      </c>
      <c r="D27" s="1192">
        <v>36</v>
      </c>
      <c r="E27" s="1192">
        <v>1</v>
      </c>
      <c r="F27" s="1192">
        <v>0</v>
      </c>
      <c r="G27" s="1192">
        <v>1</v>
      </c>
      <c r="H27" s="1192">
        <v>3</v>
      </c>
      <c r="I27" s="1192">
        <f>SUM(J27:L27)</f>
        <v>28</v>
      </c>
      <c r="J27" s="1192">
        <v>14</v>
      </c>
      <c r="K27" s="1192">
        <v>4</v>
      </c>
      <c r="L27" s="1192">
        <v>10</v>
      </c>
      <c r="M27" s="1192">
        <v>1829</v>
      </c>
      <c r="N27" s="1192">
        <v>3</v>
      </c>
      <c r="O27" s="1192">
        <v>1</v>
      </c>
      <c r="P27" s="1192">
        <v>0</v>
      </c>
      <c r="Q27" s="1192">
        <v>6</v>
      </c>
      <c r="R27" s="1192">
        <v>8</v>
      </c>
      <c r="S27" s="1192">
        <v>14</v>
      </c>
      <c r="T27" s="1192">
        <v>111</v>
      </c>
      <c r="U27" s="1193">
        <f>SUM(X27:AB27)</f>
        <v>11405910</v>
      </c>
      <c r="V27" s="1193">
        <v>4698500</v>
      </c>
      <c r="W27" s="1193">
        <v>6641015</v>
      </c>
      <c r="X27" s="1193">
        <f>SUM(V27:W27)</f>
        <v>11339515</v>
      </c>
      <c r="Y27" s="1193">
        <v>100</v>
      </c>
      <c r="Z27" s="1193">
        <v>0</v>
      </c>
      <c r="AA27" s="1193">
        <v>51345</v>
      </c>
      <c r="AB27" s="1194">
        <v>14950</v>
      </c>
    </row>
    <row r="28" spans="2:28" s="1193" customFormat="1" ht="12">
      <c r="B28" s="1218" t="s">
        <v>25</v>
      </c>
      <c r="C28" s="1191">
        <f>SUM(D28:H28)</f>
        <v>54</v>
      </c>
      <c r="D28" s="1192">
        <v>45</v>
      </c>
      <c r="E28" s="1192">
        <v>0</v>
      </c>
      <c r="F28" s="1192">
        <v>0</v>
      </c>
      <c r="G28" s="1192">
        <v>5</v>
      </c>
      <c r="H28" s="1192">
        <v>4</v>
      </c>
      <c r="I28" s="1192">
        <f>SUM(J28:L28)</f>
        <v>39</v>
      </c>
      <c r="J28" s="1192">
        <v>13</v>
      </c>
      <c r="K28" s="1192">
        <v>5</v>
      </c>
      <c r="L28" s="1192">
        <v>21</v>
      </c>
      <c r="M28" s="1192">
        <v>2679</v>
      </c>
      <c r="N28" s="1195">
        <v>0</v>
      </c>
      <c r="O28" s="1192">
        <v>5</v>
      </c>
      <c r="P28" s="1192">
        <v>4</v>
      </c>
      <c r="Q28" s="1192">
        <v>6</v>
      </c>
      <c r="R28" s="1192">
        <v>15</v>
      </c>
      <c r="S28" s="1192">
        <v>26</v>
      </c>
      <c r="T28" s="1192">
        <v>228</v>
      </c>
      <c r="U28" s="1193">
        <f>SUM(X28:AB28)</f>
        <v>16571538</v>
      </c>
      <c r="V28" s="1193">
        <v>8651963</v>
      </c>
      <c r="W28" s="1193">
        <v>7838935</v>
      </c>
      <c r="X28" s="1193">
        <f>SUM(V28:W28)</f>
        <v>16490898</v>
      </c>
      <c r="Y28" s="1193">
        <v>0</v>
      </c>
      <c r="Z28" s="1193">
        <v>0</v>
      </c>
      <c r="AA28" s="1193">
        <v>44300</v>
      </c>
      <c r="AB28" s="1194">
        <v>36340</v>
      </c>
    </row>
    <row r="29" spans="2:28" ht="12">
      <c r="B29" s="1219"/>
      <c r="C29" s="1220"/>
      <c r="D29" s="1221"/>
      <c r="E29" s="1221"/>
      <c r="F29" s="1221"/>
      <c r="G29" s="1221"/>
      <c r="H29" s="1221"/>
      <c r="I29" s="1221"/>
      <c r="J29" s="1221"/>
      <c r="K29" s="1221"/>
      <c r="L29" s="1221"/>
      <c r="M29" s="1221"/>
      <c r="N29" s="1221"/>
      <c r="O29" s="1221"/>
      <c r="P29" s="1221"/>
      <c r="Q29" s="1221"/>
      <c r="R29" s="1221"/>
      <c r="S29" s="1221"/>
      <c r="T29" s="1221"/>
      <c r="U29" s="1221"/>
      <c r="V29" s="1221"/>
      <c r="W29" s="1221"/>
      <c r="X29" s="1221"/>
      <c r="Y29" s="1221"/>
      <c r="Z29" s="1221"/>
      <c r="AA29" s="1221"/>
      <c r="AB29" s="1222"/>
    </row>
    <row r="30" ht="12">
      <c r="B30" s="1174" t="s">
        <v>202</v>
      </c>
    </row>
  </sheetData>
  <mergeCells count="15">
    <mergeCell ref="AA5:AA6"/>
    <mergeCell ref="AB5:AB6"/>
    <mergeCell ref="U4:AB4"/>
    <mergeCell ref="Y5:Y6"/>
    <mergeCell ref="U5:U6"/>
    <mergeCell ref="V5:X5"/>
    <mergeCell ref="Z5:Z6"/>
    <mergeCell ref="B4:B6"/>
    <mergeCell ref="C4:H5"/>
    <mergeCell ref="T4:T6"/>
    <mergeCell ref="I4:L5"/>
    <mergeCell ref="M4:N5"/>
    <mergeCell ref="P4:Q5"/>
    <mergeCell ref="R4:S5"/>
    <mergeCell ref="O4:O5"/>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B1:AA78"/>
  <sheetViews>
    <sheetView workbookViewId="0" topLeftCell="A1">
      <selection activeCell="A1" sqref="A1"/>
    </sheetView>
  </sheetViews>
  <sheetFormatPr defaultColWidth="9.00390625" defaultRowHeight="13.5"/>
  <cols>
    <col min="1" max="1" width="4.50390625" style="1223" customWidth="1"/>
    <col min="2" max="2" width="4.625" style="1223" customWidth="1"/>
    <col min="3" max="3" width="3.50390625" style="1223" customWidth="1"/>
    <col min="4" max="4" width="3.00390625" style="1223" customWidth="1"/>
    <col min="5" max="5" width="1.625" style="1223" customWidth="1"/>
    <col min="6" max="6" width="10.50390625" style="1223" customWidth="1"/>
    <col min="7" max="7" width="3.625" style="1223" customWidth="1"/>
    <col min="8" max="8" width="5.75390625" style="1223" customWidth="1"/>
    <col min="9" max="9" width="9.875" style="1223" customWidth="1"/>
    <col min="10" max="16384" width="9.00390625" style="1223" customWidth="1"/>
  </cols>
  <sheetData>
    <row r="1" spans="2:3" ht="14.25">
      <c r="B1" s="1224" t="s">
        <v>236</v>
      </c>
      <c r="C1" s="1224"/>
    </row>
    <row r="2" spans="2:3" ht="12" customHeight="1">
      <c r="B2" s="1224"/>
      <c r="C2" s="1224"/>
    </row>
    <row r="3" ht="12.75" thickBot="1">
      <c r="B3" s="1223" t="s">
        <v>204</v>
      </c>
    </row>
    <row r="4" spans="2:27" ht="17.25" customHeight="1" thickTop="1">
      <c r="B4" s="1872" t="s">
        <v>205</v>
      </c>
      <c r="C4" s="1872"/>
      <c r="D4" s="1872"/>
      <c r="E4" s="1872"/>
      <c r="F4" s="1872"/>
      <c r="G4" s="1872"/>
      <c r="H4" s="1872"/>
      <c r="I4" s="1873" t="s">
        <v>206</v>
      </c>
      <c r="J4" s="1874"/>
      <c r="K4" s="1874"/>
      <c r="L4" s="1874"/>
      <c r="M4" s="1874"/>
      <c r="N4" s="1874"/>
      <c r="O4" s="1874"/>
      <c r="P4" s="1874"/>
      <c r="Q4" s="1874"/>
      <c r="R4" s="1874"/>
      <c r="S4" s="1874"/>
      <c r="T4" s="1874"/>
      <c r="U4" s="1874"/>
      <c r="V4" s="1874"/>
      <c r="W4" s="1874"/>
      <c r="X4" s="1874"/>
      <c r="Y4" s="1874"/>
      <c r="Z4" s="1874"/>
      <c r="AA4" s="1875"/>
    </row>
    <row r="5" spans="2:27" ht="18" customHeight="1">
      <c r="B5" s="1871"/>
      <c r="C5" s="1871"/>
      <c r="D5" s="1871"/>
      <c r="E5" s="1871"/>
      <c r="F5" s="1871"/>
      <c r="G5" s="1871"/>
      <c r="H5" s="1871"/>
      <c r="I5" s="1869" t="s">
        <v>1756</v>
      </c>
      <c r="J5" s="1866" t="s">
        <v>207</v>
      </c>
      <c r="K5" s="1871" t="s">
        <v>208</v>
      </c>
      <c r="L5" s="1871"/>
      <c r="M5" s="1871"/>
      <c r="N5" s="1871"/>
      <c r="O5" s="1871" t="s">
        <v>209</v>
      </c>
      <c r="P5" s="1871"/>
      <c r="Q5" s="1871"/>
      <c r="R5" s="1871"/>
      <c r="S5" s="1871" t="s">
        <v>410</v>
      </c>
      <c r="T5" s="1866" t="s">
        <v>210</v>
      </c>
      <c r="U5" s="1871" t="s">
        <v>211</v>
      </c>
      <c r="V5" s="1871"/>
      <c r="W5" s="1871" t="s">
        <v>212</v>
      </c>
      <c r="X5" s="1871" t="s">
        <v>213</v>
      </c>
      <c r="Y5" s="1871" t="s">
        <v>214</v>
      </c>
      <c r="Z5" s="1866" t="s">
        <v>215</v>
      </c>
      <c r="AA5" s="1866" t="s">
        <v>216</v>
      </c>
    </row>
    <row r="6" spans="2:27" ht="24">
      <c r="B6" s="1871"/>
      <c r="C6" s="1871"/>
      <c r="D6" s="1871"/>
      <c r="E6" s="1871"/>
      <c r="F6" s="1871"/>
      <c r="G6" s="1871"/>
      <c r="H6" s="1871"/>
      <c r="I6" s="1870"/>
      <c r="J6" s="1871"/>
      <c r="K6" s="1225" t="s">
        <v>217</v>
      </c>
      <c r="L6" s="1225" t="s">
        <v>218</v>
      </c>
      <c r="M6" s="1226" t="s">
        <v>219</v>
      </c>
      <c r="N6" s="1226" t="s">
        <v>220</v>
      </c>
      <c r="O6" s="1225" t="s">
        <v>217</v>
      </c>
      <c r="P6" s="1225" t="s">
        <v>218</v>
      </c>
      <c r="Q6" s="1226" t="s">
        <v>219</v>
      </c>
      <c r="R6" s="1226" t="s">
        <v>220</v>
      </c>
      <c r="S6" s="1871"/>
      <c r="T6" s="1871"/>
      <c r="U6" s="1225" t="s">
        <v>221</v>
      </c>
      <c r="V6" s="1225" t="s">
        <v>222</v>
      </c>
      <c r="W6" s="1871"/>
      <c r="X6" s="1871"/>
      <c r="Y6" s="1871"/>
      <c r="Z6" s="1867"/>
      <c r="AA6" s="1867"/>
    </row>
    <row r="7" spans="2:27" ht="12">
      <c r="B7" s="1227"/>
      <c r="C7" s="1228"/>
      <c r="D7" s="1228"/>
      <c r="E7" s="1228"/>
      <c r="F7" s="1228"/>
      <c r="G7" s="1228"/>
      <c r="H7" s="1229"/>
      <c r="I7" s="1230"/>
      <c r="J7" s="1230"/>
      <c r="K7" s="1230"/>
      <c r="L7" s="1230"/>
      <c r="M7" s="1230"/>
      <c r="N7" s="1230"/>
      <c r="O7" s="1230"/>
      <c r="P7" s="1230"/>
      <c r="Q7" s="1230"/>
      <c r="R7" s="1230"/>
      <c r="S7" s="1230"/>
      <c r="T7" s="1230"/>
      <c r="U7" s="1230"/>
      <c r="V7" s="1230"/>
      <c r="W7" s="1230"/>
      <c r="X7" s="1230"/>
      <c r="Y7" s="1230"/>
      <c r="Z7" s="1230"/>
      <c r="AA7" s="1231"/>
    </row>
    <row r="8" spans="2:27" s="1232" customFormat="1" ht="11.25">
      <c r="B8" s="1233"/>
      <c r="C8" s="1234"/>
      <c r="D8" s="1234"/>
      <c r="E8" s="1234"/>
      <c r="F8" s="1234"/>
      <c r="G8" s="1234"/>
      <c r="H8" s="1235" t="s">
        <v>223</v>
      </c>
      <c r="I8" s="1236">
        <f>SUM(J8:AA8)</f>
        <v>2080</v>
      </c>
      <c r="J8" s="1236">
        <v>31</v>
      </c>
      <c r="K8" s="1236">
        <f aca="true" t="shared" si="0" ref="K8:M10">SUM(K12,K15,K18,K21,K24,K28,K31,K34,K37,K41,K45,K49,K53,K56,K59,K62,K65,K68,K71,K74,)</f>
        <v>8</v>
      </c>
      <c r="L8" s="1236">
        <f t="shared" si="0"/>
        <v>30</v>
      </c>
      <c r="M8" s="1236">
        <f t="shared" si="0"/>
        <v>87</v>
      </c>
      <c r="N8" s="1236">
        <v>7</v>
      </c>
      <c r="O8" s="1236">
        <f aca="true" t="shared" si="1" ref="O8:U10">SUM(O12,O15,O18,O21,O24,O28,O31,O34,O37,O41,O45,O49,O53,O56,O59,O62,O65,O68,O71,O74,)</f>
        <v>6</v>
      </c>
      <c r="P8" s="1236">
        <f t="shared" si="1"/>
        <v>209</v>
      </c>
      <c r="Q8" s="1236">
        <f t="shared" si="1"/>
        <v>419</v>
      </c>
      <c r="R8" s="1236">
        <f t="shared" si="1"/>
        <v>301</v>
      </c>
      <c r="S8" s="1236">
        <f t="shared" si="1"/>
        <v>276</v>
      </c>
      <c r="T8" s="1236">
        <f t="shared" si="1"/>
        <v>13</v>
      </c>
      <c r="U8" s="1236">
        <f t="shared" si="1"/>
        <v>83</v>
      </c>
      <c r="V8" s="1236">
        <v>397</v>
      </c>
      <c r="W8" s="1236">
        <f aca="true" t="shared" si="2" ref="W8:Y10">SUM(W12,W15,W18,W21,W24,W28,W31,W34,W37,W41,W45,W49,W53,W56,W59,W62,W65,W68,W71,W74,)</f>
        <v>90</v>
      </c>
      <c r="X8" s="1236">
        <f t="shared" si="2"/>
        <v>78</v>
      </c>
      <c r="Y8" s="1236">
        <f t="shared" si="2"/>
        <v>2</v>
      </c>
      <c r="Z8" s="1236">
        <v>41</v>
      </c>
      <c r="AA8" s="1237">
        <f>SUM(AA12,AA15,AA18,AA21,AA24,AA28,AA31,AA34,AA37,AA41,AA45,AA49,AA53,AA56,AA59,AA62,AA65,AA68,AA71,AA74,)</f>
        <v>2</v>
      </c>
    </row>
    <row r="9" spans="2:27" s="1232" customFormat="1" ht="11.25">
      <c r="B9" s="1863" t="s">
        <v>224</v>
      </c>
      <c r="C9" s="1234"/>
      <c r="D9" s="1868" t="s">
        <v>225</v>
      </c>
      <c r="E9" s="1868"/>
      <c r="F9" s="1868"/>
      <c r="G9" s="1234"/>
      <c r="H9" s="1235" t="s">
        <v>193</v>
      </c>
      <c r="I9" s="1236">
        <f>SUM(J9:AA9)</f>
        <v>67</v>
      </c>
      <c r="J9" s="1236">
        <f>SUM(J13,J16,J19,J22,J25,J29,J32,J35,J38,J42,J46,J50,J54,J57,J60,J63,J66,J69,J72,J75,)</f>
        <v>2</v>
      </c>
      <c r="K9" s="1236">
        <f t="shared" si="0"/>
        <v>0</v>
      </c>
      <c r="L9" s="1236">
        <f t="shared" si="0"/>
        <v>0</v>
      </c>
      <c r="M9" s="1236">
        <f t="shared" si="0"/>
        <v>2</v>
      </c>
      <c r="N9" s="1236">
        <v>0</v>
      </c>
      <c r="O9" s="1236">
        <f t="shared" si="1"/>
        <v>1</v>
      </c>
      <c r="P9" s="1236">
        <f t="shared" si="1"/>
        <v>14</v>
      </c>
      <c r="Q9" s="1236">
        <f t="shared" si="1"/>
        <v>10</v>
      </c>
      <c r="R9" s="1236">
        <f t="shared" si="1"/>
        <v>10</v>
      </c>
      <c r="S9" s="1236">
        <f t="shared" si="1"/>
        <v>3</v>
      </c>
      <c r="T9" s="1236">
        <f t="shared" si="1"/>
        <v>2</v>
      </c>
      <c r="U9" s="1236">
        <f t="shared" si="1"/>
        <v>2</v>
      </c>
      <c r="V9" s="1236">
        <f>SUM(V13,V16,V19,V22,V25,V29,V32,V35,V38,V42,V46,V50,V54,V57,V60,V63,V66,V69,V72,V75,)</f>
        <v>14</v>
      </c>
      <c r="W9" s="1236">
        <f t="shared" si="2"/>
        <v>3</v>
      </c>
      <c r="X9" s="1236">
        <f t="shared" si="2"/>
        <v>1</v>
      </c>
      <c r="Y9" s="1236">
        <f t="shared" si="2"/>
        <v>1</v>
      </c>
      <c r="Z9" s="1236">
        <v>2</v>
      </c>
      <c r="AA9" s="1237">
        <f>SUM(AA13,AA16,AA19,AA22,AA25,AA29,AA32,AA35,AA38,AA42,AA46,AA50,AA54,AA57,AA60,AA63,AA66,AA69,AA72,AA75,)</f>
        <v>0</v>
      </c>
    </row>
    <row r="10" spans="2:27" s="1232" customFormat="1" ht="11.25">
      <c r="B10" s="1863"/>
      <c r="C10" s="1234"/>
      <c r="D10" s="1234"/>
      <c r="E10" s="1234"/>
      <c r="F10" s="1234"/>
      <c r="G10" s="1234"/>
      <c r="H10" s="1235" t="s">
        <v>194</v>
      </c>
      <c r="I10" s="1236">
        <v>1967</v>
      </c>
      <c r="J10" s="1236">
        <f>SUM(J14,J17,J20,J23,J26,J30,J33,J36,J39,J43,J47,J51,J55,J58,J61,J64,J67,J70,J73,J76,)</f>
        <v>45</v>
      </c>
      <c r="K10" s="1236">
        <f t="shared" si="0"/>
        <v>6</v>
      </c>
      <c r="L10" s="1236">
        <f t="shared" si="0"/>
        <v>23</v>
      </c>
      <c r="M10" s="1236">
        <f t="shared" si="0"/>
        <v>73</v>
      </c>
      <c r="N10" s="1236">
        <v>7</v>
      </c>
      <c r="O10" s="1236">
        <f t="shared" si="1"/>
        <v>6</v>
      </c>
      <c r="P10" s="1236">
        <f t="shared" si="1"/>
        <v>134</v>
      </c>
      <c r="Q10" s="1236">
        <f t="shared" si="1"/>
        <v>301</v>
      </c>
      <c r="R10" s="1236">
        <f t="shared" si="1"/>
        <v>285</v>
      </c>
      <c r="S10" s="1236">
        <f t="shared" si="1"/>
        <v>293</v>
      </c>
      <c r="T10" s="1236">
        <f t="shared" si="1"/>
        <v>10</v>
      </c>
      <c r="U10" s="1236">
        <f t="shared" si="1"/>
        <v>96</v>
      </c>
      <c r="V10" s="1236">
        <f>SUM(V14,V17,V20,V23,V26,V30,V33,V36,V39,V43,V47,V51,V55,V58,V61,V64,V67,V70,V73,V76,)</f>
        <v>451</v>
      </c>
      <c r="W10" s="1236">
        <f t="shared" si="2"/>
        <v>105</v>
      </c>
      <c r="X10" s="1236">
        <f t="shared" si="2"/>
        <v>81</v>
      </c>
      <c r="Y10" s="1236">
        <f t="shared" si="2"/>
        <v>2</v>
      </c>
      <c r="Z10" s="1236">
        <v>20</v>
      </c>
      <c r="AA10" s="1237">
        <f>SUM(AA14,AA17,AA20,AA23,AA26,AA30,AA33,AA36,AA39,AA43,AA47,AA51,AA55,AA58,AA61,AA64,AA67,AA70,AA73,AA76,)</f>
        <v>9</v>
      </c>
    </row>
    <row r="11" spans="2:27" s="1232" customFormat="1" ht="8.25" customHeight="1">
      <c r="B11" s="1863"/>
      <c r="C11" s="1234"/>
      <c r="D11" s="1234"/>
      <c r="E11" s="1234"/>
      <c r="F11" s="1234"/>
      <c r="G11" s="1234"/>
      <c r="H11" s="1235"/>
      <c r="I11" s="1236"/>
      <c r="J11" s="1236"/>
      <c r="K11" s="1236"/>
      <c r="L11" s="1236"/>
      <c r="M11" s="1236"/>
      <c r="N11" s="1236"/>
      <c r="O11" s="1236"/>
      <c r="P11" s="1236"/>
      <c r="Q11" s="1236"/>
      <c r="R11" s="1236"/>
      <c r="S11" s="1236"/>
      <c r="T11" s="1236"/>
      <c r="U11" s="1236"/>
      <c r="V11" s="1236"/>
      <c r="W11" s="1236"/>
      <c r="X11" s="1236"/>
      <c r="Y11" s="1236"/>
      <c r="Z11" s="1236"/>
      <c r="AA11" s="1237"/>
    </row>
    <row r="12" spans="2:27" ht="12">
      <c r="B12" s="1863"/>
      <c r="C12" s="1238"/>
      <c r="D12" s="1238"/>
      <c r="E12" s="1238"/>
      <c r="F12" s="1238"/>
      <c r="G12" s="1238"/>
      <c r="H12" s="1239" t="s">
        <v>223</v>
      </c>
      <c r="I12" s="1240">
        <f aca="true" t="shared" si="3" ref="I12:I26">SUM(J12:AA12)</f>
        <v>39</v>
      </c>
      <c r="J12" s="1240">
        <v>0</v>
      </c>
      <c r="K12" s="1240">
        <v>0</v>
      </c>
      <c r="L12" s="1240">
        <v>1</v>
      </c>
      <c r="M12" s="1240">
        <v>0</v>
      </c>
      <c r="N12" s="1240">
        <v>0</v>
      </c>
      <c r="O12" s="1240">
        <v>0</v>
      </c>
      <c r="P12" s="1240">
        <v>8</v>
      </c>
      <c r="Q12" s="1240">
        <v>6</v>
      </c>
      <c r="R12" s="1240">
        <v>9</v>
      </c>
      <c r="S12" s="1240">
        <v>4</v>
      </c>
      <c r="T12" s="1240">
        <v>0</v>
      </c>
      <c r="U12" s="1240">
        <v>0</v>
      </c>
      <c r="V12" s="1240">
        <v>5</v>
      </c>
      <c r="W12" s="1240">
        <v>5</v>
      </c>
      <c r="X12" s="1240">
        <v>1</v>
      </c>
      <c r="Y12" s="1240">
        <v>0</v>
      </c>
      <c r="Z12" s="1240">
        <v>0</v>
      </c>
      <c r="AA12" s="1241">
        <v>0</v>
      </c>
    </row>
    <row r="13" spans="2:27" ht="12">
      <c r="B13" s="1863"/>
      <c r="C13" s="1238"/>
      <c r="D13" s="1862" t="s">
        <v>226</v>
      </c>
      <c r="E13" s="1862"/>
      <c r="F13" s="1862"/>
      <c r="G13" s="1238"/>
      <c r="H13" s="1239" t="s">
        <v>193</v>
      </c>
      <c r="I13" s="1240">
        <f t="shared" si="3"/>
        <v>0</v>
      </c>
      <c r="J13" s="1240">
        <v>0</v>
      </c>
      <c r="K13" s="1240">
        <v>0</v>
      </c>
      <c r="L13" s="1240">
        <v>0</v>
      </c>
      <c r="M13" s="1240">
        <v>0</v>
      </c>
      <c r="N13" s="1240">
        <v>0</v>
      </c>
      <c r="O13" s="1240">
        <v>0</v>
      </c>
      <c r="P13" s="1240">
        <v>0</v>
      </c>
      <c r="Q13" s="1240">
        <v>0</v>
      </c>
      <c r="R13" s="1240">
        <v>0</v>
      </c>
      <c r="S13" s="1240">
        <v>0</v>
      </c>
      <c r="T13" s="1240">
        <v>0</v>
      </c>
      <c r="U13" s="1240">
        <v>0</v>
      </c>
      <c r="V13" s="1240">
        <v>0</v>
      </c>
      <c r="W13" s="1240">
        <v>0</v>
      </c>
      <c r="X13" s="1240">
        <v>0</v>
      </c>
      <c r="Y13" s="1240">
        <v>0</v>
      </c>
      <c r="Z13" s="1240">
        <v>0</v>
      </c>
      <c r="AA13" s="1241">
        <v>0</v>
      </c>
    </row>
    <row r="14" spans="2:27" ht="12">
      <c r="B14" s="1863"/>
      <c r="C14" s="1238"/>
      <c r="D14" s="1238"/>
      <c r="E14" s="1238"/>
      <c r="F14" s="1238"/>
      <c r="G14" s="1238"/>
      <c r="H14" s="1239" t="s">
        <v>194</v>
      </c>
      <c r="I14" s="1240">
        <f t="shared" si="3"/>
        <v>23</v>
      </c>
      <c r="J14" s="1240">
        <v>0</v>
      </c>
      <c r="K14" s="1240">
        <v>0</v>
      </c>
      <c r="L14" s="1240">
        <v>1</v>
      </c>
      <c r="M14" s="1240">
        <v>0</v>
      </c>
      <c r="N14" s="1240">
        <v>0</v>
      </c>
      <c r="O14" s="1240">
        <v>0</v>
      </c>
      <c r="P14" s="1240">
        <v>1</v>
      </c>
      <c r="Q14" s="1240">
        <v>1</v>
      </c>
      <c r="R14" s="1240">
        <v>8</v>
      </c>
      <c r="S14" s="1240">
        <v>1</v>
      </c>
      <c r="T14" s="1240">
        <v>0</v>
      </c>
      <c r="U14" s="1240">
        <v>0</v>
      </c>
      <c r="V14" s="1240">
        <v>4</v>
      </c>
      <c r="W14" s="1240">
        <v>6</v>
      </c>
      <c r="X14" s="1240">
        <v>1</v>
      </c>
      <c r="Y14" s="1240">
        <v>0</v>
      </c>
      <c r="Z14" s="1240">
        <v>0</v>
      </c>
      <c r="AA14" s="1241">
        <v>0</v>
      </c>
    </row>
    <row r="15" spans="2:27" ht="12">
      <c r="B15" s="1863"/>
      <c r="C15" s="1238"/>
      <c r="D15" s="1238"/>
      <c r="E15" s="1238"/>
      <c r="F15" s="1238"/>
      <c r="G15" s="1238"/>
      <c r="H15" s="1239" t="s">
        <v>223</v>
      </c>
      <c r="I15" s="1240">
        <f t="shared" si="3"/>
        <v>3</v>
      </c>
      <c r="J15" s="1240">
        <v>0</v>
      </c>
      <c r="K15" s="1240">
        <v>1</v>
      </c>
      <c r="L15" s="1240">
        <v>0</v>
      </c>
      <c r="M15" s="1240">
        <v>0</v>
      </c>
      <c r="N15" s="1240">
        <v>0</v>
      </c>
      <c r="O15" s="1240">
        <v>0</v>
      </c>
      <c r="P15" s="1240">
        <v>1</v>
      </c>
      <c r="Q15" s="1240">
        <v>0</v>
      </c>
      <c r="R15" s="1240">
        <v>0</v>
      </c>
      <c r="S15" s="1240">
        <v>0</v>
      </c>
      <c r="T15" s="1240">
        <v>0</v>
      </c>
      <c r="U15" s="1240">
        <v>0</v>
      </c>
      <c r="V15" s="1240">
        <v>1</v>
      </c>
      <c r="W15" s="1240">
        <v>0</v>
      </c>
      <c r="X15" s="1240">
        <v>0</v>
      </c>
      <c r="Y15" s="1240">
        <v>0</v>
      </c>
      <c r="Z15" s="1240">
        <v>0</v>
      </c>
      <c r="AA15" s="1241">
        <v>0</v>
      </c>
    </row>
    <row r="16" spans="2:27" ht="12">
      <c r="B16" s="1863"/>
      <c r="C16" s="1238"/>
      <c r="D16" s="1865" t="s">
        <v>208</v>
      </c>
      <c r="E16" s="1243"/>
      <c r="F16" s="1242" t="s">
        <v>217</v>
      </c>
      <c r="G16" s="1238"/>
      <c r="H16" s="1239" t="s">
        <v>193</v>
      </c>
      <c r="I16" s="1240">
        <f t="shared" si="3"/>
        <v>0</v>
      </c>
      <c r="J16" s="1240">
        <v>0</v>
      </c>
      <c r="K16" s="1240">
        <v>0</v>
      </c>
      <c r="L16" s="1240">
        <v>0</v>
      </c>
      <c r="M16" s="1240">
        <v>0</v>
      </c>
      <c r="N16" s="1240">
        <v>0</v>
      </c>
      <c r="O16" s="1240">
        <v>0</v>
      </c>
      <c r="P16" s="1240">
        <v>0</v>
      </c>
      <c r="Q16" s="1240">
        <v>0</v>
      </c>
      <c r="R16" s="1240">
        <v>0</v>
      </c>
      <c r="S16" s="1240">
        <v>0</v>
      </c>
      <c r="T16" s="1240">
        <v>0</v>
      </c>
      <c r="U16" s="1240">
        <v>0</v>
      </c>
      <c r="V16" s="1240">
        <v>0</v>
      </c>
      <c r="W16" s="1240">
        <v>0</v>
      </c>
      <c r="X16" s="1240">
        <v>0</v>
      </c>
      <c r="Y16" s="1240">
        <v>0</v>
      </c>
      <c r="Z16" s="1240">
        <v>0</v>
      </c>
      <c r="AA16" s="1241">
        <v>0</v>
      </c>
    </row>
    <row r="17" spans="2:27" ht="12">
      <c r="B17" s="1863"/>
      <c r="C17" s="1238"/>
      <c r="D17" s="1865"/>
      <c r="E17" s="1243"/>
      <c r="F17" s="1238"/>
      <c r="G17" s="1238"/>
      <c r="H17" s="1239" t="s">
        <v>194</v>
      </c>
      <c r="I17" s="1240">
        <f t="shared" si="3"/>
        <v>3</v>
      </c>
      <c r="J17" s="1240">
        <v>0</v>
      </c>
      <c r="K17" s="1240">
        <v>1</v>
      </c>
      <c r="L17" s="1240">
        <v>0</v>
      </c>
      <c r="M17" s="1240">
        <v>0</v>
      </c>
      <c r="N17" s="1240">
        <v>0</v>
      </c>
      <c r="O17" s="1240">
        <v>0</v>
      </c>
      <c r="P17" s="1240">
        <v>0</v>
      </c>
      <c r="Q17" s="1240">
        <v>0</v>
      </c>
      <c r="R17" s="1240">
        <v>0</v>
      </c>
      <c r="S17" s="1240">
        <v>0</v>
      </c>
      <c r="T17" s="1240">
        <v>0</v>
      </c>
      <c r="U17" s="1240">
        <v>0</v>
      </c>
      <c r="V17" s="1240">
        <v>2</v>
      </c>
      <c r="W17" s="1240">
        <v>0</v>
      </c>
      <c r="X17" s="1240">
        <v>0</v>
      </c>
      <c r="Y17" s="1240">
        <v>0</v>
      </c>
      <c r="Z17" s="1240">
        <v>0</v>
      </c>
      <c r="AA17" s="1241">
        <v>0</v>
      </c>
    </row>
    <row r="18" spans="2:27" ht="12">
      <c r="B18" s="1863"/>
      <c r="C18" s="1238"/>
      <c r="D18" s="1865"/>
      <c r="E18" s="1243"/>
      <c r="F18" s="1238"/>
      <c r="G18" s="1238"/>
      <c r="H18" s="1239" t="s">
        <v>223</v>
      </c>
      <c r="I18" s="1240">
        <f t="shared" si="3"/>
        <v>22</v>
      </c>
      <c r="J18" s="1240">
        <v>0</v>
      </c>
      <c r="K18" s="1240">
        <v>0</v>
      </c>
      <c r="L18" s="1240">
        <v>0</v>
      </c>
      <c r="M18" s="1240">
        <v>1</v>
      </c>
      <c r="N18" s="1240">
        <v>0</v>
      </c>
      <c r="O18" s="1240">
        <v>0</v>
      </c>
      <c r="P18" s="1240">
        <v>1</v>
      </c>
      <c r="Q18" s="1240">
        <v>3</v>
      </c>
      <c r="R18" s="1240">
        <v>3</v>
      </c>
      <c r="S18" s="1240">
        <v>1</v>
      </c>
      <c r="T18" s="1240">
        <v>0</v>
      </c>
      <c r="U18" s="1240">
        <v>1</v>
      </c>
      <c r="V18" s="1240">
        <v>4</v>
      </c>
      <c r="W18" s="1240">
        <v>3</v>
      </c>
      <c r="X18" s="1240">
        <v>4</v>
      </c>
      <c r="Y18" s="1240">
        <v>0</v>
      </c>
      <c r="Z18" s="1240">
        <v>1</v>
      </c>
      <c r="AA18" s="1241">
        <v>0</v>
      </c>
    </row>
    <row r="19" spans="2:27" ht="12">
      <c r="B19" s="1863"/>
      <c r="C19" s="1238"/>
      <c r="D19" s="1865"/>
      <c r="E19" s="1243"/>
      <c r="F19" s="1242" t="s">
        <v>218</v>
      </c>
      <c r="G19" s="1238"/>
      <c r="H19" s="1239" t="s">
        <v>193</v>
      </c>
      <c r="I19" s="1240">
        <f t="shared" si="3"/>
        <v>0</v>
      </c>
      <c r="J19" s="1240">
        <v>0</v>
      </c>
      <c r="K19" s="1240">
        <v>0</v>
      </c>
      <c r="L19" s="1240">
        <v>0</v>
      </c>
      <c r="M19" s="1240">
        <v>0</v>
      </c>
      <c r="N19" s="1240">
        <v>0</v>
      </c>
      <c r="O19" s="1240">
        <v>0</v>
      </c>
      <c r="P19" s="1240">
        <v>0</v>
      </c>
      <c r="Q19" s="1240">
        <v>0</v>
      </c>
      <c r="R19" s="1240">
        <v>0</v>
      </c>
      <c r="S19" s="1240">
        <v>0</v>
      </c>
      <c r="T19" s="1240">
        <v>0</v>
      </c>
      <c r="U19" s="1240">
        <v>0</v>
      </c>
      <c r="V19" s="1240">
        <v>0</v>
      </c>
      <c r="W19" s="1240">
        <v>0</v>
      </c>
      <c r="X19" s="1240">
        <v>0</v>
      </c>
      <c r="Y19" s="1240">
        <v>0</v>
      </c>
      <c r="Z19" s="1240">
        <v>0</v>
      </c>
      <c r="AA19" s="1241">
        <v>0</v>
      </c>
    </row>
    <row r="20" spans="2:27" ht="12">
      <c r="B20" s="1863"/>
      <c r="C20" s="1238"/>
      <c r="D20" s="1865"/>
      <c r="E20" s="1243"/>
      <c r="F20" s="1238"/>
      <c r="G20" s="1238"/>
      <c r="H20" s="1239" t="s">
        <v>194</v>
      </c>
      <c r="I20" s="1240">
        <f t="shared" si="3"/>
        <v>16</v>
      </c>
      <c r="J20" s="1240">
        <v>0</v>
      </c>
      <c r="K20" s="1240">
        <v>0</v>
      </c>
      <c r="L20" s="1240">
        <v>0</v>
      </c>
      <c r="M20" s="1240">
        <v>3</v>
      </c>
      <c r="N20" s="1240">
        <v>0</v>
      </c>
      <c r="O20" s="1240">
        <v>0</v>
      </c>
      <c r="P20" s="1240">
        <v>0</v>
      </c>
      <c r="Q20" s="1240">
        <v>2</v>
      </c>
      <c r="R20" s="1240">
        <v>1</v>
      </c>
      <c r="S20" s="1240">
        <v>0</v>
      </c>
      <c r="T20" s="1240">
        <v>0</v>
      </c>
      <c r="U20" s="1240">
        <v>1</v>
      </c>
      <c r="V20" s="1240">
        <v>2</v>
      </c>
      <c r="W20" s="1240">
        <v>2</v>
      </c>
      <c r="X20" s="1240">
        <v>4</v>
      </c>
      <c r="Y20" s="1240">
        <v>0</v>
      </c>
      <c r="Z20" s="1240">
        <v>1</v>
      </c>
      <c r="AA20" s="1241">
        <v>0</v>
      </c>
    </row>
    <row r="21" spans="2:27" ht="12">
      <c r="B21" s="1863"/>
      <c r="C21" s="1238"/>
      <c r="D21" s="1865"/>
      <c r="E21" s="1243"/>
      <c r="F21" s="1238"/>
      <c r="G21" s="1238"/>
      <c r="H21" s="1239" t="s">
        <v>223</v>
      </c>
      <c r="I21" s="1240">
        <f t="shared" si="3"/>
        <v>65</v>
      </c>
      <c r="J21" s="1240">
        <v>0</v>
      </c>
      <c r="K21" s="1240">
        <v>0</v>
      </c>
      <c r="L21" s="1240">
        <v>3</v>
      </c>
      <c r="M21" s="1240">
        <v>4</v>
      </c>
      <c r="N21" s="1240">
        <v>0</v>
      </c>
      <c r="O21" s="1240">
        <v>0</v>
      </c>
      <c r="P21" s="1240">
        <v>4</v>
      </c>
      <c r="Q21" s="1240">
        <v>15</v>
      </c>
      <c r="R21" s="1240">
        <v>8</v>
      </c>
      <c r="S21" s="1240">
        <v>6</v>
      </c>
      <c r="T21" s="1240">
        <v>0</v>
      </c>
      <c r="U21" s="1240">
        <v>1</v>
      </c>
      <c r="V21" s="1240">
        <v>10</v>
      </c>
      <c r="W21" s="1240">
        <v>7</v>
      </c>
      <c r="X21" s="1240">
        <v>4</v>
      </c>
      <c r="Y21" s="1240">
        <v>0</v>
      </c>
      <c r="Z21" s="1240">
        <v>3</v>
      </c>
      <c r="AA21" s="1241">
        <v>0</v>
      </c>
    </row>
    <row r="22" spans="2:27" ht="12">
      <c r="B22" s="1863"/>
      <c r="C22" s="1238"/>
      <c r="D22" s="1865"/>
      <c r="E22" s="1243"/>
      <c r="F22" s="1242" t="s">
        <v>227</v>
      </c>
      <c r="G22" s="1238"/>
      <c r="H22" s="1239" t="s">
        <v>193</v>
      </c>
      <c r="I22" s="1240">
        <f t="shared" si="3"/>
        <v>0</v>
      </c>
      <c r="J22" s="1240">
        <v>0</v>
      </c>
      <c r="K22" s="1240">
        <v>0</v>
      </c>
      <c r="L22" s="1240">
        <v>0</v>
      </c>
      <c r="M22" s="1240">
        <v>0</v>
      </c>
      <c r="N22" s="1240">
        <v>0</v>
      </c>
      <c r="O22" s="1240">
        <v>0</v>
      </c>
      <c r="P22" s="1240">
        <v>0</v>
      </c>
      <c r="Q22" s="1240">
        <v>0</v>
      </c>
      <c r="R22" s="1240">
        <v>0</v>
      </c>
      <c r="S22" s="1240">
        <v>0</v>
      </c>
      <c r="T22" s="1240">
        <v>0</v>
      </c>
      <c r="U22" s="1240">
        <v>0</v>
      </c>
      <c r="V22" s="1240">
        <v>0</v>
      </c>
      <c r="W22" s="1240">
        <v>0</v>
      </c>
      <c r="X22" s="1240">
        <v>0</v>
      </c>
      <c r="Y22" s="1240">
        <v>0</v>
      </c>
      <c r="Z22" s="1240">
        <v>0</v>
      </c>
      <c r="AA22" s="1241">
        <v>0</v>
      </c>
    </row>
    <row r="23" spans="2:27" ht="12">
      <c r="B23" s="1863"/>
      <c r="C23" s="1238"/>
      <c r="D23" s="1865"/>
      <c r="E23" s="1243"/>
      <c r="F23" s="1238"/>
      <c r="G23" s="1238"/>
      <c r="H23" s="1239" t="s">
        <v>194</v>
      </c>
      <c r="I23" s="1240">
        <f t="shared" si="3"/>
        <v>37</v>
      </c>
      <c r="J23" s="1240">
        <v>0</v>
      </c>
      <c r="K23" s="1240">
        <v>0</v>
      </c>
      <c r="L23" s="1240">
        <v>2</v>
      </c>
      <c r="M23" s="1240">
        <v>4</v>
      </c>
      <c r="N23" s="1240">
        <v>0</v>
      </c>
      <c r="O23" s="1240">
        <v>0</v>
      </c>
      <c r="P23" s="1240">
        <v>0</v>
      </c>
      <c r="Q23" s="1240">
        <v>4</v>
      </c>
      <c r="R23" s="1240">
        <v>1</v>
      </c>
      <c r="S23" s="1240">
        <v>4</v>
      </c>
      <c r="T23" s="1240">
        <v>0</v>
      </c>
      <c r="U23" s="1240">
        <v>0</v>
      </c>
      <c r="V23" s="1240">
        <v>8</v>
      </c>
      <c r="W23" s="1240">
        <v>7</v>
      </c>
      <c r="X23" s="1240">
        <v>4</v>
      </c>
      <c r="Y23" s="1240">
        <v>0</v>
      </c>
      <c r="Z23" s="1240">
        <v>3</v>
      </c>
      <c r="AA23" s="1241">
        <v>0</v>
      </c>
    </row>
    <row r="24" spans="2:27" ht="12">
      <c r="B24" s="1863"/>
      <c r="C24" s="1238"/>
      <c r="D24" s="1865"/>
      <c r="E24" s="1243"/>
      <c r="F24" s="1238"/>
      <c r="G24" s="1238"/>
      <c r="H24" s="1239" t="s">
        <v>223</v>
      </c>
      <c r="I24" s="1240">
        <f t="shared" si="3"/>
        <v>6</v>
      </c>
      <c r="J24" s="1240">
        <v>0</v>
      </c>
      <c r="K24" s="1240">
        <v>0</v>
      </c>
      <c r="L24" s="1240">
        <v>1</v>
      </c>
      <c r="M24" s="1240">
        <v>0</v>
      </c>
      <c r="N24" s="1240">
        <v>0</v>
      </c>
      <c r="O24" s="1240">
        <v>0</v>
      </c>
      <c r="P24" s="1240">
        <v>0</v>
      </c>
      <c r="Q24" s="1240">
        <v>1</v>
      </c>
      <c r="R24" s="1240">
        <v>0</v>
      </c>
      <c r="S24" s="1240">
        <v>0</v>
      </c>
      <c r="T24" s="1240">
        <v>0</v>
      </c>
      <c r="U24" s="1240">
        <v>1</v>
      </c>
      <c r="V24" s="1240">
        <v>1</v>
      </c>
      <c r="W24" s="1240">
        <v>0</v>
      </c>
      <c r="X24" s="1240">
        <v>2</v>
      </c>
      <c r="Y24" s="1240">
        <v>0</v>
      </c>
      <c r="Z24" s="1240">
        <v>0</v>
      </c>
      <c r="AA24" s="1241">
        <v>0</v>
      </c>
    </row>
    <row r="25" spans="2:27" ht="12">
      <c r="B25" s="1863"/>
      <c r="C25" s="1238"/>
      <c r="D25" s="1865"/>
      <c r="E25" s="1243"/>
      <c r="F25" s="1242" t="s">
        <v>228</v>
      </c>
      <c r="G25" s="1238"/>
      <c r="H25" s="1239" t="s">
        <v>193</v>
      </c>
      <c r="I25" s="1240">
        <f t="shared" si="3"/>
        <v>0</v>
      </c>
      <c r="J25" s="1240">
        <v>0</v>
      </c>
      <c r="K25" s="1240">
        <v>0</v>
      </c>
      <c r="L25" s="1240">
        <v>0</v>
      </c>
      <c r="M25" s="1240">
        <v>0</v>
      </c>
      <c r="N25" s="1240">
        <v>0</v>
      </c>
      <c r="O25" s="1240">
        <v>0</v>
      </c>
      <c r="P25" s="1240">
        <v>0</v>
      </c>
      <c r="Q25" s="1240">
        <v>0</v>
      </c>
      <c r="R25" s="1240">
        <v>0</v>
      </c>
      <c r="S25" s="1240">
        <v>0</v>
      </c>
      <c r="T25" s="1240">
        <v>0</v>
      </c>
      <c r="U25" s="1240">
        <v>0</v>
      </c>
      <c r="V25" s="1240">
        <v>0</v>
      </c>
      <c r="W25" s="1240">
        <v>0</v>
      </c>
      <c r="X25" s="1240">
        <v>0</v>
      </c>
      <c r="Y25" s="1240">
        <v>0</v>
      </c>
      <c r="Z25" s="1240">
        <v>0</v>
      </c>
      <c r="AA25" s="1241">
        <v>0</v>
      </c>
    </row>
    <row r="26" spans="2:27" ht="12">
      <c r="B26" s="1863"/>
      <c r="C26" s="1238"/>
      <c r="D26" s="1238"/>
      <c r="E26" s="1238"/>
      <c r="F26" s="1238"/>
      <c r="G26" s="1238"/>
      <c r="H26" s="1239" t="s">
        <v>194</v>
      </c>
      <c r="I26" s="1240">
        <f t="shared" si="3"/>
        <v>6</v>
      </c>
      <c r="J26" s="1240">
        <v>0</v>
      </c>
      <c r="K26" s="1240">
        <v>0</v>
      </c>
      <c r="L26" s="1240">
        <v>0</v>
      </c>
      <c r="M26" s="1240">
        <v>0</v>
      </c>
      <c r="N26" s="1240">
        <v>0</v>
      </c>
      <c r="O26" s="1240">
        <v>0</v>
      </c>
      <c r="P26" s="1240">
        <v>0</v>
      </c>
      <c r="Q26" s="1240">
        <v>1</v>
      </c>
      <c r="R26" s="1240">
        <v>0</v>
      </c>
      <c r="S26" s="1240">
        <v>0</v>
      </c>
      <c r="T26" s="1240">
        <v>0</v>
      </c>
      <c r="U26" s="1240">
        <v>1</v>
      </c>
      <c r="V26" s="1240">
        <v>2</v>
      </c>
      <c r="W26" s="1240">
        <v>0</v>
      </c>
      <c r="X26" s="1240">
        <v>2</v>
      </c>
      <c r="Y26" s="1240">
        <v>0</v>
      </c>
      <c r="Z26" s="1240">
        <v>0</v>
      </c>
      <c r="AA26" s="1241">
        <v>0</v>
      </c>
    </row>
    <row r="27" spans="2:27" ht="12">
      <c r="B27" s="1863"/>
      <c r="C27" s="1238"/>
      <c r="D27" s="1238"/>
      <c r="E27" s="1238"/>
      <c r="F27" s="1238"/>
      <c r="G27" s="1238"/>
      <c r="H27" s="1239"/>
      <c r="I27" s="1240"/>
      <c r="J27" s="1240"/>
      <c r="K27" s="1240"/>
      <c r="L27" s="1240"/>
      <c r="M27" s="1240"/>
      <c r="N27" s="1240"/>
      <c r="O27" s="1240"/>
      <c r="P27" s="1240"/>
      <c r="Q27" s="1240"/>
      <c r="R27" s="1240"/>
      <c r="S27" s="1240"/>
      <c r="T27" s="1240"/>
      <c r="U27" s="1240"/>
      <c r="V27" s="1240"/>
      <c r="W27" s="1240"/>
      <c r="X27" s="1240"/>
      <c r="Y27" s="1240"/>
      <c r="Z27" s="1240"/>
      <c r="AA27" s="1241"/>
    </row>
    <row r="28" spans="2:27" ht="12">
      <c r="B28" s="1863"/>
      <c r="C28" s="1238"/>
      <c r="D28" s="1238"/>
      <c r="E28" s="1238"/>
      <c r="F28" s="1238"/>
      <c r="G28" s="1238"/>
      <c r="H28" s="1239" t="s">
        <v>223</v>
      </c>
      <c r="I28" s="1240">
        <f>SUM(J28:AA28)</f>
        <v>7</v>
      </c>
      <c r="J28" s="1240">
        <v>0</v>
      </c>
      <c r="K28" s="1240">
        <v>0</v>
      </c>
      <c r="L28" s="1240">
        <v>0</v>
      </c>
      <c r="M28" s="1240">
        <v>0</v>
      </c>
      <c r="N28" s="1240">
        <v>0</v>
      </c>
      <c r="O28" s="1240">
        <v>0</v>
      </c>
      <c r="P28" s="1240">
        <v>0</v>
      </c>
      <c r="Q28" s="1240">
        <v>2</v>
      </c>
      <c r="R28" s="1240">
        <v>0</v>
      </c>
      <c r="S28" s="1240">
        <v>2</v>
      </c>
      <c r="T28" s="1240">
        <v>0</v>
      </c>
      <c r="U28" s="1240">
        <v>1</v>
      </c>
      <c r="V28" s="1240">
        <v>1</v>
      </c>
      <c r="W28" s="1240">
        <v>1</v>
      </c>
      <c r="X28" s="1240">
        <v>0</v>
      </c>
      <c r="Y28" s="1240">
        <v>0</v>
      </c>
      <c r="Z28" s="1240">
        <v>0</v>
      </c>
      <c r="AA28" s="1241">
        <v>0</v>
      </c>
    </row>
    <row r="29" spans="2:27" ht="12">
      <c r="B29" s="1863"/>
      <c r="C29" s="1238"/>
      <c r="D29" s="1865" t="s">
        <v>209</v>
      </c>
      <c r="E29" s="1243"/>
      <c r="F29" s="1242" t="s">
        <v>217</v>
      </c>
      <c r="G29" s="1238"/>
      <c r="H29" s="1239" t="s">
        <v>193</v>
      </c>
      <c r="I29" s="1240">
        <f>SUM(J29:AA29)</f>
        <v>1</v>
      </c>
      <c r="J29" s="1240">
        <v>0</v>
      </c>
      <c r="K29" s="1240">
        <v>0</v>
      </c>
      <c r="L29" s="1240">
        <v>0</v>
      </c>
      <c r="M29" s="1240">
        <v>0</v>
      </c>
      <c r="N29" s="1240">
        <v>0</v>
      </c>
      <c r="O29" s="1240">
        <v>0</v>
      </c>
      <c r="P29" s="1240">
        <v>0</v>
      </c>
      <c r="Q29" s="1240">
        <v>0</v>
      </c>
      <c r="R29" s="1240">
        <v>0</v>
      </c>
      <c r="S29" s="1240">
        <v>0</v>
      </c>
      <c r="T29" s="1240">
        <v>0</v>
      </c>
      <c r="U29" s="1240">
        <v>0</v>
      </c>
      <c r="V29" s="1240">
        <v>1</v>
      </c>
      <c r="W29" s="1240">
        <v>0</v>
      </c>
      <c r="X29" s="1240">
        <v>0</v>
      </c>
      <c r="Y29" s="1240">
        <v>0</v>
      </c>
      <c r="Z29" s="1240">
        <v>0</v>
      </c>
      <c r="AA29" s="1241">
        <v>0</v>
      </c>
    </row>
    <row r="30" spans="2:27" ht="12">
      <c r="B30" s="1863"/>
      <c r="C30" s="1238"/>
      <c r="D30" s="1865"/>
      <c r="E30" s="1243"/>
      <c r="F30" s="1238"/>
      <c r="G30" s="1238"/>
      <c r="H30" s="1239" t="s">
        <v>194</v>
      </c>
      <c r="I30" s="1240">
        <f>SUM(J30:AA30)</f>
        <v>3</v>
      </c>
      <c r="J30" s="1240">
        <v>0</v>
      </c>
      <c r="K30" s="1240">
        <v>0</v>
      </c>
      <c r="L30" s="1240">
        <v>0</v>
      </c>
      <c r="M30" s="1240">
        <v>0</v>
      </c>
      <c r="N30" s="1240">
        <v>0</v>
      </c>
      <c r="O30" s="1240">
        <v>0</v>
      </c>
      <c r="P30" s="1240">
        <v>0</v>
      </c>
      <c r="Q30" s="1240">
        <v>0</v>
      </c>
      <c r="R30" s="1240">
        <v>0</v>
      </c>
      <c r="S30" s="1240">
        <v>2</v>
      </c>
      <c r="T30" s="1240">
        <v>0</v>
      </c>
      <c r="U30" s="1240">
        <v>0</v>
      </c>
      <c r="V30" s="1240">
        <v>0</v>
      </c>
      <c r="W30" s="1240">
        <v>1</v>
      </c>
      <c r="X30" s="1240">
        <v>0</v>
      </c>
      <c r="Y30" s="1240">
        <v>0</v>
      </c>
      <c r="Z30" s="1240">
        <v>0</v>
      </c>
      <c r="AA30" s="1241">
        <v>0</v>
      </c>
    </row>
    <row r="31" spans="2:27" ht="12">
      <c r="B31" s="1863"/>
      <c r="C31" s="1238"/>
      <c r="D31" s="1865"/>
      <c r="E31" s="1243"/>
      <c r="F31" s="1238"/>
      <c r="G31" s="1238"/>
      <c r="H31" s="1239" t="s">
        <v>223</v>
      </c>
      <c r="I31" s="1240">
        <f>SUM(J31:AA31)</f>
        <v>102</v>
      </c>
      <c r="J31" s="1240">
        <v>1</v>
      </c>
      <c r="K31" s="1240">
        <v>0</v>
      </c>
      <c r="L31" s="1240">
        <v>4</v>
      </c>
      <c r="M31" s="1240">
        <v>4</v>
      </c>
      <c r="N31" s="1240">
        <v>0</v>
      </c>
      <c r="O31" s="1240">
        <v>0</v>
      </c>
      <c r="P31" s="1240">
        <v>13</v>
      </c>
      <c r="Q31" s="1240">
        <v>12</v>
      </c>
      <c r="R31" s="1240">
        <v>13</v>
      </c>
      <c r="S31" s="1240">
        <v>9</v>
      </c>
      <c r="T31" s="1240">
        <v>0</v>
      </c>
      <c r="U31" s="1240">
        <v>4</v>
      </c>
      <c r="V31" s="1240">
        <v>13</v>
      </c>
      <c r="W31" s="1240">
        <v>14</v>
      </c>
      <c r="X31" s="1240">
        <v>9</v>
      </c>
      <c r="Y31" s="1240">
        <v>0</v>
      </c>
      <c r="Z31" s="1240">
        <v>4</v>
      </c>
      <c r="AA31" s="1241">
        <v>2</v>
      </c>
    </row>
    <row r="32" spans="2:27" ht="12">
      <c r="B32" s="1863"/>
      <c r="C32" s="1238"/>
      <c r="D32" s="1865"/>
      <c r="E32" s="1243"/>
      <c r="F32" s="1242" t="s">
        <v>218</v>
      </c>
      <c r="G32" s="1238"/>
      <c r="H32" s="1239" t="s">
        <v>193</v>
      </c>
      <c r="I32" s="1240">
        <f>SUM(J32:AA32)</f>
        <v>5</v>
      </c>
      <c r="J32" s="1240">
        <v>0</v>
      </c>
      <c r="K32" s="1240">
        <v>0</v>
      </c>
      <c r="L32" s="1240">
        <v>0</v>
      </c>
      <c r="M32" s="1240">
        <v>0</v>
      </c>
      <c r="N32" s="1240">
        <v>0</v>
      </c>
      <c r="O32" s="1240">
        <v>0</v>
      </c>
      <c r="P32" s="1240">
        <v>0</v>
      </c>
      <c r="Q32" s="1240">
        <v>0</v>
      </c>
      <c r="R32" s="1240">
        <v>0</v>
      </c>
      <c r="S32" s="1240">
        <v>0</v>
      </c>
      <c r="T32" s="1240">
        <v>0</v>
      </c>
      <c r="U32" s="1240">
        <v>0</v>
      </c>
      <c r="V32" s="1240">
        <v>1</v>
      </c>
      <c r="W32" s="1240">
        <v>2</v>
      </c>
      <c r="X32" s="1240">
        <v>1</v>
      </c>
      <c r="Y32" s="1240">
        <v>0</v>
      </c>
      <c r="Z32" s="1240">
        <v>1</v>
      </c>
      <c r="AA32" s="1241">
        <v>0</v>
      </c>
    </row>
    <row r="33" spans="2:27" ht="12">
      <c r="B33" s="1863"/>
      <c r="C33" s="1238"/>
      <c r="D33" s="1865"/>
      <c r="E33" s="1243"/>
      <c r="F33" s="1238"/>
      <c r="G33" s="1238"/>
      <c r="H33" s="1239" t="s">
        <v>194</v>
      </c>
      <c r="I33" s="1240">
        <v>75</v>
      </c>
      <c r="J33" s="1240">
        <v>0</v>
      </c>
      <c r="K33" s="1240">
        <v>0</v>
      </c>
      <c r="L33" s="1240">
        <v>0</v>
      </c>
      <c r="M33" s="1240">
        <v>1</v>
      </c>
      <c r="N33" s="1240">
        <v>1</v>
      </c>
      <c r="O33" s="1240">
        <v>0</v>
      </c>
      <c r="P33" s="1240">
        <v>0</v>
      </c>
      <c r="Q33" s="1240">
        <v>4</v>
      </c>
      <c r="R33" s="1240">
        <v>8</v>
      </c>
      <c r="S33" s="1240">
        <v>10</v>
      </c>
      <c r="T33" s="1240">
        <v>0</v>
      </c>
      <c r="U33" s="1240">
        <v>4</v>
      </c>
      <c r="V33" s="1240">
        <v>14</v>
      </c>
      <c r="W33" s="1240">
        <v>14</v>
      </c>
      <c r="X33" s="1240">
        <v>8</v>
      </c>
      <c r="Y33" s="1240">
        <v>0</v>
      </c>
      <c r="Z33" s="1240">
        <v>3</v>
      </c>
      <c r="AA33" s="1241">
        <v>9</v>
      </c>
    </row>
    <row r="34" spans="2:27" ht="12">
      <c r="B34" s="1863"/>
      <c r="C34" s="1238"/>
      <c r="D34" s="1865"/>
      <c r="E34" s="1243"/>
      <c r="F34" s="1238"/>
      <c r="G34" s="1238"/>
      <c r="H34" s="1239" t="s">
        <v>223</v>
      </c>
      <c r="I34" s="1240">
        <v>141</v>
      </c>
      <c r="J34" s="1240">
        <v>3</v>
      </c>
      <c r="K34" s="1240">
        <v>0</v>
      </c>
      <c r="L34" s="1240">
        <v>1</v>
      </c>
      <c r="M34" s="1240">
        <v>6</v>
      </c>
      <c r="N34" s="1240">
        <v>0</v>
      </c>
      <c r="O34" s="1240">
        <v>0</v>
      </c>
      <c r="P34" s="1240">
        <v>19</v>
      </c>
      <c r="Q34" s="1240">
        <v>28</v>
      </c>
      <c r="R34" s="1240">
        <v>13</v>
      </c>
      <c r="S34" s="1240">
        <v>17</v>
      </c>
      <c r="T34" s="1240">
        <v>0</v>
      </c>
      <c r="U34" s="1240">
        <v>3</v>
      </c>
      <c r="V34" s="1240">
        <v>20</v>
      </c>
      <c r="W34" s="1240">
        <v>13</v>
      </c>
      <c r="X34" s="1240">
        <v>9</v>
      </c>
      <c r="Y34" s="1240">
        <v>1</v>
      </c>
      <c r="Z34" s="1240">
        <v>7</v>
      </c>
      <c r="AA34" s="1241">
        <v>0</v>
      </c>
    </row>
    <row r="35" spans="2:27" ht="12">
      <c r="B35" s="1863"/>
      <c r="C35" s="1238"/>
      <c r="D35" s="1865"/>
      <c r="E35" s="1243"/>
      <c r="F35" s="1242" t="s">
        <v>227</v>
      </c>
      <c r="G35" s="1238"/>
      <c r="H35" s="1239" t="s">
        <v>193</v>
      </c>
      <c r="I35" s="1240">
        <f>SUM(J35:AA35)</f>
        <v>0</v>
      </c>
      <c r="J35" s="1240">
        <v>0</v>
      </c>
      <c r="K35" s="1240">
        <v>0</v>
      </c>
      <c r="L35" s="1240">
        <v>0</v>
      </c>
      <c r="M35" s="1240">
        <v>0</v>
      </c>
      <c r="N35" s="1240">
        <v>0</v>
      </c>
      <c r="O35" s="1240">
        <v>0</v>
      </c>
      <c r="P35" s="1240">
        <v>0</v>
      </c>
      <c r="Q35" s="1240">
        <v>0</v>
      </c>
      <c r="R35" s="1240">
        <v>0</v>
      </c>
      <c r="S35" s="1240">
        <v>0</v>
      </c>
      <c r="T35" s="1240">
        <v>0</v>
      </c>
      <c r="U35" s="1240">
        <v>0</v>
      </c>
      <c r="V35" s="1240">
        <v>0</v>
      </c>
      <c r="W35" s="1240">
        <v>0</v>
      </c>
      <c r="X35" s="1240">
        <v>0</v>
      </c>
      <c r="Y35" s="1240">
        <v>0</v>
      </c>
      <c r="Z35" s="1240">
        <v>0</v>
      </c>
      <c r="AA35" s="1241">
        <v>0</v>
      </c>
    </row>
    <row r="36" spans="2:27" ht="12">
      <c r="B36" s="1863"/>
      <c r="C36" s="1238"/>
      <c r="D36" s="1865"/>
      <c r="E36" s="1243"/>
      <c r="F36" s="1238"/>
      <c r="G36" s="1238"/>
      <c r="H36" s="1239" t="s">
        <v>194</v>
      </c>
      <c r="I36" s="1240">
        <v>80</v>
      </c>
      <c r="J36" s="1240">
        <v>0</v>
      </c>
      <c r="K36" s="1240">
        <v>0</v>
      </c>
      <c r="L36" s="1240">
        <v>0</v>
      </c>
      <c r="M36" s="1240">
        <v>0</v>
      </c>
      <c r="N36" s="1240">
        <v>1</v>
      </c>
      <c r="O36" s="1240">
        <v>0</v>
      </c>
      <c r="P36" s="1240">
        <v>7</v>
      </c>
      <c r="Q36" s="1240">
        <v>5</v>
      </c>
      <c r="R36" s="1240">
        <v>0</v>
      </c>
      <c r="S36" s="1240">
        <v>13</v>
      </c>
      <c r="T36" s="1240">
        <v>0</v>
      </c>
      <c r="U36" s="1240">
        <v>5</v>
      </c>
      <c r="V36" s="1240">
        <v>19</v>
      </c>
      <c r="W36" s="1240">
        <v>13</v>
      </c>
      <c r="X36" s="1240">
        <v>10</v>
      </c>
      <c r="Y36" s="1240">
        <v>1</v>
      </c>
      <c r="Z36" s="1240">
        <v>7</v>
      </c>
      <c r="AA36" s="1241">
        <v>0</v>
      </c>
    </row>
    <row r="37" spans="2:27" ht="12">
      <c r="B37" s="1863"/>
      <c r="C37" s="1238"/>
      <c r="D37" s="1865"/>
      <c r="E37" s="1243"/>
      <c r="F37" s="1238"/>
      <c r="G37" s="1238"/>
      <c r="H37" s="1239" t="s">
        <v>223</v>
      </c>
      <c r="I37" s="1240">
        <v>103</v>
      </c>
      <c r="J37" s="1240">
        <v>0</v>
      </c>
      <c r="K37" s="1240">
        <v>0</v>
      </c>
      <c r="L37" s="1240">
        <v>0</v>
      </c>
      <c r="M37" s="1240">
        <v>4</v>
      </c>
      <c r="N37" s="1240">
        <v>0</v>
      </c>
      <c r="O37" s="1240">
        <v>0</v>
      </c>
      <c r="P37" s="1240">
        <v>14</v>
      </c>
      <c r="Q37" s="1240">
        <v>22</v>
      </c>
      <c r="R37" s="1240">
        <v>12</v>
      </c>
      <c r="S37" s="1240">
        <v>9</v>
      </c>
      <c r="T37" s="1240">
        <v>0</v>
      </c>
      <c r="U37" s="1240">
        <v>4</v>
      </c>
      <c r="V37" s="1240">
        <v>9</v>
      </c>
      <c r="W37" s="1240">
        <v>10</v>
      </c>
      <c r="X37" s="1240">
        <v>6</v>
      </c>
      <c r="Y37" s="1240">
        <v>1</v>
      </c>
      <c r="Z37" s="1240">
        <v>0</v>
      </c>
      <c r="AA37" s="1241">
        <v>0</v>
      </c>
    </row>
    <row r="38" spans="2:27" ht="12">
      <c r="B38" s="1863"/>
      <c r="C38" s="1238"/>
      <c r="D38" s="1865"/>
      <c r="E38" s="1243"/>
      <c r="F38" s="1242" t="s">
        <v>228</v>
      </c>
      <c r="G38" s="1238"/>
      <c r="H38" s="1239" t="s">
        <v>193</v>
      </c>
      <c r="I38" s="1240">
        <f>SUM(J38:AA38)</f>
        <v>4</v>
      </c>
      <c r="J38" s="1240">
        <v>0</v>
      </c>
      <c r="K38" s="1240">
        <v>0</v>
      </c>
      <c r="L38" s="1240">
        <v>0</v>
      </c>
      <c r="M38" s="1240">
        <v>0</v>
      </c>
      <c r="N38" s="1240">
        <v>1</v>
      </c>
      <c r="O38" s="1240">
        <v>0</v>
      </c>
      <c r="P38" s="1240">
        <v>1</v>
      </c>
      <c r="Q38" s="1240">
        <v>0</v>
      </c>
      <c r="R38" s="1240">
        <v>0</v>
      </c>
      <c r="S38" s="1240">
        <v>0</v>
      </c>
      <c r="T38" s="1240">
        <v>0</v>
      </c>
      <c r="U38" s="1240">
        <v>0</v>
      </c>
      <c r="V38" s="1240">
        <v>1</v>
      </c>
      <c r="W38" s="1240">
        <v>0</v>
      </c>
      <c r="X38" s="1240">
        <v>0</v>
      </c>
      <c r="Y38" s="1240">
        <v>1</v>
      </c>
      <c r="Z38" s="1240">
        <v>0</v>
      </c>
      <c r="AA38" s="1241">
        <v>0</v>
      </c>
    </row>
    <row r="39" spans="2:27" ht="12">
      <c r="B39" s="1863"/>
      <c r="C39" s="1238"/>
      <c r="D39" s="1238"/>
      <c r="E39" s="1238"/>
      <c r="F39" s="1238"/>
      <c r="G39" s="1238"/>
      <c r="H39" s="1239" t="s">
        <v>194</v>
      </c>
      <c r="I39" s="1240">
        <v>73</v>
      </c>
      <c r="J39" s="1240">
        <v>0</v>
      </c>
      <c r="K39" s="1240">
        <v>0</v>
      </c>
      <c r="L39" s="1240">
        <v>0</v>
      </c>
      <c r="M39" s="1240">
        <v>0</v>
      </c>
      <c r="N39" s="1240">
        <v>0</v>
      </c>
      <c r="O39" s="1240">
        <v>0</v>
      </c>
      <c r="P39" s="1240">
        <v>11</v>
      </c>
      <c r="Q39" s="1240">
        <v>7</v>
      </c>
      <c r="R39" s="1240">
        <v>4</v>
      </c>
      <c r="S39" s="1240">
        <v>9</v>
      </c>
      <c r="T39" s="1240">
        <v>0</v>
      </c>
      <c r="U39" s="1240">
        <v>3</v>
      </c>
      <c r="V39" s="1240">
        <v>10</v>
      </c>
      <c r="W39" s="1240">
        <v>10</v>
      </c>
      <c r="X39" s="1240">
        <v>6</v>
      </c>
      <c r="Y39" s="1240">
        <v>1</v>
      </c>
      <c r="Z39" s="1240">
        <v>0</v>
      </c>
      <c r="AA39" s="1241">
        <v>0</v>
      </c>
    </row>
    <row r="40" spans="2:27" ht="12">
      <c r="B40" s="1863"/>
      <c r="C40" s="1238"/>
      <c r="D40" s="1238"/>
      <c r="E40" s="1238"/>
      <c r="F40" s="1238"/>
      <c r="G40" s="1238"/>
      <c r="H40" s="1239"/>
      <c r="I40" s="1240"/>
      <c r="J40" s="1240"/>
      <c r="K40" s="1240"/>
      <c r="L40" s="1240"/>
      <c r="M40" s="1240"/>
      <c r="N40" s="1240"/>
      <c r="O40" s="1240"/>
      <c r="P40" s="1240"/>
      <c r="Q40" s="1240"/>
      <c r="R40" s="1240"/>
      <c r="S40" s="1240"/>
      <c r="T40" s="1240"/>
      <c r="U40" s="1240"/>
      <c r="V40" s="1240"/>
      <c r="W40" s="1240"/>
      <c r="X40" s="1240"/>
      <c r="Y40" s="1240"/>
      <c r="Z40" s="1240"/>
      <c r="AA40" s="1241"/>
    </row>
    <row r="41" spans="2:27" ht="12">
      <c r="B41" s="1863"/>
      <c r="C41" s="1238"/>
      <c r="D41" s="1238"/>
      <c r="E41" s="1238"/>
      <c r="F41" s="1238"/>
      <c r="G41" s="1238"/>
      <c r="H41" s="1239" t="s">
        <v>223</v>
      </c>
      <c r="I41" s="1240">
        <v>97</v>
      </c>
      <c r="J41" s="1240">
        <v>2</v>
      </c>
      <c r="K41" s="1240">
        <v>0</v>
      </c>
      <c r="L41" s="1240">
        <v>2</v>
      </c>
      <c r="M41" s="1240">
        <v>7</v>
      </c>
      <c r="N41" s="1240">
        <v>0</v>
      </c>
      <c r="O41" s="1240">
        <v>0</v>
      </c>
      <c r="P41" s="1240">
        <v>5</v>
      </c>
      <c r="Q41" s="1240">
        <v>7</v>
      </c>
      <c r="R41" s="1240">
        <v>8</v>
      </c>
      <c r="S41" s="1240">
        <v>11</v>
      </c>
      <c r="T41" s="1240">
        <v>0</v>
      </c>
      <c r="U41" s="1240">
        <v>3</v>
      </c>
      <c r="V41" s="1240">
        <v>10</v>
      </c>
      <c r="W41" s="1240">
        <v>16</v>
      </c>
      <c r="X41" s="1240">
        <v>20</v>
      </c>
      <c r="Y41" s="1240">
        <v>0</v>
      </c>
      <c r="Z41" s="1240">
        <v>0</v>
      </c>
      <c r="AA41" s="1241">
        <v>0</v>
      </c>
    </row>
    <row r="42" spans="2:27" ht="12">
      <c r="B42" s="1863"/>
      <c r="C42" s="1238"/>
      <c r="D42" s="1862" t="s">
        <v>410</v>
      </c>
      <c r="E42" s="1862"/>
      <c r="F42" s="1862"/>
      <c r="G42" s="1238"/>
      <c r="H42" s="1239" t="s">
        <v>193</v>
      </c>
      <c r="I42" s="1240">
        <f>SUM(J42:AA42)</f>
        <v>1</v>
      </c>
      <c r="J42" s="1240">
        <v>0</v>
      </c>
      <c r="K42" s="1240">
        <v>0</v>
      </c>
      <c r="L42" s="1240">
        <v>0</v>
      </c>
      <c r="M42" s="1240">
        <v>0</v>
      </c>
      <c r="N42" s="1240">
        <v>0</v>
      </c>
      <c r="O42" s="1240">
        <v>0</v>
      </c>
      <c r="P42" s="1240">
        <v>0</v>
      </c>
      <c r="Q42" s="1240">
        <v>0</v>
      </c>
      <c r="R42" s="1240">
        <v>0</v>
      </c>
      <c r="S42" s="1240">
        <v>0</v>
      </c>
      <c r="T42" s="1240">
        <v>0</v>
      </c>
      <c r="U42" s="1240">
        <v>0</v>
      </c>
      <c r="V42" s="1240">
        <v>0</v>
      </c>
      <c r="W42" s="1240">
        <v>1</v>
      </c>
      <c r="X42" s="1240">
        <v>0</v>
      </c>
      <c r="Y42" s="1240">
        <v>0</v>
      </c>
      <c r="Z42" s="1240">
        <v>0</v>
      </c>
      <c r="AA42" s="1241">
        <v>0</v>
      </c>
    </row>
    <row r="43" spans="2:27" ht="12">
      <c r="B43" s="1863"/>
      <c r="C43" s="1238"/>
      <c r="D43" s="1238"/>
      <c r="E43" s="1238"/>
      <c r="F43" s="1238"/>
      <c r="G43" s="1238"/>
      <c r="H43" s="1239" t="s">
        <v>194</v>
      </c>
      <c r="I43" s="1240">
        <f>SUM(J43:AA43)</f>
        <v>100</v>
      </c>
      <c r="J43" s="1240">
        <v>2</v>
      </c>
      <c r="K43" s="1240">
        <v>0</v>
      </c>
      <c r="L43" s="1240">
        <v>2</v>
      </c>
      <c r="M43" s="1240">
        <v>8</v>
      </c>
      <c r="N43" s="1240">
        <v>0</v>
      </c>
      <c r="O43" s="1240">
        <v>0</v>
      </c>
      <c r="P43" s="1240">
        <v>4</v>
      </c>
      <c r="Q43" s="1240">
        <v>5</v>
      </c>
      <c r="R43" s="1240">
        <v>8</v>
      </c>
      <c r="S43" s="1240">
        <v>11</v>
      </c>
      <c r="T43" s="1240">
        <v>0</v>
      </c>
      <c r="U43" s="1240">
        <v>4</v>
      </c>
      <c r="V43" s="1240">
        <v>10</v>
      </c>
      <c r="W43" s="1240">
        <v>19</v>
      </c>
      <c r="X43" s="1240">
        <v>21</v>
      </c>
      <c r="Y43" s="1240">
        <v>0</v>
      </c>
      <c r="Z43" s="1240">
        <v>6</v>
      </c>
      <c r="AA43" s="1241">
        <v>0</v>
      </c>
    </row>
    <row r="44" spans="2:27" ht="12">
      <c r="B44" s="1863"/>
      <c r="C44" s="1238"/>
      <c r="D44" s="1238"/>
      <c r="E44" s="1238"/>
      <c r="F44" s="1238"/>
      <c r="G44" s="1238"/>
      <c r="H44" s="1239"/>
      <c r="I44" s="1240"/>
      <c r="J44" s="1240"/>
      <c r="K44" s="1240"/>
      <c r="L44" s="1240"/>
      <c r="M44" s="1240"/>
      <c r="N44" s="1240"/>
      <c r="O44" s="1240"/>
      <c r="P44" s="1240"/>
      <c r="Q44" s="1240"/>
      <c r="R44" s="1240"/>
      <c r="S44" s="1240"/>
      <c r="T44" s="1240"/>
      <c r="U44" s="1240"/>
      <c r="V44" s="1240"/>
      <c r="W44" s="1240"/>
      <c r="X44" s="1240"/>
      <c r="Y44" s="1240"/>
      <c r="Z44" s="1240"/>
      <c r="AA44" s="1241"/>
    </row>
    <row r="45" spans="2:27" ht="12">
      <c r="B45" s="1863"/>
      <c r="C45" s="1238"/>
      <c r="D45" s="1862" t="s">
        <v>1199</v>
      </c>
      <c r="E45" s="1862"/>
      <c r="F45" s="1862"/>
      <c r="G45" s="1238"/>
      <c r="H45" s="1239" t="s">
        <v>223</v>
      </c>
      <c r="I45" s="1240">
        <f>SUM(J45:AA45)</f>
        <v>0</v>
      </c>
      <c r="J45" s="1240">
        <v>0</v>
      </c>
      <c r="K45" s="1240">
        <v>0</v>
      </c>
      <c r="L45" s="1240">
        <v>0</v>
      </c>
      <c r="M45" s="1240">
        <v>0</v>
      </c>
      <c r="N45" s="1240">
        <v>0</v>
      </c>
      <c r="O45" s="1240">
        <v>0</v>
      </c>
      <c r="P45" s="1240">
        <v>0</v>
      </c>
      <c r="Q45" s="1240">
        <v>0</v>
      </c>
      <c r="R45" s="1240">
        <v>0</v>
      </c>
      <c r="S45" s="1240">
        <v>0</v>
      </c>
      <c r="T45" s="1240">
        <v>0</v>
      </c>
      <c r="U45" s="1240">
        <v>0</v>
      </c>
      <c r="V45" s="1240">
        <v>0</v>
      </c>
      <c r="W45" s="1240">
        <v>0</v>
      </c>
      <c r="X45" s="1240">
        <v>0</v>
      </c>
      <c r="Y45" s="1240">
        <v>0</v>
      </c>
      <c r="Z45" s="1240">
        <v>0</v>
      </c>
      <c r="AA45" s="1241">
        <v>0</v>
      </c>
    </row>
    <row r="46" spans="2:27" ht="12" customHeight="1">
      <c r="B46" s="1863"/>
      <c r="C46" s="1238"/>
      <c r="D46" s="1862" t="s">
        <v>229</v>
      </c>
      <c r="E46" s="1862"/>
      <c r="F46" s="1862"/>
      <c r="G46" s="1238"/>
      <c r="H46" s="1239" t="s">
        <v>193</v>
      </c>
      <c r="I46" s="1240">
        <v>0</v>
      </c>
      <c r="J46" s="1240">
        <v>0</v>
      </c>
      <c r="K46" s="1240">
        <v>0</v>
      </c>
      <c r="L46" s="1240">
        <v>0</v>
      </c>
      <c r="M46" s="1240">
        <v>0</v>
      </c>
      <c r="N46" s="1240">
        <v>0</v>
      </c>
      <c r="O46" s="1240">
        <v>0</v>
      </c>
      <c r="P46" s="1240">
        <v>0</v>
      </c>
      <c r="Q46" s="1240">
        <v>0</v>
      </c>
      <c r="R46" s="1240">
        <v>0</v>
      </c>
      <c r="S46" s="1240">
        <v>0</v>
      </c>
      <c r="T46" s="1240">
        <v>0</v>
      </c>
      <c r="U46" s="1240">
        <v>0</v>
      </c>
      <c r="V46" s="1240">
        <v>0</v>
      </c>
      <c r="W46" s="1240">
        <v>0</v>
      </c>
      <c r="X46" s="1240">
        <v>0</v>
      </c>
      <c r="Y46" s="1240">
        <v>0</v>
      </c>
      <c r="Z46" s="1240">
        <v>6</v>
      </c>
      <c r="AA46" s="1241">
        <v>0</v>
      </c>
    </row>
    <row r="47" spans="2:27" ht="12">
      <c r="B47" s="1863"/>
      <c r="C47" s="1238"/>
      <c r="D47" s="1238"/>
      <c r="E47" s="1238"/>
      <c r="F47" s="1238"/>
      <c r="G47" s="1238"/>
      <c r="H47" s="1239" t="s">
        <v>194</v>
      </c>
      <c r="I47" s="1240">
        <f>SUM(J47:AA47)</f>
        <v>0</v>
      </c>
      <c r="J47" s="1240">
        <v>0</v>
      </c>
      <c r="K47" s="1240">
        <v>0</v>
      </c>
      <c r="L47" s="1240">
        <v>0</v>
      </c>
      <c r="M47" s="1240">
        <v>0</v>
      </c>
      <c r="N47" s="1240">
        <v>0</v>
      </c>
      <c r="O47" s="1240">
        <v>0</v>
      </c>
      <c r="P47" s="1240">
        <v>0</v>
      </c>
      <c r="Q47" s="1240">
        <v>0</v>
      </c>
      <c r="R47" s="1240">
        <v>0</v>
      </c>
      <c r="S47" s="1240">
        <v>0</v>
      </c>
      <c r="T47" s="1240">
        <v>0</v>
      </c>
      <c r="U47" s="1240">
        <v>0</v>
      </c>
      <c r="V47" s="1240">
        <v>0</v>
      </c>
      <c r="W47" s="1240">
        <v>0</v>
      </c>
      <c r="X47" s="1240">
        <v>0</v>
      </c>
      <c r="Y47" s="1240">
        <v>0</v>
      </c>
      <c r="Z47" s="1240">
        <v>0</v>
      </c>
      <c r="AA47" s="1241">
        <v>0</v>
      </c>
    </row>
    <row r="48" spans="2:27" ht="12">
      <c r="B48" s="1863"/>
      <c r="C48" s="1238"/>
      <c r="D48" s="1238"/>
      <c r="E48" s="1238"/>
      <c r="F48" s="1238"/>
      <c r="G48" s="1238"/>
      <c r="H48" s="1239"/>
      <c r="I48" s="1240"/>
      <c r="J48" s="1240"/>
      <c r="K48" s="1240"/>
      <c r="L48" s="1240"/>
      <c r="M48" s="1240"/>
      <c r="N48" s="1240"/>
      <c r="O48" s="1240"/>
      <c r="P48" s="1240"/>
      <c r="Q48" s="1240"/>
      <c r="R48" s="1240"/>
      <c r="S48" s="1240"/>
      <c r="T48" s="1240"/>
      <c r="U48" s="1240"/>
      <c r="V48" s="1240"/>
      <c r="W48" s="1240"/>
      <c r="X48" s="1240"/>
      <c r="Y48" s="1240"/>
      <c r="Z48" s="1240"/>
      <c r="AA48" s="1241"/>
    </row>
    <row r="49" spans="2:27" ht="15" customHeight="1">
      <c r="B49" s="1863"/>
      <c r="C49" s="1238"/>
      <c r="D49" s="1864" t="s">
        <v>211</v>
      </c>
      <c r="E49" s="1238"/>
      <c r="F49" s="1238"/>
      <c r="G49" s="1238"/>
      <c r="H49" s="1239" t="s">
        <v>223</v>
      </c>
      <c r="I49" s="1240">
        <v>28</v>
      </c>
      <c r="J49" s="1240">
        <v>0</v>
      </c>
      <c r="K49" s="1240">
        <v>0</v>
      </c>
      <c r="L49" s="1240">
        <v>1</v>
      </c>
      <c r="M49" s="1240">
        <v>3</v>
      </c>
      <c r="N49" s="1240">
        <v>0</v>
      </c>
      <c r="O49" s="1240">
        <v>0</v>
      </c>
      <c r="P49" s="1240">
        <v>4</v>
      </c>
      <c r="Q49" s="1240">
        <v>5</v>
      </c>
      <c r="R49" s="1240">
        <v>4</v>
      </c>
      <c r="S49" s="1240">
        <v>4</v>
      </c>
      <c r="T49" s="1240">
        <v>0</v>
      </c>
      <c r="U49" s="1240">
        <v>0</v>
      </c>
      <c r="V49" s="1240">
        <v>3</v>
      </c>
      <c r="W49" s="1240">
        <v>1</v>
      </c>
      <c r="X49" s="1240">
        <v>2</v>
      </c>
      <c r="Y49" s="1240">
        <v>0</v>
      </c>
      <c r="Z49" s="1240">
        <v>0</v>
      </c>
      <c r="AA49" s="1241">
        <v>0</v>
      </c>
    </row>
    <row r="50" spans="2:27" ht="15" customHeight="1">
      <c r="B50" s="1863"/>
      <c r="C50" s="1238"/>
      <c r="D50" s="1864"/>
      <c r="E50" s="1238"/>
      <c r="F50" s="1242" t="s">
        <v>230</v>
      </c>
      <c r="G50" s="1238"/>
      <c r="H50" s="1239" t="s">
        <v>193</v>
      </c>
      <c r="I50" s="1240">
        <f>SUM(J50:AA50)</f>
        <v>0</v>
      </c>
      <c r="J50" s="1240">
        <v>0</v>
      </c>
      <c r="K50" s="1240">
        <v>0</v>
      </c>
      <c r="L50" s="1240">
        <v>0</v>
      </c>
      <c r="M50" s="1240">
        <v>0</v>
      </c>
      <c r="N50" s="1240">
        <v>0</v>
      </c>
      <c r="O50" s="1240">
        <v>0</v>
      </c>
      <c r="P50" s="1240">
        <v>0</v>
      </c>
      <c r="Q50" s="1240">
        <v>0</v>
      </c>
      <c r="R50" s="1240">
        <v>0</v>
      </c>
      <c r="S50" s="1240">
        <v>0</v>
      </c>
      <c r="T50" s="1240">
        <v>0</v>
      </c>
      <c r="U50" s="1240">
        <v>0</v>
      </c>
      <c r="V50" s="1240">
        <v>0</v>
      </c>
      <c r="W50" s="1240">
        <v>0</v>
      </c>
      <c r="X50" s="1240">
        <v>0</v>
      </c>
      <c r="Y50" s="1240">
        <v>0</v>
      </c>
      <c r="Z50" s="1240">
        <v>0</v>
      </c>
      <c r="AA50" s="1241">
        <v>0</v>
      </c>
    </row>
    <row r="51" spans="2:27" ht="15" customHeight="1">
      <c r="B51" s="1863"/>
      <c r="C51" s="1238"/>
      <c r="D51" s="1864"/>
      <c r="E51" s="1238"/>
      <c r="F51" s="1238"/>
      <c r="G51" s="1238"/>
      <c r="H51" s="1239" t="s">
        <v>194</v>
      </c>
      <c r="I51" s="1240">
        <f>SUM(J51:AA51)</f>
        <v>28</v>
      </c>
      <c r="J51" s="1240">
        <v>0</v>
      </c>
      <c r="K51" s="1240">
        <v>0</v>
      </c>
      <c r="L51" s="1240">
        <v>1</v>
      </c>
      <c r="M51" s="1240">
        <v>2</v>
      </c>
      <c r="N51" s="1240">
        <v>0</v>
      </c>
      <c r="O51" s="1240">
        <v>0</v>
      </c>
      <c r="P51" s="1240">
        <v>4</v>
      </c>
      <c r="Q51" s="1240">
        <v>4</v>
      </c>
      <c r="R51" s="1240">
        <v>4</v>
      </c>
      <c r="S51" s="1240">
        <v>6</v>
      </c>
      <c r="T51" s="1240">
        <v>0</v>
      </c>
      <c r="U51" s="1240">
        <v>0</v>
      </c>
      <c r="V51" s="1240">
        <v>3</v>
      </c>
      <c r="W51" s="1240">
        <v>1</v>
      </c>
      <c r="X51" s="1240">
        <v>2</v>
      </c>
      <c r="Y51" s="1240">
        <v>0</v>
      </c>
      <c r="Z51" s="1240">
        <v>1</v>
      </c>
      <c r="AA51" s="1241">
        <v>0</v>
      </c>
    </row>
    <row r="52" spans="2:27" ht="15" customHeight="1">
      <c r="B52" s="1863"/>
      <c r="C52" s="1238"/>
      <c r="D52" s="1864"/>
      <c r="E52" s="1238"/>
      <c r="F52" s="1238"/>
      <c r="G52" s="1238"/>
      <c r="H52" s="1239"/>
      <c r="I52" s="1240"/>
      <c r="J52" s="1240"/>
      <c r="K52" s="1240"/>
      <c r="L52" s="1240"/>
      <c r="M52" s="1240"/>
      <c r="N52" s="1240"/>
      <c r="O52" s="1240"/>
      <c r="P52" s="1240"/>
      <c r="Q52" s="1240"/>
      <c r="R52" s="1240"/>
      <c r="S52" s="1240"/>
      <c r="T52" s="1240"/>
      <c r="U52" s="1240"/>
      <c r="V52" s="1240"/>
      <c r="W52" s="1240"/>
      <c r="X52" s="1240"/>
      <c r="Y52" s="1240"/>
      <c r="Z52" s="1240"/>
      <c r="AA52" s="1241"/>
    </row>
    <row r="53" spans="2:27" ht="15" customHeight="1">
      <c r="B53" s="1863"/>
      <c r="C53" s="1238"/>
      <c r="D53" s="1864"/>
      <c r="E53" s="1238"/>
      <c r="F53" s="1238"/>
      <c r="G53" s="1238"/>
      <c r="H53" s="1239" t="s">
        <v>223</v>
      </c>
      <c r="I53" s="1240">
        <v>141</v>
      </c>
      <c r="J53" s="1240">
        <v>0</v>
      </c>
      <c r="K53" s="1240">
        <v>0</v>
      </c>
      <c r="L53" s="1240">
        <v>2</v>
      </c>
      <c r="M53" s="1240">
        <v>9</v>
      </c>
      <c r="N53" s="1240">
        <v>1</v>
      </c>
      <c r="O53" s="1240">
        <v>0</v>
      </c>
      <c r="P53" s="1240">
        <v>9</v>
      </c>
      <c r="Q53" s="1240">
        <v>23</v>
      </c>
      <c r="R53" s="1240">
        <v>12</v>
      </c>
      <c r="S53" s="1240">
        <v>22</v>
      </c>
      <c r="T53" s="1240">
        <v>1</v>
      </c>
      <c r="U53" s="1240">
        <v>2</v>
      </c>
      <c r="V53" s="1240">
        <v>17</v>
      </c>
      <c r="W53" s="1240">
        <v>15</v>
      </c>
      <c r="X53" s="1240">
        <v>20</v>
      </c>
      <c r="Y53" s="1240">
        <v>0</v>
      </c>
      <c r="Z53" s="1240">
        <v>0</v>
      </c>
      <c r="AA53" s="1241">
        <v>0</v>
      </c>
    </row>
    <row r="54" spans="2:27" ht="15" customHeight="1">
      <c r="B54" s="1863"/>
      <c r="C54" s="1238"/>
      <c r="D54" s="1864"/>
      <c r="E54" s="1238"/>
      <c r="F54" s="1242" t="s">
        <v>231</v>
      </c>
      <c r="G54" s="1238"/>
      <c r="H54" s="1239" t="s">
        <v>193</v>
      </c>
      <c r="I54" s="1240">
        <v>4</v>
      </c>
      <c r="J54" s="1240">
        <v>0</v>
      </c>
      <c r="K54" s="1240">
        <v>0</v>
      </c>
      <c r="L54" s="1240">
        <v>0</v>
      </c>
      <c r="M54" s="1240">
        <v>0</v>
      </c>
      <c r="N54" s="1240">
        <v>0</v>
      </c>
      <c r="O54" s="1240">
        <v>0</v>
      </c>
      <c r="P54" s="1240">
        <v>3</v>
      </c>
      <c r="Q54" s="1240">
        <v>0</v>
      </c>
      <c r="R54" s="1240">
        <v>0</v>
      </c>
      <c r="S54" s="1240">
        <v>0</v>
      </c>
      <c r="T54" s="1240">
        <v>0</v>
      </c>
      <c r="U54" s="1240">
        <v>1</v>
      </c>
      <c r="V54" s="1240">
        <v>0</v>
      </c>
      <c r="W54" s="1240">
        <v>0</v>
      </c>
      <c r="X54" s="1240">
        <v>0</v>
      </c>
      <c r="Y54" s="1240">
        <v>0</v>
      </c>
      <c r="Z54" s="1240">
        <v>1</v>
      </c>
      <c r="AA54" s="1241">
        <v>0</v>
      </c>
    </row>
    <row r="55" spans="2:27" ht="15" customHeight="1">
      <c r="B55" s="1863"/>
      <c r="C55" s="1238"/>
      <c r="D55" s="1864"/>
      <c r="E55" s="1238"/>
      <c r="F55" s="1238"/>
      <c r="G55" s="1238"/>
      <c r="H55" s="1239" t="s">
        <v>194</v>
      </c>
      <c r="I55" s="1240">
        <f>SUM(J55:AA55)</f>
        <v>168</v>
      </c>
      <c r="J55" s="1240">
        <v>0</v>
      </c>
      <c r="K55" s="1240">
        <v>0</v>
      </c>
      <c r="L55" s="1240">
        <v>2</v>
      </c>
      <c r="M55" s="1240">
        <v>9</v>
      </c>
      <c r="N55" s="1240">
        <v>2</v>
      </c>
      <c r="O55" s="1240">
        <v>0</v>
      </c>
      <c r="P55" s="1240">
        <v>6</v>
      </c>
      <c r="Q55" s="1240">
        <v>25</v>
      </c>
      <c r="R55" s="1240">
        <v>13</v>
      </c>
      <c r="S55" s="1240">
        <v>24</v>
      </c>
      <c r="T55" s="1240">
        <v>1</v>
      </c>
      <c r="U55" s="1240">
        <v>4</v>
      </c>
      <c r="V55" s="1240">
        <v>25</v>
      </c>
      <c r="W55" s="1240">
        <v>27</v>
      </c>
      <c r="X55" s="1240">
        <v>22</v>
      </c>
      <c r="Y55" s="1240">
        <v>0</v>
      </c>
      <c r="Z55" s="1240">
        <v>8</v>
      </c>
      <c r="AA55" s="1241">
        <v>0</v>
      </c>
    </row>
    <row r="56" spans="2:27" ht="15" customHeight="1">
      <c r="B56" s="1863"/>
      <c r="C56" s="1238"/>
      <c r="D56" s="1238"/>
      <c r="E56" s="1238"/>
      <c r="F56" s="1238"/>
      <c r="G56" s="1238"/>
      <c r="H56" s="1239" t="s">
        <v>223</v>
      </c>
      <c r="I56" s="1240">
        <f>SUM(J56:AA56)</f>
        <v>424</v>
      </c>
      <c r="J56" s="1240">
        <v>11</v>
      </c>
      <c r="K56" s="1240">
        <v>2</v>
      </c>
      <c r="L56" s="1240">
        <v>6</v>
      </c>
      <c r="M56" s="1240">
        <v>8</v>
      </c>
      <c r="N56" s="1240">
        <v>1</v>
      </c>
      <c r="O56" s="1240">
        <v>1</v>
      </c>
      <c r="P56" s="1240">
        <v>46</v>
      </c>
      <c r="Q56" s="1240">
        <v>100</v>
      </c>
      <c r="R56" s="1240">
        <v>73</v>
      </c>
      <c r="S56" s="1240">
        <v>71</v>
      </c>
      <c r="T56" s="1240">
        <v>1</v>
      </c>
      <c r="U56" s="1240">
        <v>20</v>
      </c>
      <c r="V56" s="1240">
        <v>83</v>
      </c>
      <c r="W56" s="1240">
        <v>0</v>
      </c>
      <c r="X56" s="1240">
        <v>1</v>
      </c>
      <c r="Y56" s="1240">
        <v>0</v>
      </c>
      <c r="Z56" s="1240">
        <v>0</v>
      </c>
      <c r="AA56" s="1241">
        <v>0</v>
      </c>
    </row>
    <row r="57" spans="2:27" ht="12">
      <c r="B57" s="1863"/>
      <c r="C57" s="1238"/>
      <c r="D57" s="1862" t="s">
        <v>212</v>
      </c>
      <c r="E57" s="1862"/>
      <c r="F57" s="1862"/>
      <c r="G57" s="1238"/>
      <c r="H57" s="1239" t="s">
        <v>193</v>
      </c>
      <c r="I57" s="1240">
        <v>11</v>
      </c>
      <c r="J57" s="1240">
        <v>2</v>
      </c>
      <c r="K57" s="1240">
        <v>0</v>
      </c>
      <c r="L57" s="1240">
        <v>0</v>
      </c>
      <c r="M57" s="1240">
        <v>0</v>
      </c>
      <c r="N57" s="1240">
        <v>0</v>
      </c>
      <c r="O57" s="1240">
        <v>0</v>
      </c>
      <c r="P57" s="1240">
        <v>2</v>
      </c>
      <c r="Q57" s="1240">
        <v>5</v>
      </c>
      <c r="R57" s="1240">
        <v>1</v>
      </c>
      <c r="S57" s="1240">
        <v>1</v>
      </c>
      <c r="T57" s="1240">
        <v>0</v>
      </c>
      <c r="U57" s="1240">
        <v>0</v>
      </c>
      <c r="V57" s="1240">
        <v>0</v>
      </c>
      <c r="W57" s="1240">
        <v>0</v>
      </c>
      <c r="X57" s="1240">
        <v>0</v>
      </c>
      <c r="Y57" s="1240">
        <v>0</v>
      </c>
      <c r="Z57" s="1240">
        <v>8</v>
      </c>
      <c r="AA57" s="1241">
        <v>0</v>
      </c>
    </row>
    <row r="58" spans="2:27" ht="12">
      <c r="B58" s="1863"/>
      <c r="C58" s="1238"/>
      <c r="D58" s="1238"/>
      <c r="E58" s="1238"/>
      <c r="F58" s="1238"/>
      <c r="G58" s="1238"/>
      <c r="H58" s="1239" t="s">
        <v>194</v>
      </c>
      <c r="I58" s="1240">
        <f aca="true" t="shared" si="4" ref="I58:I76">SUM(J58:AA58)</f>
        <v>479</v>
      </c>
      <c r="J58" s="1240">
        <v>8</v>
      </c>
      <c r="K58" s="1240">
        <v>2</v>
      </c>
      <c r="L58" s="1240">
        <v>6</v>
      </c>
      <c r="M58" s="1240">
        <v>8</v>
      </c>
      <c r="N58" s="1240">
        <v>1</v>
      </c>
      <c r="O58" s="1240">
        <v>1</v>
      </c>
      <c r="P58" s="1240">
        <v>46</v>
      </c>
      <c r="Q58" s="1240">
        <v>98</v>
      </c>
      <c r="R58" s="1240">
        <v>78</v>
      </c>
      <c r="S58" s="1240">
        <v>92</v>
      </c>
      <c r="T58" s="1240">
        <v>1</v>
      </c>
      <c r="U58" s="1240">
        <v>28</v>
      </c>
      <c r="V58" s="1240">
        <v>109</v>
      </c>
      <c r="W58" s="1240">
        <v>0</v>
      </c>
      <c r="X58" s="1240">
        <v>1</v>
      </c>
      <c r="Y58" s="1240">
        <v>0</v>
      </c>
      <c r="Z58" s="1240">
        <v>0</v>
      </c>
      <c r="AA58" s="1241">
        <v>0</v>
      </c>
    </row>
    <row r="59" spans="2:27" ht="12">
      <c r="B59" s="1863"/>
      <c r="C59" s="1238"/>
      <c r="D59" s="1238"/>
      <c r="E59" s="1238"/>
      <c r="F59" s="1238"/>
      <c r="G59" s="1238"/>
      <c r="H59" s="1239" t="s">
        <v>223</v>
      </c>
      <c r="I59" s="1240">
        <f t="shared" si="4"/>
        <v>27</v>
      </c>
      <c r="J59" s="1240">
        <v>0</v>
      </c>
      <c r="K59" s="1240">
        <v>0</v>
      </c>
      <c r="L59" s="1240">
        <v>0</v>
      </c>
      <c r="M59" s="1240">
        <v>0</v>
      </c>
      <c r="N59" s="1240">
        <v>0</v>
      </c>
      <c r="O59" s="1240">
        <v>0</v>
      </c>
      <c r="P59" s="1240">
        <v>5</v>
      </c>
      <c r="Q59" s="1240">
        <v>4</v>
      </c>
      <c r="R59" s="1240">
        <v>8</v>
      </c>
      <c r="S59" s="1240">
        <v>1</v>
      </c>
      <c r="T59" s="1240">
        <v>0</v>
      </c>
      <c r="U59" s="1240">
        <v>1</v>
      </c>
      <c r="V59" s="1240">
        <v>8</v>
      </c>
      <c r="W59" s="1240">
        <v>0</v>
      </c>
      <c r="X59" s="1240">
        <v>0</v>
      </c>
      <c r="Y59" s="1240">
        <v>0</v>
      </c>
      <c r="Z59" s="1240">
        <v>0</v>
      </c>
      <c r="AA59" s="1241">
        <v>0</v>
      </c>
    </row>
    <row r="60" spans="2:27" ht="12">
      <c r="B60" s="1863"/>
      <c r="C60" s="1238"/>
      <c r="D60" s="1862" t="s">
        <v>232</v>
      </c>
      <c r="E60" s="1862"/>
      <c r="F60" s="1862"/>
      <c r="G60" s="1238"/>
      <c r="H60" s="1239" t="s">
        <v>193</v>
      </c>
      <c r="I60" s="1240">
        <f t="shared" si="4"/>
        <v>0</v>
      </c>
      <c r="J60" s="1240">
        <v>0</v>
      </c>
      <c r="K60" s="1240">
        <v>0</v>
      </c>
      <c r="L60" s="1240">
        <v>0</v>
      </c>
      <c r="M60" s="1240">
        <v>0</v>
      </c>
      <c r="N60" s="1240">
        <v>0</v>
      </c>
      <c r="O60" s="1240">
        <v>0</v>
      </c>
      <c r="P60" s="1240">
        <v>0</v>
      </c>
      <c r="Q60" s="1240">
        <v>0</v>
      </c>
      <c r="R60" s="1240">
        <v>0</v>
      </c>
      <c r="S60" s="1240">
        <v>0</v>
      </c>
      <c r="T60" s="1240">
        <v>0</v>
      </c>
      <c r="U60" s="1240">
        <v>0</v>
      </c>
      <c r="V60" s="1240">
        <v>0</v>
      </c>
      <c r="W60" s="1240">
        <v>0</v>
      </c>
      <c r="X60" s="1240">
        <v>0</v>
      </c>
      <c r="Y60" s="1240">
        <v>0</v>
      </c>
      <c r="Z60" s="1240">
        <v>0</v>
      </c>
      <c r="AA60" s="1241">
        <v>0</v>
      </c>
    </row>
    <row r="61" spans="2:27" ht="12">
      <c r="B61" s="1863"/>
      <c r="C61" s="1238"/>
      <c r="D61" s="1238"/>
      <c r="E61" s="1238"/>
      <c r="F61" s="1238"/>
      <c r="G61" s="1238"/>
      <c r="H61" s="1239" t="s">
        <v>194</v>
      </c>
      <c r="I61" s="1240">
        <f t="shared" si="4"/>
        <v>28</v>
      </c>
      <c r="J61" s="1240">
        <v>0</v>
      </c>
      <c r="K61" s="1240">
        <v>0</v>
      </c>
      <c r="L61" s="1240">
        <v>0</v>
      </c>
      <c r="M61" s="1240">
        <v>0</v>
      </c>
      <c r="N61" s="1240">
        <v>0</v>
      </c>
      <c r="O61" s="1240">
        <v>0</v>
      </c>
      <c r="P61" s="1240">
        <v>8</v>
      </c>
      <c r="Q61" s="1240">
        <v>4</v>
      </c>
      <c r="R61" s="1240">
        <v>6</v>
      </c>
      <c r="S61" s="1240">
        <v>1</v>
      </c>
      <c r="T61" s="1240">
        <v>0</v>
      </c>
      <c r="U61" s="1240">
        <v>1</v>
      </c>
      <c r="V61" s="1240">
        <v>8</v>
      </c>
      <c r="W61" s="1240">
        <v>0</v>
      </c>
      <c r="X61" s="1240">
        <v>0</v>
      </c>
      <c r="Y61" s="1240">
        <v>0</v>
      </c>
      <c r="Z61" s="1240">
        <v>0</v>
      </c>
      <c r="AA61" s="1241">
        <v>0</v>
      </c>
    </row>
    <row r="62" spans="2:27" ht="12">
      <c r="B62" s="1863"/>
      <c r="C62" s="1238"/>
      <c r="D62" s="1238"/>
      <c r="E62" s="1238"/>
      <c r="F62" s="1238"/>
      <c r="G62" s="1238"/>
      <c r="H62" s="1239" t="s">
        <v>223</v>
      </c>
      <c r="I62" s="1240">
        <f t="shared" si="4"/>
        <v>26</v>
      </c>
      <c r="J62" s="1240">
        <v>0</v>
      </c>
      <c r="K62" s="1240">
        <v>0</v>
      </c>
      <c r="L62" s="1240">
        <v>0</v>
      </c>
      <c r="M62" s="1240">
        <v>2</v>
      </c>
      <c r="N62" s="1240">
        <v>0</v>
      </c>
      <c r="O62" s="1240">
        <v>0</v>
      </c>
      <c r="P62" s="1240">
        <v>2</v>
      </c>
      <c r="Q62" s="1240">
        <v>4</v>
      </c>
      <c r="R62" s="1240">
        <v>10</v>
      </c>
      <c r="S62" s="1240">
        <v>4</v>
      </c>
      <c r="T62" s="1240">
        <v>0</v>
      </c>
      <c r="U62" s="1240">
        <v>2</v>
      </c>
      <c r="V62" s="1240">
        <v>0</v>
      </c>
      <c r="W62" s="1240">
        <v>2</v>
      </c>
      <c r="X62" s="1240">
        <v>0</v>
      </c>
      <c r="Y62" s="1240">
        <v>0</v>
      </c>
      <c r="Z62" s="1240">
        <v>0</v>
      </c>
      <c r="AA62" s="1241">
        <v>0</v>
      </c>
    </row>
    <row r="63" spans="2:27" ht="12">
      <c r="B63" s="1863"/>
      <c r="C63" s="1238"/>
      <c r="D63" s="1862" t="s">
        <v>233</v>
      </c>
      <c r="E63" s="1862"/>
      <c r="F63" s="1862"/>
      <c r="G63" s="1238"/>
      <c r="H63" s="1239" t="s">
        <v>193</v>
      </c>
      <c r="I63" s="1240">
        <f t="shared" si="4"/>
        <v>3</v>
      </c>
      <c r="J63" s="1240">
        <v>0</v>
      </c>
      <c r="K63" s="1240">
        <v>0</v>
      </c>
      <c r="L63" s="1240">
        <v>0</v>
      </c>
      <c r="M63" s="1240">
        <v>0</v>
      </c>
      <c r="N63" s="1240">
        <v>0</v>
      </c>
      <c r="O63" s="1240">
        <v>0</v>
      </c>
      <c r="P63" s="1240">
        <v>0</v>
      </c>
      <c r="Q63" s="1240">
        <v>1</v>
      </c>
      <c r="R63" s="1240">
        <v>2</v>
      </c>
      <c r="S63" s="1240">
        <v>0</v>
      </c>
      <c r="T63" s="1240">
        <v>0</v>
      </c>
      <c r="U63" s="1240">
        <v>0</v>
      </c>
      <c r="V63" s="1240">
        <v>0</v>
      </c>
      <c r="W63" s="1240">
        <v>0</v>
      </c>
      <c r="X63" s="1240">
        <v>0</v>
      </c>
      <c r="Y63" s="1240">
        <v>0</v>
      </c>
      <c r="Z63" s="1240">
        <v>0</v>
      </c>
      <c r="AA63" s="1241">
        <v>0</v>
      </c>
    </row>
    <row r="64" spans="2:27" ht="12">
      <c r="B64" s="1863"/>
      <c r="C64" s="1238"/>
      <c r="D64" s="1238"/>
      <c r="E64" s="1238"/>
      <c r="F64" s="1238"/>
      <c r="G64" s="1238"/>
      <c r="H64" s="1239" t="s">
        <v>194</v>
      </c>
      <c r="I64" s="1240">
        <f t="shared" si="4"/>
        <v>24</v>
      </c>
      <c r="J64" s="1240">
        <v>0</v>
      </c>
      <c r="K64" s="1240">
        <v>0</v>
      </c>
      <c r="L64" s="1240">
        <v>0</v>
      </c>
      <c r="M64" s="1240">
        <v>2</v>
      </c>
      <c r="N64" s="1240">
        <v>0</v>
      </c>
      <c r="O64" s="1240">
        <v>0</v>
      </c>
      <c r="P64" s="1240">
        <v>1</v>
      </c>
      <c r="Q64" s="1240">
        <v>2</v>
      </c>
      <c r="R64" s="1240">
        <v>13</v>
      </c>
      <c r="S64" s="1240">
        <v>2</v>
      </c>
      <c r="T64" s="1240">
        <v>0</v>
      </c>
      <c r="U64" s="1240">
        <v>2</v>
      </c>
      <c r="V64" s="1240">
        <v>0</v>
      </c>
      <c r="W64" s="1240">
        <v>2</v>
      </c>
      <c r="X64" s="1240">
        <v>0</v>
      </c>
      <c r="Y64" s="1240">
        <v>0</v>
      </c>
      <c r="Z64" s="1240">
        <v>0</v>
      </c>
      <c r="AA64" s="1241">
        <v>0</v>
      </c>
    </row>
    <row r="65" spans="2:27" ht="12">
      <c r="B65" s="1863"/>
      <c r="C65" s="1238"/>
      <c r="D65" s="1238"/>
      <c r="E65" s="1238"/>
      <c r="F65" s="1238"/>
      <c r="G65" s="1238"/>
      <c r="H65" s="1239" t="s">
        <v>223</v>
      </c>
      <c r="I65" s="1240">
        <f t="shared" si="4"/>
        <v>386</v>
      </c>
      <c r="J65" s="1240">
        <v>3</v>
      </c>
      <c r="K65" s="1240">
        <v>2</v>
      </c>
      <c r="L65" s="1240">
        <v>4</v>
      </c>
      <c r="M65" s="1240">
        <v>13</v>
      </c>
      <c r="N65" s="1240">
        <v>3</v>
      </c>
      <c r="O65" s="1240">
        <v>1</v>
      </c>
      <c r="P65" s="1240">
        <v>19</v>
      </c>
      <c r="Q65" s="1240">
        <v>59</v>
      </c>
      <c r="R65" s="1240">
        <v>51</v>
      </c>
      <c r="S65" s="1240">
        <v>67</v>
      </c>
      <c r="T65" s="1240">
        <v>7</v>
      </c>
      <c r="U65" s="1240">
        <v>23</v>
      </c>
      <c r="V65" s="1240">
        <v>132</v>
      </c>
      <c r="W65" s="1240">
        <v>2</v>
      </c>
      <c r="X65" s="1240">
        <v>0</v>
      </c>
      <c r="Y65" s="1240">
        <v>0</v>
      </c>
      <c r="Z65" s="1240">
        <v>0</v>
      </c>
      <c r="AA65" s="1241">
        <v>0</v>
      </c>
    </row>
    <row r="66" spans="2:27" ht="12">
      <c r="B66" s="1863"/>
      <c r="C66" s="1238"/>
      <c r="D66" s="1862" t="s">
        <v>213</v>
      </c>
      <c r="E66" s="1862"/>
      <c r="F66" s="1862"/>
      <c r="G66" s="1238"/>
      <c r="H66" s="1239" t="s">
        <v>193</v>
      </c>
      <c r="I66" s="1240">
        <f t="shared" si="4"/>
        <v>17</v>
      </c>
      <c r="J66" s="1240">
        <v>0</v>
      </c>
      <c r="K66" s="1240">
        <v>0</v>
      </c>
      <c r="L66" s="1240">
        <v>0</v>
      </c>
      <c r="M66" s="1240">
        <v>2</v>
      </c>
      <c r="N66" s="1240">
        <v>0</v>
      </c>
      <c r="O66" s="1240">
        <v>0</v>
      </c>
      <c r="P66" s="1240">
        <v>3</v>
      </c>
      <c r="Q66" s="1240">
        <v>2</v>
      </c>
      <c r="R66" s="1240">
        <v>3</v>
      </c>
      <c r="S66" s="1240">
        <v>2</v>
      </c>
      <c r="T66" s="1240">
        <v>0</v>
      </c>
      <c r="U66" s="1240">
        <v>0</v>
      </c>
      <c r="V66" s="1240">
        <v>5</v>
      </c>
      <c r="W66" s="1240">
        <v>0</v>
      </c>
      <c r="X66" s="1240">
        <v>0</v>
      </c>
      <c r="Y66" s="1240">
        <v>0</v>
      </c>
      <c r="Z66" s="1240">
        <v>0</v>
      </c>
      <c r="AA66" s="1241">
        <v>0</v>
      </c>
    </row>
    <row r="67" spans="2:27" ht="12">
      <c r="B67" s="1863"/>
      <c r="C67" s="1238"/>
      <c r="D67" s="1238"/>
      <c r="E67" s="1238"/>
      <c r="F67" s="1238"/>
      <c r="G67" s="1238"/>
      <c r="H67" s="1239" t="s">
        <v>194</v>
      </c>
      <c r="I67" s="1240">
        <f t="shared" si="4"/>
        <v>429</v>
      </c>
      <c r="J67" s="1240">
        <v>3</v>
      </c>
      <c r="K67" s="1240">
        <v>2</v>
      </c>
      <c r="L67" s="1240">
        <v>4</v>
      </c>
      <c r="M67" s="1240">
        <v>11</v>
      </c>
      <c r="N67" s="1240">
        <v>3</v>
      </c>
      <c r="O67" s="1240">
        <v>1</v>
      </c>
      <c r="P67" s="1240">
        <v>17</v>
      </c>
      <c r="Q67" s="1240">
        <v>64</v>
      </c>
      <c r="R67" s="1240">
        <v>61</v>
      </c>
      <c r="S67" s="1240">
        <v>73</v>
      </c>
      <c r="T67" s="1240">
        <v>7</v>
      </c>
      <c r="U67" s="1240">
        <v>26</v>
      </c>
      <c r="V67" s="1240">
        <v>155</v>
      </c>
      <c r="W67" s="1240">
        <v>2</v>
      </c>
      <c r="X67" s="1240">
        <v>0</v>
      </c>
      <c r="Y67" s="1240">
        <v>0</v>
      </c>
      <c r="Z67" s="1240">
        <v>0</v>
      </c>
      <c r="AA67" s="1241">
        <v>0</v>
      </c>
    </row>
    <row r="68" spans="2:27" ht="12">
      <c r="B68" s="1863"/>
      <c r="C68" s="1238"/>
      <c r="D68" s="1238"/>
      <c r="E68" s="1238"/>
      <c r="F68" s="1238"/>
      <c r="G68" s="1238"/>
      <c r="H68" s="1239" t="s">
        <v>223</v>
      </c>
      <c r="I68" s="1240">
        <f t="shared" si="4"/>
        <v>14</v>
      </c>
      <c r="J68" s="1240">
        <v>2</v>
      </c>
      <c r="K68" s="1240">
        <v>0</v>
      </c>
      <c r="L68" s="1240">
        <v>0</v>
      </c>
      <c r="M68" s="1240">
        <v>1</v>
      </c>
      <c r="N68" s="1240">
        <v>0</v>
      </c>
      <c r="O68" s="1240">
        <v>0</v>
      </c>
      <c r="P68" s="1240">
        <v>1</v>
      </c>
      <c r="Q68" s="1240">
        <v>2</v>
      </c>
      <c r="R68" s="1240">
        <v>4</v>
      </c>
      <c r="S68" s="1240">
        <v>2</v>
      </c>
      <c r="T68" s="1240">
        <v>0</v>
      </c>
      <c r="U68" s="1240">
        <v>1</v>
      </c>
      <c r="V68" s="1240">
        <v>1</v>
      </c>
      <c r="W68" s="1240">
        <v>0</v>
      </c>
      <c r="X68" s="1240">
        <v>0</v>
      </c>
      <c r="Y68" s="1240">
        <v>0</v>
      </c>
      <c r="Z68" s="1240">
        <v>0</v>
      </c>
      <c r="AA68" s="1241">
        <v>0</v>
      </c>
    </row>
    <row r="69" spans="2:27" ht="12">
      <c r="B69" s="1863"/>
      <c r="C69" s="1238"/>
      <c r="D69" s="1862" t="s">
        <v>214</v>
      </c>
      <c r="E69" s="1862"/>
      <c r="F69" s="1862"/>
      <c r="G69" s="1238"/>
      <c r="H69" s="1239" t="s">
        <v>193</v>
      </c>
      <c r="I69" s="1240">
        <f t="shared" si="4"/>
        <v>2</v>
      </c>
      <c r="J69" s="1240">
        <v>0</v>
      </c>
      <c r="K69" s="1240">
        <v>0</v>
      </c>
      <c r="L69" s="1240">
        <v>0</v>
      </c>
      <c r="M69" s="1240">
        <v>0</v>
      </c>
      <c r="N69" s="1240">
        <v>0</v>
      </c>
      <c r="O69" s="1240">
        <v>0</v>
      </c>
      <c r="P69" s="1240">
        <v>1</v>
      </c>
      <c r="Q69" s="1240">
        <v>0</v>
      </c>
      <c r="R69" s="1240">
        <v>1</v>
      </c>
      <c r="S69" s="1240">
        <v>0</v>
      </c>
      <c r="T69" s="1240">
        <v>0</v>
      </c>
      <c r="U69" s="1240">
        <v>0</v>
      </c>
      <c r="V69" s="1240">
        <v>0</v>
      </c>
      <c r="W69" s="1240">
        <v>0</v>
      </c>
      <c r="X69" s="1240">
        <v>0</v>
      </c>
      <c r="Y69" s="1240">
        <v>0</v>
      </c>
      <c r="Z69" s="1240">
        <v>0</v>
      </c>
      <c r="AA69" s="1241">
        <v>0</v>
      </c>
    </row>
    <row r="70" spans="2:27" ht="12">
      <c r="B70" s="1863"/>
      <c r="C70" s="1238"/>
      <c r="D70" s="1238"/>
      <c r="E70" s="1238"/>
      <c r="F70" s="1238"/>
      <c r="G70" s="1238"/>
      <c r="H70" s="1239" t="s">
        <v>194</v>
      </c>
      <c r="I70" s="1240">
        <f t="shared" si="4"/>
        <v>17</v>
      </c>
      <c r="J70" s="1240">
        <v>7</v>
      </c>
      <c r="K70" s="1240">
        <v>0</v>
      </c>
      <c r="L70" s="1240">
        <v>0</v>
      </c>
      <c r="M70" s="1240">
        <v>1</v>
      </c>
      <c r="N70" s="1240">
        <v>0</v>
      </c>
      <c r="O70" s="1240">
        <v>0</v>
      </c>
      <c r="P70" s="1240">
        <v>0</v>
      </c>
      <c r="Q70" s="1240">
        <v>2</v>
      </c>
      <c r="R70" s="1240">
        <v>3</v>
      </c>
      <c r="S70" s="1240">
        <v>2</v>
      </c>
      <c r="T70" s="1240">
        <v>0</v>
      </c>
      <c r="U70" s="1240">
        <v>1</v>
      </c>
      <c r="V70" s="1240">
        <v>1</v>
      </c>
      <c r="W70" s="1240">
        <v>0</v>
      </c>
      <c r="X70" s="1240">
        <v>0</v>
      </c>
      <c r="Y70" s="1240">
        <v>0</v>
      </c>
      <c r="Z70" s="1240">
        <v>0</v>
      </c>
      <c r="AA70" s="1241">
        <v>0</v>
      </c>
    </row>
    <row r="71" spans="2:27" ht="12">
      <c r="B71" s="1863"/>
      <c r="C71" s="1238"/>
      <c r="D71" s="1238"/>
      <c r="E71" s="1238"/>
      <c r="F71" s="1238"/>
      <c r="G71" s="1238"/>
      <c r="H71" s="1239" t="s">
        <v>223</v>
      </c>
      <c r="I71" s="1240">
        <f t="shared" si="4"/>
        <v>134</v>
      </c>
      <c r="J71" s="1240">
        <v>1</v>
      </c>
      <c r="K71" s="1240">
        <v>0</v>
      </c>
      <c r="L71" s="1240">
        <v>1</v>
      </c>
      <c r="M71" s="1240">
        <v>5</v>
      </c>
      <c r="N71" s="1240">
        <v>0</v>
      </c>
      <c r="O71" s="1240">
        <v>2</v>
      </c>
      <c r="P71" s="1240">
        <v>9</v>
      </c>
      <c r="Q71" s="1240">
        <v>26</v>
      </c>
      <c r="R71" s="1240">
        <v>18</v>
      </c>
      <c r="S71" s="1240">
        <v>27</v>
      </c>
      <c r="T71" s="1240">
        <v>2</v>
      </c>
      <c r="U71" s="1240">
        <v>4</v>
      </c>
      <c r="V71" s="1240">
        <v>38</v>
      </c>
      <c r="W71" s="1240">
        <v>1</v>
      </c>
      <c r="X71" s="1240">
        <v>0</v>
      </c>
      <c r="Y71" s="1240">
        <v>0</v>
      </c>
      <c r="Z71" s="1240">
        <v>0</v>
      </c>
      <c r="AA71" s="1241">
        <v>0</v>
      </c>
    </row>
    <row r="72" spans="2:27" ht="12">
      <c r="B72" s="1863"/>
      <c r="C72" s="1238"/>
      <c r="D72" s="1862" t="s">
        <v>234</v>
      </c>
      <c r="E72" s="1862"/>
      <c r="F72" s="1862"/>
      <c r="G72" s="1238"/>
      <c r="H72" s="1239" t="s">
        <v>193</v>
      </c>
      <c r="I72" s="1240">
        <f t="shared" si="4"/>
        <v>6</v>
      </c>
      <c r="J72" s="1240">
        <v>0</v>
      </c>
      <c r="K72" s="1240">
        <v>0</v>
      </c>
      <c r="L72" s="1240">
        <v>0</v>
      </c>
      <c r="M72" s="1240">
        <v>0</v>
      </c>
      <c r="N72" s="1240">
        <v>0</v>
      </c>
      <c r="O72" s="1240">
        <v>1</v>
      </c>
      <c r="P72" s="1240">
        <v>3</v>
      </c>
      <c r="Q72" s="1240">
        <v>1</v>
      </c>
      <c r="R72" s="1240">
        <v>0</v>
      </c>
      <c r="S72" s="1240">
        <v>0</v>
      </c>
      <c r="T72" s="1240">
        <v>1</v>
      </c>
      <c r="U72" s="1240">
        <v>0</v>
      </c>
      <c r="V72" s="1240">
        <v>0</v>
      </c>
      <c r="W72" s="1240">
        <v>0</v>
      </c>
      <c r="X72" s="1240">
        <v>0</v>
      </c>
      <c r="Y72" s="1240">
        <v>0</v>
      </c>
      <c r="Z72" s="1240">
        <v>0</v>
      </c>
      <c r="AA72" s="1241">
        <v>0</v>
      </c>
    </row>
    <row r="73" spans="2:27" ht="12">
      <c r="B73" s="1863"/>
      <c r="C73" s="1238"/>
      <c r="D73" s="1238"/>
      <c r="E73" s="1238"/>
      <c r="F73" s="1238"/>
      <c r="G73" s="1238"/>
      <c r="H73" s="1239" t="s">
        <v>194</v>
      </c>
      <c r="I73" s="1240">
        <f t="shared" si="4"/>
        <v>140</v>
      </c>
      <c r="J73" s="1240">
        <v>2</v>
      </c>
      <c r="K73" s="1240">
        <v>0</v>
      </c>
      <c r="L73" s="1240">
        <v>1</v>
      </c>
      <c r="M73" s="1240">
        <v>5</v>
      </c>
      <c r="N73" s="1240">
        <v>0</v>
      </c>
      <c r="O73" s="1240">
        <v>1</v>
      </c>
      <c r="P73" s="1240">
        <v>9</v>
      </c>
      <c r="Q73" s="1240">
        <v>26</v>
      </c>
      <c r="R73" s="1240">
        <v>18</v>
      </c>
      <c r="S73" s="1240">
        <v>31</v>
      </c>
      <c r="T73" s="1240">
        <v>1</v>
      </c>
      <c r="U73" s="1240">
        <v>5</v>
      </c>
      <c r="V73" s="1240">
        <v>40</v>
      </c>
      <c r="W73" s="1240">
        <v>1</v>
      </c>
      <c r="X73" s="1240">
        <v>0</v>
      </c>
      <c r="Y73" s="1240">
        <v>0</v>
      </c>
      <c r="Z73" s="1240">
        <v>0</v>
      </c>
      <c r="AA73" s="1241">
        <v>0</v>
      </c>
    </row>
    <row r="74" spans="2:27" ht="12">
      <c r="B74" s="1863"/>
      <c r="C74" s="1238"/>
      <c r="D74" s="1238"/>
      <c r="E74" s="1238"/>
      <c r="F74" s="1238"/>
      <c r="G74" s="1238"/>
      <c r="H74" s="1239" t="s">
        <v>223</v>
      </c>
      <c r="I74" s="1240">
        <f t="shared" si="4"/>
        <v>315</v>
      </c>
      <c r="J74" s="1240">
        <v>7</v>
      </c>
      <c r="K74" s="1240">
        <v>3</v>
      </c>
      <c r="L74" s="1240">
        <v>4</v>
      </c>
      <c r="M74" s="1240">
        <v>20</v>
      </c>
      <c r="N74" s="1240">
        <v>0</v>
      </c>
      <c r="O74" s="1240">
        <v>2</v>
      </c>
      <c r="P74" s="1240">
        <v>49</v>
      </c>
      <c r="Q74" s="1240">
        <v>100</v>
      </c>
      <c r="R74" s="1240">
        <v>55</v>
      </c>
      <c r="S74" s="1240">
        <v>19</v>
      </c>
      <c r="T74" s="1240">
        <v>2</v>
      </c>
      <c r="U74" s="1240">
        <v>12</v>
      </c>
      <c r="V74" s="1240">
        <v>42</v>
      </c>
      <c r="W74" s="1240">
        <v>0</v>
      </c>
      <c r="X74" s="1240">
        <v>0</v>
      </c>
      <c r="Y74" s="1240">
        <v>0</v>
      </c>
      <c r="Z74" s="1240">
        <v>0</v>
      </c>
      <c r="AA74" s="1241">
        <v>0</v>
      </c>
    </row>
    <row r="75" spans="2:27" ht="12">
      <c r="B75" s="1863"/>
      <c r="C75" s="1238"/>
      <c r="D75" s="1862" t="s">
        <v>235</v>
      </c>
      <c r="E75" s="1862"/>
      <c r="F75" s="1862"/>
      <c r="G75" s="1238"/>
      <c r="H75" s="1239" t="s">
        <v>193</v>
      </c>
      <c r="I75" s="1240">
        <f t="shared" si="4"/>
        <v>13</v>
      </c>
      <c r="J75" s="1240">
        <v>0</v>
      </c>
      <c r="K75" s="1240">
        <v>0</v>
      </c>
      <c r="L75" s="1240">
        <v>0</v>
      </c>
      <c r="M75" s="1240">
        <v>0</v>
      </c>
      <c r="N75" s="1240">
        <v>0</v>
      </c>
      <c r="O75" s="1240">
        <v>0</v>
      </c>
      <c r="P75" s="1240">
        <v>1</v>
      </c>
      <c r="Q75" s="1240">
        <v>1</v>
      </c>
      <c r="R75" s="1240">
        <v>3</v>
      </c>
      <c r="S75" s="1240">
        <v>0</v>
      </c>
      <c r="T75" s="1240">
        <v>1</v>
      </c>
      <c r="U75" s="1240">
        <v>1</v>
      </c>
      <c r="V75" s="1240">
        <v>6</v>
      </c>
      <c r="W75" s="1240">
        <v>0</v>
      </c>
      <c r="X75" s="1240">
        <v>0</v>
      </c>
      <c r="Y75" s="1240">
        <v>0</v>
      </c>
      <c r="Z75" s="1240">
        <v>0</v>
      </c>
      <c r="AA75" s="1241">
        <v>0</v>
      </c>
    </row>
    <row r="76" spans="2:27" ht="12">
      <c r="B76" s="1863"/>
      <c r="C76" s="1238"/>
      <c r="D76" s="1238"/>
      <c r="E76" s="1238"/>
      <c r="F76" s="1238"/>
      <c r="G76" s="1238"/>
      <c r="H76" s="1239" t="s">
        <v>194</v>
      </c>
      <c r="I76" s="1240">
        <f t="shared" si="4"/>
        <v>238</v>
      </c>
      <c r="J76" s="1240">
        <v>23</v>
      </c>
      <c r="K76" s="1240">
        <v>1</v>
      </c>
      <c r="L76" s="1240">
        <v>4</v>
      </c>
      <c r="M76" s="1240">
        <v>19</v>
      </c>
      <c r="N76" s="1240">
        <v>0</v>
      </c>
      <c r="O76" s="1240">
        <v>3</v>
      </c>
      <c r="P76" s="1240">
        <v>20</v>
      </c>
      <c r="Q76" s="1240">
        <v>47</v>
      </c>
      <c r="R76" s="1240">
        <v>59</v>
      </c>
      <c r="S76" s="1240">
        <v>12</v>
      </c>
      <c r="T76" s="1240">
        <v>0</v>
      </c>
      <c r="U76" s="1240">
        <v>11</v>
      </c>
      <c r="V76" s="1240">
        <v>39</v>
      </c>
      <c r="W76" s="1240">
        <v>0</v>
      </c>
      <c r="X76" s="1240">
        <v>0</v>
      </c>
      <c r="Y76" s="1240">
        <v>0</v>
      </c>
      <c r="Z76" s="1240">
        <v>0</v>
      </c>
      <c r="AA76" s="1241">
        <v>0</v>
      </c>
    </row>
    <row r="77" spans="2:27" ht="12">
      <c r="B77" s="1244"/>
      <c r="C77" s="1245"/>
      <c r="D77" s="1245"/>
      <c r="E77" s="1245"/>
      <c r="F77" s="1245"/>
      <c r="G77" s="1245"/>
      <c r="H77" s="1246"/>
      <c r="I77" s="1247"/>
      <c r="J77" s="1248"/>
      <c r="K77" s="1248"/>
      <c r="L77" s="1248"/>
      <c r="M77" s="1248"/>
      <c r="N77" s="1248"/>
      <c r="O77" s="1248"/>
      <c r="P77" s="1248"/>
      <c r="Q77" s="1248"/>
      <c r="R77" s="1248"/>
      <c r="S77" s="1248"/>
      <c r="T77" s="1248"/>
      <c r="U77" s="1248"/>
      <c r="V77" s="1248"/>
      <c r="W77" s="1248"/>
      <c r="X77" s="1248"/>
      <c r="Y77" s="1248"/>
      <c r="Z77" s="1248"/>
      <c r="AA77" s="1249"/>
    </row>
    <row r="78" ht="12">
      <c r="C78" s="1223" t="s">
        <v>68</v>
      </c>
    </row>
  </sheetData>
  <mergeCells count="30">
    <mergeCell ref="B4:H6"/>
    <mergeCell ref="J5:J6"/>
    <mergeCell ref="K5:N5"/>
    <mergeCell ref="D16:D25"/>
    <mergeCell ref="I4:AA4"/>
    <mergeCell ref="Z5:Z6"/>
    <mergeCell ref="O5:R5"/>
    <mergeCell ref="S5:S6"/>
    <mergeCell ref="T5:T6"/>
    <mergeCell ref="U5:V5"/>
    <mergeCell ref="D42:F42"/>
    <mergeCell ref="D46:F46"/>
    <mergeCell ref="D45:F45"/>
    <mergeCell ref="AA5:AA6"/>
    <mergeCell ref="D9:F9"/>
    <mergeCell ref="D13:F13"/>
    <mergeCell ref="I5:I6"/>
    <mergeCell ref="W5:W6"/>
    <mergeCell ref="X5:X6"/>
    <mergeCell ref="Y5:Y6"/>
    <mergeCell ref="D72:F72"/>
    <mergeCell ref="D75:F75"/>
    <mergeCell ref="B9:B76"/>
    <mergeCell ref="D60:F60"/>
    <mergeCell ref="D49:D55"/>
    <mergeCell ref="D57:F57"/>
    <mergeCell ref="D63:F63"/>
    <mergeCell ref="D66:F66"/>
    <mergeCell ref="D69:F69"/>
    <mergeCell ref="D29:D38"/>
  </mergeCells>
  <printOptions/>
  <pageMargins left="0.75" right="0.75" top="1" bottom="1" header="0.512" footer="0.51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F446"/>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1654</v>
      </c>
      <c r="B1" s="1"/>
      <c r="C1" s="1"/>
      <c r="D1" s="1"/>
      <c r="E1" s="1"/>
      <c r="F1" s="1"/>
    </row>
    <row r="2" spans="1:6" ht="12" customHeight="1">
      <c r="A2" s="1"/>
      <c r="B2" s="1"/>
      <c r="C2" s="1"/>
      <c r="D2" s="1"/>
      <c r="E2" s="1"/>
      <c r="F2" s="1"/>
    </row>
    <row r="3" spans="2:6" ht="12" customHeight="1">
      <c r="B3" s="1" t="s">
        <v>1421</v>
      </c>
      <c r="C3" s="1"/>
      <c r="E3" s="1"/>
      <c r="F3" s="1"/>
    </row>
    <row r="4" spans="2:6" ht="12" customHeight="1">
      <c r="B4" s="3" t="s">
        <v>1426</v>
      </c>
      <c r="C4" s="1" t="s">
        <v>1445</v>
      </c>
      <c r="E4" s="1"/>
      <c r="F4" s="1"/>
    </row>
    <row r="5" spans="2:3" ht="26.25" customHeight="1">
      <c r="B5" s="3" t="s">
        <v>1427</v>
      </c>
      <c r="C5" s="5" t="s">
        <v>1579</v>
      </c>
    </row>
    <row r="6" spans="2:6" ht="36" customHeight="1">
      <c r="B6" s="3" t="s">
        <v>1581</v>
      </c>
      <c r="C6" s="4" t="s">
        <v>1727</v>
      </c>
      <c r="E6" s="1"/>
      <c r="F6" s="1"/>
    </row>
    <row r="7" spans="2:3" ht="24">
      <c r="B7" s="3" t="s">
        <v>1582</v>
      </c>
      <c r="C7" s="5" t="s">
        <v>1726</v>
      </c>
    </row>
    <row r="8" spans="2:3" ht="24.75" customHeight="1">
      <c r="B8" s="3" t="s">
        <v>1446</v>
      </c>
      <c r="C8" s="5" t="s">
        <v>1655</v>
      </c>
    </row>
    <row r="9" spans="2:3" ht="12" customHeight="1">
      <c r="B9" s="1"/>
      <c r="C9" s="5"/>
    </row>
    <row r="10" spans="2:6" ht="12" customHeight="1">
      <c r="B10" s="1"/>
      <c r="C10" s="1" t="s">
        <v>1656</v>
      </c>
      <c r="F10" s="1"/>
    </row>
    <row r="11" spans="2:6" ht="12">
      <c r="B11" s="1"/>
      <c r="C11" s="1" t="s">
        <v>1580</v>
      </c>
      <c r="E11" s="1"/>
      <c r="F11" s="1"/>
    </row>
    <row r="12" spans="1:6" ht="12">
      <c r="A12" s="1"/>
      <c r="B12" s="1"/>
      <c r="C12" s="1"/>
      <c r="D12" s="1"/>
      <c r="E12" s="1"/>
      <c r="F12" s="1"/>
    </row>
    <row r="13" spans="1:4" ht="12">
      <c r="A13" s="1"/>
      <c r="B13" s="1"/>
      <c r="C13" s="1"/>
      <c r="D13" s="1"/>
    </row>
    <row r="14" spans="2:4" ht="12">
      <c r="B14" s="1" t="s">
        <v>1422</v>
      </c>
      <c r="C14" s="1"/>
      <c r="D14" s="1"/>
    </row>
    <row r="15" ht="12">
      <c r="B15" s="2" t="s">
        <v>1657</v>
      </c>
    </row>
    <row r="16" spans="2:3" ht="12">
      <c r="B16" s="2">
        <v>1</v>
      </c>
      <c r="C16" s="6" t="s">
        <v>1423</v>
      </c>
    </row>
    <row r="17" spans="2:3" ht="12">
      <c r="B17" s="2">
        <v>2</v>
      </c>
      <c r="C17" s="6" t="s">
        <v>1575</v>
      </c>
    </row>
    <row r="18" spans="2:3" ht="12">
      <c r="B18" s="2">
        <v>3</v>
      </c>
      <c r="C18" s="6" t="s">
        <v>1489</v>
      </c>
    </row>
    <row r="19" spans="2:3" ht="12">
      <c r="B19" s="2">
        <v>4</v>
      </c>
      <c r="C19" s="6" t="s">
        <v>1447</v>
      </c>
    </row>
    <row r="20" spans="2:3" ht="12">
      <c r="B20" s="2">
        <v>5</v>
      </c>
      <c r="C20" s="6" t="s">
        <v>1576</v>
      </c>
    </row>
    <row r="21" spans="2:3" ht="12">
      <c r="B21" s="2">
        <v>6</v>
      </c>
      <c r="C21" s="2" t="s">
        <v>1448</v>
      </c>
    </row>
    <row r="22" spans="2:3" ht="12">
      <c r="B22" s="2">
        <v>7</v>
      </c>
      <c r="C22" s="2" t="s">
        <v>1449</v>
      </c>
    </row>
    <row r="23" spans="2:3" ht="12">
      <c r="B23" s="2">
        <v>8</v>
      </c>
      <c r="C23" s="6" t="s">
        <v>1450</v>
      </c>
    </row>
    <row r="24" spans="2:3" ht="12">
      <c r="B24" s="2">
        <v>9</v>
      </c>
      <c r="C24" s="2" t="s">
        <v>1490</v>
      </c>
    </row>
    <row r="25" spans="2:3" ht="12">
      <c r="B25" s="2">
        <v>10</v>
      </c>
      <c r="C25" s="6" t="s">
        <v>1429</v>
      </c>
    </row>
    <row r="26" spans="2:3" ht="12">
      <c r="B26" s="2">
        <v>11</v>
      </c>
      <c r="C26" s="2" t="s">
        <v>1430</v>
      </c>
    </row>
    <row r="27" spans="2:3" ht="12">
      <c r="B27" s="2">
        <v>12</v>
      </c>
      <c r="C27" s="2" t="s">
        <v>1577</v>
      </c>
    </row>
    <row r="28" spans="2:3" ht="12">
      <c r="B28" s="2">
        <v>13</v>
      </c>
      <c r="C28" s="2" t="s">
        <v>1728</v>
      </c>
    </row>
    <row r="29" spans="2:3" ht="12">
      <c r="B29" s="2">
        <v>14</v>
      </c>
      <c r="C29" s="6" t="s">
        <v>1431</v>
      </c>
    </row>
    <row r="30" spans="2:3" ht="12">
      <c r="B30" s="2">
        <v>15</v>
      </c>
      <c r="C30" s="2" t="s">
        <v>1428</v>
      </c>
    </row>
    <row r="31" spans="2:3" ht="12">
      <c r="B31" s="2">
        <v>16</v>
      </c>
      <c r="C31" s="6" t="s">
        <v>1658</v>
      </c>
    </row>
    <row r="32" spans="2:3" ht="12">
      <c r="B32" s="2">
        <v>17</v>
      </c>
      <c r="C32" s="2" t="s">
        <v>1659</v>
      </c>
    </row>
    <row r="33" spans="2:3" ht="12">
      <c r="B33" s="2">
        <v>18</v>
      </c>
      <c r="C33" s="2" t="s">
        <v>1578</v>
      </c>
    </row>
    <row r="34" ht="12">
      <c r="C34" s="6"/>
    </row>
    <row r="35" ht="12">
      <c r="B35" s="2" t="s">
        <v>1451</v>
      </c>
    </row>
    <row r="36" spans="2:3" ht="12">
      <c r="B36" s="2">
        <v>1</v>
      </c>
      <c r="C36" s="6" t="s">
        <v>1452</v>
      </c>
    </row>
    <row r="37" spans="2:3" ht="12">
      <c r="B37" s="12">
        <v>2</v>
      </c>
      <c r="C37" s="13" t="s">
        <v>1660</v>
      </c>
    </row>
    <row r="38" spans="2:3" ht="12">
      <c r="B38" s="12">
        <v>3</v>
      </c>
      <c r="C38" s="12" t="s">
        <v>1665</v>
      </c>
    </row>
    <row r="39" spans="2:3" ht="12">
      <c r="B39" s="12">
        <v>4</v>
      </c>
      <c r="C39" s="12" t="s">
        <v>1661</v>
      </c>
    </row>
    <row r="40" spans="2:3" ht="12">
      <c r="B40" s="2">
        <v>5</v>
      </c>
      <c r="C40" s="2" t="s">
        <v>1662</v>
      </c>
    </row>
    <row r="41" spans="2:3" ht="12">
      <c r="B41" s="2">
        <v>6</v>
      </c>
      <c r="C41" s="2" t="s">
        <v>1663</v>
      </c>
    </row>
    <row r="42" spans="2:3" ht="12">
      <c r="B42" s="2">
        <v>7</v>
      </c>
      <c r="C42" s="2" t="s">
        <v>1664</v>
      </c>
    </row>
    <row r="43" spans="2:3" ht="12">
      <c r="B43" s="2">
        <v>8</v>
      </c>
      <c r="C43" s="6" t="s">
        <v>1729</v>
      </c>
    </row>
    <row r="45" ht="12">
      <c r="B45" s="2" t="s">
        <v>1453</v>
      </c>
    </row>
    <row r="46" spans="2:3" ht="12">
      <c r="B46" s="12">
        <v>1</v>
      </c>
      <c r="C46" s="12" t="s">
        <v>1583</v>
      </c>
    </row>
    <row r="47" spans="2:3" ht="12">
      <c r="B47" s="2">
        <v>2</v>
      </c>
      <c r="C47" s="2" t="s">
        <v>1491</v>
      </c>
    </row>
    <row r="48" spans="2:3" ht="12">
      <c r="B48" s="2">
        <v>3</v>
      </c>
      <c r="C48" s="2" t="s">
        <v>1584</v>
      </c>
    </row>
    <row r="49" spans="2:3" ht="12">
      <c r="B49" s="2">
        <v>4</v>
      </c>
      <c r="C49" s="2" t="s">
        <v>1666</v>
      </c>
    </row>
    <row r="50" spans="2:3" ht="12">
      <c r="B50" s="2">
        <v>5</v>
      </c>
      <c r="C50" s="2" t="s">
        <v>1667</v>
      </c>
    </row>
    <row r="51" spans="2:3" ht="12">
      <c r="B51" s="2">
        <v>6</v>
      </c>
      <c r="C51" s="2" t="s">
        <v>1585</v>
      </c>
    </row>
    <row r="52" spans="2:3" ht="12">
      <c r="B52" s="2">
        <v>7</v>
      </c>
      <c r="C52" s="2" t="s">
        <v>1586</v>
      </c>
    </row>
    <row r="53" spans="2:3" ht="12">
      <c r="B53" s="2">
        <v>8</v>
      </c>
      <c r="C53" s="2" t="s">
        <v>1492</v>
      </c>
    </row>
    <row r="55" ht="12">
      <c r="B55" s="2" t="s">
        <v>1498</v>
      </c>
    </row>
    <row r="56" spans="2:3" ht="12">
      <c r="B56" s="2">
        <v>1</v>
      </c>
      <c r="C56" s="2" t="s">
        <v>1587</v>
      </c>
    </row>
    <row r="57" spans="2:3" ht="12">
      <c r="B57" s="2">
        <v>2</v>
      </c>
      <c r="C57" s="2" t="s">
        <v>1493</v>
      </c>
    </row>
    <row r="58" spans="2:3" ht="12">
      <c r="B58" s="2">
        <v>3</v>
      </c>
      <c r="C58" s="2" t="s">
        <v>1494</v>
      </c>
    </row>
    <row r="59" spans="2:3" ht="12">
      <c r="B59" s="2">
        <v>4</v>
      </c>
      <c r="C59" s="2" t="s">
        <v>1588</v>
      </c>
    </row>
    <row r="60" ht="12">
      <c r="C60" s="2" t="s">
        <v>1668</v>
      </c>
    </row>
    <row r="61" ht="12">
      <c r="C61" s="2" t="s">
        <v>1599</v>
      </c>
    </row>
    <row r="62" spans="2:3" ht="12">
      <c r="B62" s="2">
        <v>5</v>
      </c>
      <c r="C62" s="2" t="s">
        <v>1411</v>
      </c>
    </row>
    <row r="63" ht="12">
      <c r="C63" s="2" t="s">
        <v>1589</v>
      </c>
    </row>
    <row r="64" ht="12">
      <c r="C64" s="2" t="s">
        <v>1590</v>
      </c>
    </row>
    <row r="65" ht="12">
      <c r="C65" s="2" t="s">
        <v>1600</v>
      </c>
    </row>
    <row r="66" ht="12">
      <c r="C66" s="2" t="s">
        <v>1669</v>
      </c>
    </row>
    <row r="67" spans="2:3" ht="12">
      <c r="B67" s="2">
        <v>6</v>
      </c>
      <c r="C67" s="2" t="s">
        <v>1424</v>
      </c>
    </row>
    <row r="68" ht="12">
      <c r="C68" s="2" t="s">
        <v>1591</v>
      </c>
    </row>
    <row r="69" ht="12">
      <c r="C69" s="2" t="s">
        <v>1495</v>
      </c>
    </row>
    <row r="70" spans="2:3" ht="12">
      <c r="B70" s="2">
        <v>7</v>
      </c>
      <c r="C70" s="2" t="s">
        <v>1592</v>
      </c>
    </row>
    <row r="71" ht="12">
      <c r="C71" s="2" t="s">
        <v>1593</v>
      </c>
    </row>
    <row r="72" ht="12">
      <c r="C72" s="2" t="s">
        <v>1496</v>
      </c>
    </row>
    <row r="73" ht="12">
      <c r="C73" s="2" t="s">
        <v>1594</v>
      </c>
    </row>
    <row r="74" ht="12">
      <c r="C74" s="2" t="s">
        <v>1497</v>
      </c>
    </row>
    <row r="75" spans="2:3" ht="12">
      <c r="B75" s="2">
        <v>8</v>
      </c>
      <c r="C75" s="2" t="s">
        <v>1595</v>
      </c>
    </row>
    <row r="76" spans="2:3" ht="12">
      <c r="B76" s="12">
        <v>9</v>
      </c>
      <c r="C76" s="12" t="s">
        <v>1596</v>
      </c>
    </row>
    <row r="77" spans="2:3" ht="12">
      <c r="B77" s="2">
        <v>10</v>
      </c>
      <c r="C77" s="2" t="s">
        <v>1412</v>
      </c>
    </row>
    <row r="78" ht="12">
      <c r="C78" s="2" t="s">
        <v>1597</v>
      </c>
    </row>
    <row r="79" ht="12">
      <c r="C79" s="2" t="s">
        <v>1598</v>
      </c>
    </row>
    <row r="81" ht="12">
      <c r="B81" s="2" t="s">
        <v>1499</v>
      </c>
    </row>
    <row r="82" spans="2:3" ht="12">
      <c r="B82" s="12">
        <v>1</v>
      </c>
      <c r="C82" s="12" t="s">
        <v>1601</v>
      </c>
    </row>
    <row r="83" spans="2:3" ht="12">
      <c r="B83" s="12">
        <v>2</v>
      </c>
      <c r="C83" s="12" t="s">
        <v>1730</v>
      </c>
    </row>
    <row r="84" spans="2:3" ht="12">
      <c r="B84" s="2">
        <v>3</v>
      </c>
      <c r="C84" s="2" t="s">
        <v>1670</v>
      </c>
    </row>
    <row r="85" spans="2:3" ht="12">
      <c r="B85" s="2">
        <v>4</v>
      </c>
      <c r="C85" s="7" t="s">
        <v>1671</v>
      </c>
    </row>
    <row r="86" ht="12">
      <c r="C86" s="2" t="s">
        <v>1672</v>
      </c>
    </row>
    <row r="87" ht="12">
      <c r="C87" s="2" t="s">
        <v>1673</v>
      </c>
    </row>
    <row r="88" spans="2:3" ht="12">
      <c r="B88" s="2">
        <v>5</v>
      </c>
      <c r="C88" s="2" t="s">
        <v>1731</v>
      </c>
    </row>
    <row r="89" ht="12">
      <c r="C89" s="2" t="s">
        <v>1674</v>
      </c>
    </row>
    <row r="90" ht="12">
      <c r="C90" s="2" t="s">
        <v>1675</v>
      </c>
    </row>
    <row r="91" spans="2:3" ht="12">
      <c r="B91" s="2">
        <v>6</v>
      </c>
      <c r="C91" s="2" t="s">
        <v>1676</v>
      </c>
    </row>
    <row r="92" spans="2:3" ht="12">
      <c r="B92" s="12">
        <v>7</v>
      </c>
      <c r="C92" s="12" t="s">
        <v>1677</v>
      </c>
    </row>
    <row r="93" spans="2:3" ht="12">
      <c r="B93" s="2">
        <v>8</v>
      </c>
      <c r="C93" s="2" t="s">
        <v>1678</v>
      </c>
    </row>
    <row r="94" spans="2:3" ht="12">
      <c r="B94" s="2">
        <v>9</v>
      </c>
      <c r="C94" s="2" t="s">
        <v>1679</v>
      </c>
    </row>
    <row r="95" spans="2:3" ht="12">
      <c r="B95" s="2">
        <v>10</v>
      </c>
      <c r="C95" s="2" t="s">
        <v>1680</v>
      </c>
    </row>
    <row r="96" spans="2:3" ht="12">
      <c r="B96" s="2">
        <v>11</v>
      </c>
      <c r="C96" s="2" t="s">
        <v>1681</v>
      </c>
    </row>
    <row r="97" ht="12">
      <c r="C97" s="2" t="s">
        <v>1682</v>
      </c>
    </row>
    <row r="98" ht="12">
      <c r="C98" s="2" t="s">
        <v>1684</v>
      </c>
    </row>
    <row r="99" ht="12">
      <c r="C99" s="2" t="s">
        <v>1685</v>
      </c>
    </row>
    <row r="100" ht="12">
      <c r="C100" s="2" t="s">
        <v>1683</v>
      </c>
    </row>
    <row r="101" ht="12">
      <c r="C101" s="2" t="s">
        <v>1686</v>
      </c>
    </row>
    <row r="102" ht="12">
      <c r="C102" s="2" t="s">
        <v>1687</v>
      </c>
    </row>
    <row r="103" ht="12">
      <c r="C103" s="2" t="s">
        <v>1688</v>
      </c>
    </row>
    <row r="104" ht="12">
      <c r="C104" s="2" t="s">
        <v>1689</v>
      </c>
    </row>
    <row r="105" ht="12">
      <c r="C105" s="2" t="s">
        <v>1690</v>
      </c>
    </row>
    <row r="106" ht="12">
      <c r="C106" s="2" t="s">
        <v>1685</v>
      </c>
    </row>
    <row r="107" ht="12">
      <c r="C107" s="2" t="s">
        <v>1683</v>
      </c>
    </row>
    <row r="108" ht="12">
      <c r="C108" s="2" t="s">
        <v>1686</v>
      </c>
    </row>
    <row r="109" ht="12">
      <c r="C109" s="2" t="s">
        <v>1687</v>
      </c>
    </row>
    <row r="110" ht="12">
      <c r="C110" s="2" t="s">
        <v>1688</v>
      </c>
    </row>
    <row r="111" ht="12">
      <c r="C111" s="2" t="s">
        <v>1691</v>
      </c>
    </row>
    <row r="112" ht="12">
      <c r="C112" s="2" t="s">
        <v>1684</v>
      </c>
    </row>
    <row r="113" ht="12">
      <c r="C113" s="2" t="s">
        <v>1685</v>
      </c>
    </row>
    <row r="114" ht="12">
      <c r="C114" s="2" t="s">
        <v>1732</v>
      </c>
    </row>
    <row r="115" ht="12">
      <c r="C115" s="2" t="s">
        <v>1686</v>
      </c>
    </row>
    <row r="116" ht="12">
      <c r="C116" s="2" t="s">
        <v>1687</v>
      </c>
    </row>
    <row r="117" ht="12">
      <c r="C117" s="2" t="s">
        <v>1688</v>
      </c>
    </row>
    <row r="118" ht="12">
      <c r="C118" s="2" t="s">
        <v>1692</v>
      </c>
    </row>
    <row r="119" ht="12">
      <c r="C119" s="2" t="s">
        <v>1684</v>
      </c>
    </row>
    <row r="120" ht="12">
      <c r="C120" s="2" t="s">
        <v>1685</v>
      </c>
    </row>
    <row r="121" ht="12">
      <c r="C121" s="2" t="s">
        <v>1683</v>
      </c>
    </row>
    <row r="122" ht="12">
      <c r="C122" s="2" t="s">
        <v>1686</v>
      </c>
    </row>
    <row r="123" ht="12">
      <c r="C123" s="2" t="s">
        <v>1687</v>
      </c>
    </row>
    <row r="124" ht="12">
      <c r="C124" s="2" t="s">
        <v>1688</v>
      </c>
    </row>
    <row r="125" spans="2:3" ht="12">
      <c r="B125" s="2">
        <v>12</v>
      </c>
      <c r="C125" s="2" t="s">
        <v>1455</v>
      </c>
    </row>
    <row r="126" ht="12">
      <c r="C126" s="2" t="s">
        <v>1501</v>
      </c>
    </row>
    <row r="127" ht="12">
      <c r="C127" s="2" t="s">
        <v>1602</v>
      </c>
    </row>
    <row r="128" ht="12">
      <c r="C128" s="2" t="s">
        <v>1502</v>
      </c>
    </row>
    <row r="129" ht="12">
      <c r="C129" s="2" t="s">
        <v>1503</v>
      </c>
    </row>
    <row r="130" ht="12">
      <c r="C130" s="2" t="s">
        <v>1504</v>
      </c>
    </row>
    <row r="131" ht="12">
      <c r="C131" s="2" t="s">
        <v>1505</v>
      </c>
    </row>
    <row r="132" ht="12">
      <c r="C132" s="2" t="s">
        <v>1603</v>
      </c>
    </row>
    <row r="133" spans="2:3" ht="12">
      <c r="B133" s="2">
        <v>13</v>
      </c>
      <c r="C133" s="2" t="s">
        <v>1500</v>
      </c>
    </row>
    <row r="134" ht="12">
      <c r="C134" s="2" t="s">
        <v>1604</v>
      </c>
    </row>
    <row r="135" ht="12">
      <c r="C135" s="2" t="s">
        <v>1605</v>
      </c>
    </row>
    <row r="136" spans="2:3" ht="12">
      <c r="B136" s="12">
        <v>14</v>
      </c>
      <c r="C136" s="12" t="s">
        <v>1693</v>
      </c>
    </row>
    <row r="137" spans="2:3" ht="12">
      <c r="B137" s="2">
        <v>15</v>
      </c>
      <c r="C137" s="2" t="s">
        <v>1606</v>
      </c>
    </row>
    <row r="138" spans="2:3" ht="12">
      <c r="B138" s="2">
        <v>16</v>
      </c>
      <c r="C138" s="2" t="s">
        <v>1694</v>
      </c>
    </row>
    <row r="139" spans="2:3" ht="12">
      <c r="B139" s="2">
        <v>17</v>
      </c>
      <c r="C139" s="2" t="s">
        <v>1695</v>
      </c>
    </row>
    <row r="140" spans="2:3" ht="12">
      <c r="B140" s="2">
        <v>18</v>
      </c>
      <c r="C140" s="7" t="s">
        <v>1454</v>
      </c>
    </row>
    <row r="141" spans="2:3" ht="12">
      <c r="B141" s="2">
        <v>19</v>
      </c>
      <c r="C141" s="2" t="s">
        <v>1608</v>
      </c>
    </row>
    <row r="142" spans="2:3" ht="12">
      <c r="B142" s="2">
        <v>20</v>
      </c>
      <c r="C142" s="7" t="s">
        <v>1607</v>
      </c>
    </row>
    <row r="143" spans="2:3" ht="12">
      <c r="B143" s="2">
        <v>21</v>
      </c>
      <c r="C143" s="2" t="s">
        <v>1696</v>
      </c>
    </row>
    <row r="145" ht="12">
      <c r="B145" s="2" t="s">
        <v>1506</v>
      </c>
    </row>
    <row r="146" spans="2:3" ht="12">
      <c r="B146" s="12">
        <v>1</v>
      </c>
      <c r="C146" s="12" t="s">
        <v>1697</v>
      </c>
    </row>
    <row r="147" spans="2:3" ht="12">
      <c r="B147" s="2">
        <v>2</v>
      </c>
      <c r="C147" s="2" t="s">
        <v>1698</v>
      </c>
    </row>
    <row r="148" spans="2:3" ht="12">
      <c r="B148" s="2">
        <v>3</v>
      </c>
      <c r="C148" s="6" t="s">
        <v>1609</v>
      </c>
    </row>
    <row r="149" spans="2:3" ht="12">
      <c r="B149" s="12">
        <v>4</v>
      </c>
      <c r="C149" s="13" t="s">
        <v>1699</v>
      </c>
    </row>
    <row r="150" spans="2:3" ht="12">
      <c r="B150" s="2">
        <v>5</v>
      </c>
      <c r="C150" s="6" t="s">
        <v>1459</v>
      </c>
    </row>
    <row r="151" spans="2:3" ht="12">
      <c r="B151" s="2">
        <v>6</v>
      </c>
      <c r="C151" s="6" t="s">
        <v>1456</v>
      </c>
    </row>
    <row r="152" spans="2:3" ht="12">
      <c r="B152" s="2">
        <v>7</v>
      </c>
      <c r="C152" s="6" t="s">
        <v>1507</v>
      </c>
    </row>
    <row r="153" ht="12">
      <c r="C153" s="6" t="s">
        <v>1457</v>
      </c>
    </row>
    <row r="154" ht="12">
      <c r="C154" s="2" t="s">
        <v>1508</v>
      </c>
    </row>
    <row r="155" ht="12">
      <c r="C155" s="6" t="s">
        <v>1458</v>
      </c>
    </row>
    <row r="156" spans="2:3" ht="12">
      <c r="B156" s="2">
        <v>8</v>
      </c>
      <c r="C156" s="6" t="s">
        <v>1509</v>
      </c>
    </row>
    <row r="157" ht="12">
      <c r="C157" s="6" t="s">
        <v>1510</v>
      </c>
    </row>
    <row r="158" ht="12">
      <c r="C158" s="6" t="s">
        <v>1610</v>
      </c>
    </row>
    <row r="159" ht="12">
      <c r="C159" s="6" t="s">
        <v>1733</v>
      </c>
    </row>
    <row r="160" ht="12">
      <c r="C160" s="6"/>
    </row>
    <row r="161" ht="12">
      <c r="B161" s="2" t="s">
        <v>1511</v>
      </c>
    </row>
    <row r="162" spans="2:3" ht="12">
      <c r="B162" s="2">
        <v>1</v>
      </c>
      <c r="C162" s="2" t="s">
        <v>1611</v>
      </c>
    </row>
    <row r="163" spans="2:3" ht="12">
      <c r="B163" s="12">
        <v>2</v>
      </c>
      <c r="C163" s="12" t="s">
        <v>1700</v>
      </c>
    </row>
    <row r="164" spans="2:3" ht="12">
      <c r="B164" s="2">
        <v>3</v>
      </c>
      <c r="C164" s="2" t="s">
        <v>1734</v>
      </c>
    </row>
    <row r="165" spans="2:3" ht="12">
      <c r="B165" s="2">
        <v>4</v>
      </c>
      <c r="C165" s="6" t="s">
        <v>1460</v>
      </c>
    </row>
    <row r="166" ht="12">
      <c r="C166" s="6"/>
    </row>
    <row r="167" ht="12">
      <c r="B167" s="2" t="s">
        <v>1512</v>
      </c>
    </row>
    <row r="168" spans="2:3" ht="12">
      <c r="B168" s="2">
        <v>1</v>
      </c>
      <c r="C168" s="2" t="s">
        <v>1612</v>
      </c>
    </row>
    <row r="169" spans="2:3" ht="12">
      <c r="B169" s="2">
        <v>2</v>
      </c>
      <c r="C169" s="2" t="s">
        <v>1613</v>
      </c>
    </row>
    <row r="170" spans="2:3" ht="12">
      <c r="B170" s="2">
        <v>3</v>
      </c>
      <c r="C170" s="2" t="s">
        <v>1614</v>
      </c>
    </row>
    <row r="171" spans="2:3" ht="12">
      <c r="B171" s="2">
        <v>4</v>
      </c>
      <c r="C171" s="2" t="s">
        <v>1701</v>
      </c>
    </row>
    <row r="172" spans="2:3" ht="12">
      <c r="B172" s="12">
        <v>5</v>
      </c>
      <c r="C172" s="14" t="s">
        <v>1702</v>
      </c>
    </row>
    <row r="173" spans="2:3" ht="24" customHeight="1">
      <c r="B173" s="15">
        <v>6</v>
      </c>
      <c r="C173" s="16" t="s">
        <v>1703</v>
      </c>
    </row>
    <row r="174" spans="2:3" ht="24" customHeight="1">
      <c r="B174" s="11">
        <v>7</v>
      </c>
      <c r="C174" s="9" t="s">
        <v>1704</v>
      </c>
    </row>
    <row r="175" spans="2:3" ht="12">
      <c r="B175" s="2">
        <v>8</v>
      </c>
      <c r="C175" s="9" t="s">
        <v>1705</v>
      </c>
    </row>
    <row r="176" spans="2:3" ht="24">
      <c r="B176" s="11">
        <v>9</v>
      </c>
      <c r="C176" s="9" t="s">
        <v>1735</v>
      </c>
    </row>
    <row r="177" spans="2:3" ht="12">
      <c r="B177" s="2">
        <v>10</v>
      </c>
      <c r="C177" s="9" t="s">
        <v>1707</v>
      </c>
    </row>
    <row r="178" spans="2:3" ht="12">
      <c r="B178" s="2">
        <v>11</v>
      </c>
      <c r="C178" s="9" t="s">
        <v>1706</v>
      </c>
    </row>
    <row r="179" spans="2:3" ht="12">
      <c r="B179" s="2">
        <v>12</v>
      </c>
      <c r="C179" s="9" t="s">
        <v>1736</v>
      </c>
    </row>
    <row r="180" spans="2:3" ht="12">
      <c r="B180" s="2">
        <v>13</v>
      </c>
      <c r="C180" s="9" t="s">
        <v>1708</v>
      </c>
    </row>
    <row r="181" spans="2:3" ht="12">
      <c r="B181" s="2">
        <v>14</v>
      </c>
      <c r="C181" s="9" t="s">
        <v>1709</v>
      </c>
    </row>
    <row r="183" ht="12">
      <c r="B183" s="2" t="s">
        <v>1467</v>
      </c>
    </row>
    <row r="184" spans="2:3" ht="12">
      <c r="B184" s="2">
        <v>1</v>
      </c>
      <c r="C184" s="2" t="s">
        <v>1468</v>
      </c>
    </row>
    <row r="185" spans="2:3" ht="12">
      <c r="B185" s="12">
        <v>2</v>
      </c>
      <c r="C185" s="12" t="s">
        <v>1615</v>
      </c>
    </row>
    <row r="186" spans="2:3" ht="12">
      <c r="B186" s="2">
        <v>3</v>
      </c>
      <c r="C186" s="2" t="s">
        <v>1616</v>
      </c>
    </row>
    <row r="187" spans="2:3" ht="12">
      <c r="B187" s="2">
        <v>4</v>
      </c>
      <c r="C187" s="2" t="s">
        <v>1710</v>
      </c>
    </row>
    <row r="188" spans="2:3" ht="12">
      <c r="B188" s="2">
        <v>5</v>
      </c>
      <c r="C188" s="2" t="s">
        <v>1617</v>
      </c>
    </row>
    <row r="189" spans="2:3" ht="12">
      <c r="B189" s="2">
        <v>6</v>
      </c>
      <c r="C189" s="2" t="s">
        <v>1469</v>
      </c>
    </row>
    <row r="190" spans="2:3" ht="12">
      <c r="B190" s="2">
        <v>7</v>
      </c>
      <c r="C190" s="2" t="s">
        <v>1470</v>
      </c>
    </row>
    <row r="191" spans="2:3" ht="12">
      <c r="B191" s="2">
        <v>8</v>
      </c>
      <c r="C191" s="2" t="s">
        <v>1471</v>
      </c>
    </row>
    <row r="192" spans="2:3" ht="12">
      <c r="B192" s="12">
        <v>9</v>
      </c>
      <c r="C192" s="12" t="s">
        <v>1711</v>
      </c>
    </row>
    <row r="194" ht="12">
      <c r="B194" s="2" t="s">
        <v>1513</v>
      </c>
    </row>
    <row r="195" spans="2:3" ht="12">
      <c r="B195" s="2">
        <v>1</v>
      </c>
      <c r="C195" s="2" t="s">
        <v>1464</v>
      </c>
    </row>
    <row r="196" ht="12">
      <c r="C196" s="2" t="s">
        <v>1465</v>
      </c>
    </row>
    <row r="197" ht="12">
      <c r="C197" s="2" t="s">
        <v>1466</v>
      </c>
    </row>
    <row r="198" spans="2:3" ht="12">
      <c r="B198" s="2">
        <v>2</v>
      </c>
      <c r="C198" s="2" t="s">
        <v>1514</v>
      </c>
    </row>
    <row r="199" spans="2:3" ht="12">
      <c r="B199" s="2">
        <v>3</v>
      </c>
      <c r="C199" s="2" t="s">
        <v>1515</v>
      </c>
    </row>
    <row r="200" spans="2:3" ht="12">
      <c r="B200" s="2">
        <v>4</v>
      </c>
      <c r="C200" s="2" t="s">
        <v>1712</v>
      </c>
    </row>
    <row r="201" spans="2:3" ht="12">
      <c r="B201" s="2">
        <v>5</v>
      </c>
      <c r="C201" s="2" t="s">
        <v>1713</v>
      </c>
    </row>
    <row r="202" spans="2:3" ht="12">
      <c r="B202" s="2">
        <v>6</v>
      </c>
      <c r="C202" s="2" t="s">
        <v>1516</v>
      </c>
    </row>
    <row r="203" spans="2:3" ht="12">
      <c r="B203" s="2">
        <v>7</v>
      </c>
      <c r="C203" s="2" t="s">
        <v>1714</v>
      </c>
    </row>
    <row r="204" spans="2:3" ht="12">
      <c r="B204" s="2">
        <v>8</v>
      </c>
      <c r="C204" s="2" t="s">
        <v>1618</v>
      </c>
    </row>
    <row r="206" ht="12">
      <c r="B206" s="2" t="s">
        <v>1517</v>
      </c>
    </row>
    <row r="207" spans="2:3" ht="12">
      <c r="B207" s="12">
        <v>1</v>
      </c>
      <c r="C207" s="12" t="s">
        <v>1432</v>
      </c>
    </row>
    <row r="208" ht="12">
      <c r="C208" s="12" t="s">
        <v>1461</v>
      </c>
    </row>
    <row r="209" ht="12">
      <c r="C209" s="2" t="s">
        <v>1462</v>
      </c>
    </row>
    <row r="210" ht="12">
      <c r="C210" s="2" t="s">
        <v>1463</v>
      </c>
    </row>
    <row r="211" spans="2:3" ht="12">
      <c r="B211" s="2">
        <v>2</v>
      </c>
      <c r="C211" s="2" t="s">
        <v>1433</v>
      </c>
    </row>
    <row r="212" ht="12">
      <c r="C212" s="2" t="s">
        <v>1715</v>
      </c>
    </row>
    <row r="213" ht="12">
      <c r="C213" s="2" t="s">
        <v>1716</v>
      </c>
    </row>
    <row r="214" ht="12">
      <c r="C214" s="2" t="s">
        <v>1717</v>
      </c>
    </row>
    <row r="215" spans="2:3" ht="12">
      <c r="B215" s="2">
        <v>3</v>
      </c>
      <c r="C215" s="2" t="s">
        <v>1619</v>
      </c>
    </row>
    <row r="216" spans="2:3" ht="12">
      <c r="B216" s="2">
        <v>4</v>
      </c>
      <c r="C216" s="2" t="s">
        <v>1718</v>
      </c>
    </row>
    <row r="217" spans="2:3" ht="12">
      <c r="B217" s="2">
        <v>5</v>
      </c>
      <c r="C217" s="2" t="s">
        <v>1719</v>
      </c>
    </row>
    <row r="218" spans="2:3" ht="12">
      <c r="B218" s="2">
        <v>6</v>
      </c>
      <c r="C218" s="2" t="s">
        <v>1518</v>
      </c>
    </row>
    <row r="219" spans="2:3" ht="12">
      <c r="B219" s="2">
        <v>7</v>
      </c>
      <c r="C219" s="2" t="s">
        <v>1720</v>
      </c>
    </row>
    <row r="220" spans="2:3" ht="12">
      <c r="B220" s="12">
        <v>8</v>
      </c>
      <c r="C220" s="12" t="s">
        <v>1472</v>
      </c>
    </row>
    <row r="221" ht="12">
      <c r="C221" s="12" t="s">
        <v>1478</v>
      </c>
    </row>
    <row r="222" ht="12">
      <c r="C222" s="2" t="s">
        <v>1479</v>
      </c>
    </row>
    <row r="223" spans="2:3" ht="12">
      <c r="B223" s="2">
        <v>9</v>
      </c>
      <c r="C223" s="2" t="s">
        <v>1519</v>
      </c>
    </row>
    <row r="224" spans="2:3" ht="12">
      <c r="B224" s="2">
        <v>10</v>
      </c>
      <c r="C224" s="2" t="s">
        <v>1434</v>
      </c>
    </row>
    <row r="225" spans="2:3" ht="12">
      <c r="B225" s="2">
        <v>11</v>
      </c>
      <c r="C225" s="2" t="s">
        <v>1520</v>
      </c>
    </row>
    <row r="226" spans="2:3" ht="12">
      <c r="B226" s="2">
        <v>12</v>
      </c>
      <c r="C226" s="2" t="s">
        <v>1620</v>
      </c>
    </row>
    <row r="227" ht="12">
      <c r="C227" s="2" t="s">
        <v>1477</v>
      </c>
    </row>
    <row r="228" ht="12">
      <c r="C228" s="2" t="s">
        <v>1721</v>
      </c>
    </row>
    <row r="229" spans="2:3" ht="12">
      <c r="B229" s="2">
        <v>13</v>
      </c>
      <c r="C229" s="2" t="s">
        <v>1621</v>
      </c>
    </row>
    <row r="230" ht="12">
      <c r="C230" s="2" t="s">
        <v>1622</v>
      </c>
    </row>
    <row r="231" ht="12">
      <c r="C231" s="2" t="s">
        <v>1623</v>
      </c>
    </row>
    <row r="232" spans="2:3" ht="12">
      <c r="B232" s="2">
        <v>14</v>
      </c>
      <c r="C232" s="2" t="s">
        <v>1624</v>
      </c>
    </row>
    <row r="233" spans="2:3" ht="12">
      <c r="B233" s="2">
        <v>15</v>
      </c>
      <c r="C233" s="2" t="s">
        <v>1473</v>
      </c>
    </row>
    <row r="234" spans="2:3" ht="12">
      <c r="B234" s="2">
        <v>16</v>
      </c>
      <c r="C234" s="2" t="s">
        <v>1474</v>
      </c>
    </row>
    <row r="235" spans="2:3" ht="12">
      <c r="B235" s="2">
        <v>17</v>
      </c>
      <c r="C235" s="2" t="s">
        <v>1476</v>
      </c>
    </row>
    <row r="236" spans="2:3" ht="12">
      <c r="B236" s="2">
        <v>18</v>
      </c>
      <c r="C236" s="2" t="s">
        <v>1475</v>
      </c>
    </row>
    <row r="237" spans="2:3" ht="12">
      <c r="B237" s="2">
        <v>19</v>
      </c>
      <c r="C237" s="2" t="s">
        <v>1521</v>
      </c>
    </row>
    <row r="238" spans="2:3" ht="12">
      <c r="B238" s="2">
        <v>20</v>
      </c>
      <c r="C238" s="2" t="s">
        <v>1722</v>
      </c>
    </row>
    <row r="240" ht="12">
      <c r="B240" s="2" t="s">
        <v>1625</v>
      </c>
    </row>
    <row r="241" spans="2:3" ht="12">
      <c r="B241" s="12">
        <v>1</v>
      </c>
      <c r="C241" s="12" t="s">
        <v>1480</v>
      </c>
    </row>
    <row r="242" spans="2:3" ht="12">
      <c r="B242" s="2">
        <v>2</v>
      </c>
      <c r="C242" s="2" t="s">
        <v>1481</v>
      </c>
    </row>
    <row r="243" spans="2:3" ht="12">
      <c r="B243" s="2">
        <v>3</v>
      </c>
      <c r="C243" s="2" t="s">
        <v>1524</v>
      </c>
    </row>
    <row r="244" spans="2:3" ht="12">
      <c r="B244" s="2">
        <v>4</v>
      </c>
      <c r="C244" s="2" t="s">
        <v>1525</v>
      </c>
    </row>
    <row r="246" ht="12">
      <c r="B246" s="2" t="s">
        <v>1626</v>
      </c>
    </row>
    <row r="247" spans="2:3" ht="12">
      <c r="B247" s="12">
        <v>1</v>
      </c>
      <c r="C247" s="12" t="s">
        <v>1723</v>
      </c>
    </row>
    <row r="248" spans="2:3" ht="12">
      <c r="B248" s="2">
        <v>2</v>
      </c>
      <c r="C248" s="2" t="s">
        <v>1435</v>
      </c>
    </row>
    <row r="249" spans="2:3" ht="12">
      <c r="B249" s="2">
        <v>3</v>
      </c>
      <c r="C249" s="2" t="s">
        <v>1482</v>
      </c>
    </row>
    <row r="250" spans="2:3" ht="12">
      <c r="B250" s="2">
        <v>4</v>
      </c>
      <c r="C250" s="2" t="s">
        <v>1483</v>
      </c>
    </row>
    <row r="251" spans="2:3" ht="12">
      <c r="B251" s="2">
        <v>5</v>
      </c>
      <c r="C251" s="2" t="s">
        <v>1484</v>
      </c>
    </row>
    <row r="252" spans="2:3" ht="12">
      <c r="B252" s="2">
        <v>6</v>
      </c>
      <c r="C252" s="2" t="s">
        <v>1485</v>
      </c>
    </row>
    <row r="253" spans="2:3" ht="12">
      <c r="B253" s="2">
        <v>7</v>
      </c>
      <c r="C253" s="2" t="s">
        <v>1436</v>
      </c>
    </row>
    <row r="254" spans="2:3" ht="12">
      <c r="B254" s="2">
        <v>8</v>
      </c>
      <c r="C254" s="2" t="s">
        <v>1486</v>
      </c>
    </row>
    <row r="255" spans="2:3" ht="12">
      <c r="B255" s="2">
        <v>9</v>
      </c>
      <c r="C255" s="2" t="s">
        <v>1487</v>
      </c>
    </row>
    <row r="256" spans="2:3" ht="12">
      <c r="B256" s="2">
        <v>10</v>
      </c>
      <c r="C256" s="2" t="s">
        <v>1488</v>
      </c>
    </row>
    <row r="257" spans="2:3" ht="12">
      <c r="B257" s="2">
        <v>11</v>
      </c>
      <c r="C257" s="2" t="s">
        <v>1724</v>
      </c>
    </row>
    <row r="258" spans="2:3" ht="12">
      <c r="B258" s="2">
        <v>12</v>
      </c>
      <c r="C258" s="2" t="s">
        <v>1725</v>
      </c>
    </row>
    <row r="259" spans="2:3" ht="12">
      <c r="B259" s="2">
        <v>13</v>
      </c>
      <c r="C259" s="2" t="s">
        <v>1522</v>
      </c>
    </row>
    <row r="260" spans="2:3" ht="12">
      <c r="B260" s="2">
        <v>14</v>
      </c>
      <c r="C260" s="2" t="s">
        <v>1387</v>
      </c>
    </row>
    <row r="261" spans="2:3" ht="12">
      <c r="B261" s="12">
        <v>15</v>
      </c>
      <c r="C261" s="12" t="s">
        <v>1388</v>
      </c>
    </row>
    <row r="262" spans="2:3" ht="12">
      <c r="B262" s="2">
        <v>16</v>
      </c>
      <c r="C262" s="2" t="s">
        <v>1437</v>
      </c>
    </row>
    <row r="263" spans="2:3" ht="12">
      <c r="B263" s="2">
        <v>17</v>
      </c>
      <c r="C263" s="2" t="s">
        <v>1523</v>
      </c>
    </row>
    <row r="264" ht="12">
      <c r="C264" s="2" t="s">
        <v>1627</v>
      </c>
    </row>
    <row r="265" ht="12">
      <c r="C265" s="2" t="s">
        <v>1628</v>
      </c>
    </row>
    <row r="267" ht="12">
      <c r="B267" s="2" t="s">
        <v>1629</v>
      </c>
    </row>
    <row r="268" spans="2:3" ht="12">
      <c r="B268" s="12">
        <v>1</v>
      </c>
      <c r="C268" s="12" t="s">
        <v>1630</v>
      </c>
    </row>
    <row r="269" spans="2:3" ht="12">
      <c r="B269" s="2">
        <v>2</v>
      </c>
      <c r="C269" s="2" t="s">
        <v>1334</v>
      </c>
    </row>
    <row r="270" spans="2:3" ht="12">
      <c r="B270" s="2">
        <v>3</v>
      </c>
      <c r="C270" s="2" t="s">
        <v>1335</v>
      </c>
    </row>
    <row r="271" spans="2:3" ht="12">
      <c r="B271" s="2">
        <v>4</v>
      </c>
      <c r="C271" s="2" t="s">
        <v>1337</v>
      </c>
    </row>
    <row r="272" spans="2:3" ht="12">
      <c r="B272" s="2">
        <v>5</v>
      </c>
      <c r="C272" s="2" t="s">
        <v>1336</v>
      </c>
    </row>
    <row r="273" ht="12">
      <c r="C273" s="10" t="s">
        <v>1338</v>
      </c>
    </row>
    <row r="274" ht="12">
      <c r="C274" s="10" t="s">
        <v>1339</v>
      </c>
    </row>
    <row r="276" ht="12">
      <c r="B276" s="2" t="s">
        <v>1631</v>
      </c>
    </row>
    <row r="277" spans="2:3" ht="12">
      <c r="B277" s="2">
        <v>1</v>
      </c>
      <c r="C277" s="2" t="s">
        <v>1390</v>
      </c>
    </row>
    <row r="278" ht="12">
      <c r="C278" s="2" t="s">
        <v>1526</v>
      </c>
    </row>
    <row r="279" ht="12">
      <c r="C279" s="2" t="s">
        <v>1632</v>
      </c>
    </row>
    <row r="280" ht="12">
      <c r="C280" s="2" t="s">
        <v>1527</v>
      </c>
    </row>
    <row r="281" ht="12">
      <c r="C281" s="2" t="s">
        <v>1528</v>
      </c>
    </row>
    <row r="282" ht="12">
      <c r="C282" s="2" t="s">
        <v>1529</v>
      </c>
    </row>
    <row r="283" ht="12">
      <c r="C283" s="2" t="s">
        <v>1340</v>
      </c>
    </row>
    <row r="284" spans="2:3" ht="12">
      <c r="B284" s="2">
        <v>2</v>
      </c>
      <c r="C284" s="2" t="s">
        <v>1633</v>
      </c>
    </row>
    <row r="285" spans="2:3" ht="12">
      <c r="B285" s="12">
        <v>3</v>
      </c>
      <c r="C285" s="12" t="s">
        <v>1341</v>
      </c>
    </row>
    <row r="286" ht="12">
      <c r="C286" s="12" t="s">
        <v>1530</v>
      </c>
    </row>
    <row r="287" ht="12">
      <c r="C287" s="12" t="s">
        <v>1531</v>
      </c>
    </row>
    <row r="288" spans="2:3" ht="12">
      <c r="B288" s="2">
        <v>4</v>
      </c>
      <c r="C288" s="2" t="s">
        <v>1342</v>
      </c>
    </row>
    <row r="289" spans="2:3" ht="12">
      <c r="B289" s="2">
        <v>5</v>
      </c>
      <c r="C289" s="2" t="s">
        <v>1343</v>
      </c>
    </row>
    <row r="290" spans="2:3" ht="12">
      <c r="B290" s="2">
        <v>6</v>
      </c>
      <c r="C290" s="2" t="s">
        <v>1344</v>
      </c>
    </row>
    <row r="291" spans="2:3" ht="12">
      <c r="B291" s="2">
        <v>7</v>
      </c>
      <c r="C291" s="2" t="s">
        <v>1345</v>
      </c>
    </row>
    <row r="292" spans="2:3" ht="12">
      <c r="B292" s="2">
        <v>8</v>
      </c>
      <c r="C292" s="2" t="s">
        <v>1346</v>
      </c>
    </row>
    <row r="294" ht="12">
      <c r="B294" s="2" t="s">
        <v>1634</v>
      </c>
    </row>
    <row r="295" spans="2:3" ht="12">
      <c r="B295" s="12">
        <v>1</v>
      </c>
      <c r="C295" s="12" t="s">
        <v>1347</v>
      </c>
    </row>
    <row r="296" spans="2:3" ht="12">
      <c r="B296" s="2">
        <v>2</v>
      </c>
      <c r="C296" s="2" t="s">
        <v>1348</v>
      </c>
    </row>
    <row r="297" spans="2:3" ht="12">
      <c r="B297" s="2">
        <v>3</v>
      </c>
      <c r="C297" s="2" t="s">
        <v>1737</v>
      </c>
    </row>
    <row r="298" spans="2:3" ht="12">
      <c r="B298" s="2">
        <v>4</v>
      </c>
      <c r="C298" s="2" t="s">
        <v>1349</v>
      </c>
    </row>
    <row r="299" spans="2:3" ht="12">
      <c r="B299" s="2">
        <v>5</v>
      </c>
      <c r="C299" s="2" t="s">
        <v>1350</v>
      </c>
    </row>
    <row r="300" spans="2:3" ht="12">
      <c r="B300" s="2">
        <v>6</v>
      </c>
      <c r="C300" s="2" t="s">
        <v>1635</v>
      </c>
    </row>
    <row r="301" spans="2:3" ht="12">
      <c r="B301" s="2">
        <v>7</v>
      </c>
      <c r="C301" s="2" t="s">
        <v>1532</v>
      </c>
    </row>
    <row r="302" spans="2:3" ht="12">
      <c r="B302" s="2">
        <v>8</v>
      </c>
      <c r="C302" s="2" t="s">
        <v>1389</v>
      </c>
    </row>
    <row r="303" spans="2:3" ht="12">
      <c r="B303" s="2">
        <v>9</v>
      </c>
      <c r="C303" s="2" t="s">
        <v>1438</v>
      </c>
    </row>
    <row r="304" spans="2:3" ht="12">
      <c r="B304" s="2">
        <v>10</v>
      </c>
      <c r="C304" s="2" t="s">
        <v>1391</v>
      </c>
    </row>
    <row r="305" ht="12">
      <c r="C305" s="2" t="s">
        <v>1351</v>
      </c>
    </row>
    <row r="306" ht="12">
      <c r="C306" s="2" t="s">
        <v>1352</v>
      </c>
    </row>
    <row r="307" ht="12">
      <c r="C307" s="2" t="s">
        <v>1399</v>
      </c>
    </row>
    <row r="308" ht="12">
      <c r="C308" s="2" t="s">
        <v>1636</v>
      </c>
    </row>
    <row r="309" ht="12">
      <c r="C309" s="2" t="s">
        <v>1533</v>
      </c>
    </row>
    <row r="311" ht="12">
      <c r="B311" s="2" t="s">
        <v>1637</v>
      </c>
    </row>
    <row r="312" spans="2:3" ht="12">
      <c r="B312" s="2">
        <v>1</v>
      </c>
      <c r="C312" s="2" t="s">
        <v>1439</v>
      </c>
    </row>
    <row r="313" ht="12">
      <c r="C313" s="2" t="s">
        <v>1400</v>
      </c>
    </row>
    <row r="314" ht="12">
      <c r="C314" s="2" t="s">
        <v>1401</v>
      </c>
    </row>
    <row r="315" ht="12">
      <c r="C315" s="2" t="s">
        <v>1402</v>
      </c>
    </row>
    <row r="316" ht="12">
      <c r="C316" s="2" t="s">
        <v>1403</v>
      </c>
    </row>
    <row r="317" ht="12">
      <c r="C317" s="2" t="s">
        <v>1404</v>
      </c>
    </row>
    <row r="318" spans="2:3" ht="12">
      <c r="B318" s="2">
        <v>2</v>
      </c>
      <c r="C318" s="2" t="s">
        <v>1392</v>
      </c>
    </row>
    <row r="319" ht="12">
      <c r="C319" s="2" t="s">
        <v>1405</v>
      </c>
    </row>
    <row r="320" ht="12">
      <c r="C320" s="2" t="s">
        <v>1534</v>
      </c>
    </row>
    <row r="321" spans="2:3" ht="12">
      <c r="B321" s="2">
        <v>3</v>
      </c>
      <c r="C321" s="2" t="s">
        <v>1393</v>
      </c>
    </row>
    <row r="322" spans="2:3" ht="12">
      <c r="B322" s="2">
        <v>4</v>
      </c>
      <c r="C322" s="2" t="s">
        <v>1440</v>
      </c>
    </row>
    <row r="323" spans="2:3" ht="12">
      <c r="B323" s="2">
        <v>5</v>
      </c>
      <c r="C323" s="2" t="s">
        <v>1394</v>
      </c>
    </row>
    <row r="324" spans="2:3" ht="12">
      <c r="B324" s="2">
        <v>6</v>
      </c>
      <c r="C324" s="2" t="s">
        <v>1395</v>
      </c>
    </row>
    <row r="325" spans="2:3" ht="12">
      <c r="B325" s="2">
        <v>7</v>
      </c>
      <c r="C325" s="2" t="s">
        <v>1441</v>
      </c>
    </row>
    <row r="326" ht="12">
      <c r="C326" s="2" t="s">
        <v>1538</v>
      </c>
    </row>
    <row r="327" ht="12">
      <c r="C327" s="2" t="s">
        <v>1638</v>
      </c>
    </row>
    <row r="328" spans="2:3" ht="12">
      <c r="B328" s="2">
        <v>8</v>
      </c>
      <c r="C328" s="2" t="s">
        <v>1442</v>
      </c>
    </row>
    <row r="329" ht="12">
      <c r="C329" s="2" t="s">
        <v>1406</v>
      </c>
    </row>
    <row r="330" ht="12">
      <c r="C330" s="2" t="s">
        <v>1535</v>
      </c>
    </row>
    <row r="331" ht="12">
      <c r="C331" s="2" t="s">
        <v>1536</v>
      </c>
    </row>
    <row r="332" spans="2:3" ht="12">
      <c r="B332" s="2">
        <v>9</v>
      </c>
      <c r="C332" s="2" t="s">
        <v>1396</v>
      </c>
    </row>
    <row r="333" ht="12">
      <c r="C333" s="2" t="s">
        <v>1406</v>
      </c>
    </row>
    <row r="334" ht="12">
      <c r="C334" s="2" t="s">
        <v>1639</v>
      </c>
    </row>
    <row r="335" spans="2:3" ht="12">
      <c r="B335" s="2">
        <v>10</v>
      </c>
      <c r="C335" s="2" t="s">
        <v>1397</v>
      </c>
    </row>
    <row r="336" spans="2:3" ht="12">
      <c r="B336" s="2">
        <v>11</v>
      </c>
      <c r="C336" s="2" t="s">
        <v>1353</v>
      </c>
    </row>
    <row r="337" spans="2:3" ht="12">
      <c r="B337" s="12">
        <v>12</v>
      </c>
      <c r="C337" s="12" t="s">
        <v>1398</v>
      </c>
    </row>
    <row r="338" spans="2:3" ht="12">
      <c r="B338" s="2">
        <v>13</v>
      </c>
      <c r="C338" s="2" t="s">
        <v>1354</v>
      </c>
    </row>
    <row r="339" spans="2:3" ht="12">
      <c r="B339" s="2">
        <v>14</v>
      </c>
      <c r="C339" s="2" t="s">
        <v>1640</v>
      </c>
    </row>
    <row r="340" spans="2:3" ht="12">
      <c r="B340" s="2">
        <v>15</v>
      </c>
      <c r="C340" s="2" t="s">
        <v>1537</v>
      </c>
    </row>
    <row r="342" ht="12">
      <c r="B342" s="2" t="s">
        <v>1738</v>
      </c>
    </row>
    <row r="343" spans="2:3" ht="12">
      <c r="B343" s="12">
        <v>1</v>
      </c>
      <c r="C343" s="12" t="s">
        <v>1414</v>
      </c>
    </row>
    <row r="344" spans="2:3" ht="12">
      <c r="B344" s="12">
        <v>2</v>
      </c>
      <c r="C344" s="12" t="s">
        <v>1415</v>
      </c>
    </row>
    <row r="345" spans="2:3" ht="12">
      <c r="B345" s="2">
        <v>3</v>
      </c>
      <c r="C345" s="2" t="s">
        <v>1539</v>
      </c>
    </row>
    <row r="346" spans="2:3" ht="12">
      <c r="B346" s="2">
        <v>4</v>
      </c>
      <c r="C346" s="2" t="s">
        <v>1355</v>
      </c>
    </row>
    <row r="347" spans="2:3" ht="12">
      <c r="B347" s="2">
        <v>5</v>
      </c>
      <c r="C347" s="2" t="s">
        <v>1641</v>
      </c>
    </row>
    <row r="348" spans="2:3" ht="12">
      <c r="B348" s="2">
        <v>6</v>
      </c>
      <c r="C348" s="2" t="s">
        <v>1443</v>
      </c>
    </row>
    <row r="349" ht="12">
      <c r="C349" s="2" t="s">
        <v>1642</v>
      </c>
    </row>
    <row r="350" ht="12">
      <c r="C350" s="2" t="s">
        <v>1540</v>
      </c>
    </row>
    <row r="351" spans="2:3" ht="12">
      <c r="B351" s="2">
        <v>7</v>
      </c>
      <c r="C351" s="2" t="s">
        <v>1541</v>
      </c>
    </row>
    <row r="352" spans="2:3" ht="12">
      <c r="B352" s="2">
        <v>8</v>
      </c>
      <c r="C352" s="2" t="s">
        <v>1416</v>
      </c>
    </row>
    <row r="353" ht="12">
      <c r="C353" s="2" t="s">
        <v>1739</v>
      </c>
    </row>
    <row r="354" ht="12">
      <c r="C354" s="2" t="s">
        <v>1420</v>
      </c>
    </row>
    <row r="355" spans="2:3" ht="12">
      <c r="B355" s="2">
        <v>9</v>
      </c>
      <c r="C355" s="2" t="s">
        <v>1417</v>
      </c>
    </row>
    <row r="356" spans="2:3" ht="12">
      <c r="B356" s="2">
        <v>10</v>
      </c>
      <c r="C356" s="2" t="s">
        <v>1542</v>
      </c>
    </row>
    <row r="357" spans="2:3" ht="12">
      <c r="B357" s="2">
        <v>11</v>
      </c>
      <c r="C357" s="2" t="s">
        <v>1418</v>
      </c>
    </row>
    <row r="358" spans="2:3" ht="12">
      <c r="B358" s="2">
        <v>12</v>
      </c>
      <c r="C358" s="2" t="s">
        <v>1543</v>
      </c>
    </row>
    <row r="359" spans="2:3" ht="12">
      <c r="B359" s="2">
        <v>13</v>
      </c>
      <c r="C359" s="2" t="s">
        <v>1356</v>
      </c>
    </row>
    <row r="360" spans="2:3" ht="12">
      <c r="B360" s="2">
        <v>14</v>
      </c>
      <c r="C360" s="2" t="s">
        <v>1357</v>
      </c>
    </row>
    <row r="361" ht="12">
      <c r="C361" s="2" t="s">
        <v>1643</v>
      </c>
    </row>
    <row r="362" ht="12">
      <c r="C362" s="2" t="s">
        <v>1548</v>
      </c>
    </row>
    <row r="363" spans="2:3" ht="12">
      <c r="B363" s="2">
        <v>15</v>
      </c>
      <c r="C363" s="2" t="s">
        <v>1544</v>
      </c>
    </row>
    <row r="364" spans="2:3" ht="12">
      <c r="B364" s="2">
        <v>16</v>
      </c>
      <c r="C364" s="2" t="s">
        <v>1545</v>
      </c>
    </row>
    <row r="365" spans="2:3" ht="12">
      <c r="B365" s="2">
        <v>17</v>
      </c>
      <c r="C365" s="2" t="s">
        <v>1546</v>
      </c>
    </row>
    <row r="366" spans="2:3" ht="12">
      <c r="B366" s="2">
        <v>18</v>
      </c>
      <c r="C366" s="2" t="s">
        <v>1644</v>
      </c>
    </row>
    <row r="367" spans="2:3" ht="12">
      <c r="B367" s="2">
        <v>19</v>
      </c>
      <c r="C367" s="2" t="s">
        <v>1358</v>
      </c>
    </row>
    <row r="368" spans="2:3" ht="12">
      <c r="B368" s="2">
        <v>20</v>
      </c>
      <c r="C368" s="2" t="s">
        <v>1740</v>
      </c>
    </row>
    <row r="369" spans="2:3" ht="12">
      <c r="B369" s="2">
        <v>21</v>
      </c>
      <c r="C369" s="2" t="s">
        <v>1359</v>
      </c>
    </row>
    <row r="370" spans="2:3" ht="12">
      <c r="B370" s="2">
        <v>22</v>
      </c>
      <c r="C370" s="2" t="s">
        <v>1547</v>
      </c>
    </row>
    <row r="371" spans="2:3" ht="12">
      <c r="B371" s="2">
        <v>23</v>
      </c>
      <c r="C371" s="2" t="s">
        <v>1360</v>
      </c>
    </row>
    <row r="372" spans="2:3" ht="12">
      <c r="B372" s="2">
        <v>24</v>
      </c>
      <c r="C372" s="2" t="s">
        <v>1444</v>
      </c>
    </row>
    <row r="373" spans="2:3" ht="12">
      <c r="B373" s="2">
        <v>25</v>
      </c>
      <c r="C373" s="2" t="s">
        <v>1419</v>
      </c>
    </row>
    <row r="374" spans="2:3" ht="12">
      <c r="B374" s="2">
        <v>26</v>
      </c>
      <c r="C374" s="2" t="s">
        <v>1361</v>
      </c>
    </row>
    <row r="375" spans="2:3" ht="12">
      <c r="B375" s="2">
        <v>27</v>
      </c>
      <c r="C375" s="2" t="s">
        <v>1362</v>
      </c>
    </row>
    <row r="376" spans="2:3" ht="12">
      <c r="B376" s="2">
        <v>28</v>
      </c>
      <c r="C376" s="2" t="s">
        <v>1363</v>
      </c>
    </row>
    <row r="377" spans="2:3" ht="12">
      <c r="B377" s="2">
        <v>29</v>
      </c>
      <c r="C377" s="2" t="s">
        <v>1364</v>
      </c>
    </row>
    <row r="378" spans="2:3" ht="12">
      <c r="B378" s="2">
        <v>30</v>
      </c>
      <c r="C378" s="2" t="s">
        <v>1365</v>
      </c>
    </row>
    <row r="380" ht="12">
      <c r="B380" s="2" t="s">
        <v>1645</v>
      </c>
    </row>
    <row r="381" spans="2:3" ht="12">
      <c r="B381" s="12">
        <v>1</v>
      </c>
      <c r="C381" s="12" t="s">
        <v>1413</v>
      </c>
    </row>
    <row r="382" spans="2:3" ht="12">
      <c r="B382" s="2">
        <v>2</v>
      </c>
      <c r="C382" s="2" t="s">
        <v>1549</v>
      </c>
    </row>
    <row r="383" ht="12">
      <c r="C383" s="2" t="s">
        <v>1557</v>
      </c>
    </row>
    <row r="384" ht="12">
      <c r="C384" s="2" t="s">
        <v>1366</v>
      </c>
    </row>
    <row r="385" ht="12">
      <c r="C385" s="2" t="s">
        <v>1741</v>
      </c>
    </row>
    <row r="386" ht="12">
      <c r="C386" s="2" t="s">
        <v>1367</v>
      </c>
    </row>
    <row r="387" ht="12">
      <c r="C387" s="2" t="s">
        <v>1368</v>
      </c>
    </row>
    <row r="388" spans="2:3" ht="12">
      <c r="B388" s="2">
        <v>3</v>
      </c>
      <c r="C388" s="2" t="s">
        <v>1550</v>
      </c>
    </row>
    <row r="389" spans="2:3" ht="12">
      <c r="B389" s="2">
        <v>4</v>
      </c>
      <c r="C389" s="2" t="s">
        <v>1646</v>
      </c>
    </row>
    <row r="390" spans="2:3" ht="12">
      <c r="B390" s="2">
        <v>5</v>
      </c>
      <c r="C390" s="2" t="s">
        <v>1551</v>
      </c>
    </row>
    <row r="391" ht="12">
      <c r="C391" s="2" t="s">
        <v>1369</v>
      </c>
    </row>
    <row r="392" ht="12">
      <c r="C392" s="2" t="s">
        <v>1648</v>
      </c>
    </row>
    <row r="393" ht="12">
      <c r="C393" s="2" t="s">
        <v>1370</v>
      </c>
    </row>
    <row r="394" spans="2:3" ht="12">
      <c r="B394" s="12">
        <v>6</v>
      </c>
      <c r="C394" s="12" t="s">
        <v>1407</v>
      </c>
    </row>
    <row r="395" ht="12">
      <c r="C395" s="8" t="s">
        <v>1410</v>
      </c>
    </row>
    <row r="396" ht="12">
      <c r="C396" s="8" t="s">
        <v>1371</v>
      </c>
    </row>
    <row r="397" ht="12">
      <c r="C397" s="14" t="s">
        <v>1742</v>
      </c>
    </row>
    <row r="398" spans="2:3" ht="12">
      <c r="B398" s="12">
        <v>7</v>
      </c>
      <c r="C398" s="14" t="s">
        <v>1408</v>
      </c>
    </row>
    <row r="399" spans="2:3" ht="12">
      <c r="B399" s="2">
        <v>8</v>
      </c>
      <c r="C399" s="8" t="s">
        <v>1409</v>
      </c>
    </row>
    <row r="400" spans="2:3" ht="12">
      <c r="B400" s="2">
        <v>9</v>
      </c>
      <c r="C400" s="8" t="s">
        <v>1372</v>
      </c>
    </row>
    <row r="401" spans="2:3" ht="12">
      <c r="B401" s="2">
        <v>10</v>
      </c>
      <c r="C401" s="8" t="s">
        <v>1373</v>
      </c>
    </row>
    <row r="402" spans="2:3" ht="12">
      <c r="B402" s="2">
        <v>11</v>
      </c>
      <c r="C402" s="2" t="s">
        <v>1374</v>
      </c>
    </row>
    <row r="403" spans="2:3" ht="12">
      <c r="B403" s="2">
        <v>12</v>
      </c>
      <c r="C403" s="6" t="s">
        <v>1552</v>
      </c>
    </row>
    <row r="404" spans="2:3" ht="12">
      <c r="B404" s="2">
        <v>13</v>
      </c>
      <c r="C404" s="6" t="s">
        <v>1375</v>
      </c>
    </row>
    <row r="405" ht="12">
      <c r="C405" s="2" t="s">
        <v>1376</v>
      </c>
    </row>
    <row r="406" ht="12">
      <c r="C406" s="2" t="s">
        <v>1377</v>
      </c>
    </row>
    <row r="407" spans="2:3" ht="12">
      <c r="B407" s="2">
        <v>14</v>
      </c>
      <c r="C407" s="2" t="s">
        <v>1553</v>
      </c>
    </row>
    <row r="408" ht="12">
      <c r="C408" s="2" t="s">
        <v>1558</v>
      </c>
    </row>
    <row r="409" ht="12">
      <c r="C409" s="2" t="s">
        <v>1559</v>
      </c>
    </row>
    <row r="410" ht="12">
      <c r="C410" s="2" t="s">
        <v>1560</v>
      </c>
    </row>
    <row r="411" ht="12">
      <c r="C411" s="2" t="s">
        <v>1561</v>
      </c>
    </row>
    <row r="412" ht="12">
      <c r="C412" s="2" t="s">
        <v>1562</v>
      </c>
    </row>
    <row r="413" ht="12">
      <c r="C413" s="2" t="s">
        <v>1563</v>
      </c>
    </row>
    <row r="414" ht="12">
      <c r="C414" s="2" t="s">
        <v>1564</v>
      </c>
    </row>
    <row r="415" spans="2:3" ht="12">
      <c r="B415" s="2">
        <v>15</v>
      </c>
      <c r="C415" s="2" t="s">
        <v>1554</v>
      </c>
    </row>
    <row r="416" ht="12">
      <c r="C416" s="2" t="s">
        <v>1378</v>
      </c>
    </row>
    <row r="417" ht="12">
      <c r="C417" s="2" t="s">
        <v>1565</v>
      </c>
    </row>
    <row r="418" spans="2:3" ht="12">
      <c r="B418" s="2">
        <v>16</v>
      </c>
      <c r="C418" s="2" t="s">
        <v>1555</v>
      </c>
    </row>
    <row r="419" ht="12">
      <c r="C419" s="2" t="s">
        <v>1558</v>
      </c>
    </row>
    <row r="420" ht="12">
      <c r="C420" s="2" t="s">
        <v>1647</v>
      </c>
    </row>
    <row r="421" ht="12">
      <c r="C421" s="2" t="s">
        <v>1379</v>
      </c>
    </row>
    <row r="422" ht="12">
      <c r="C422" s="2" t="s">
        <v>1380</v>
      </c>
    </row>
    <row r="423" spans="2:3" ht="12">
      <c r="B423" s="2">
        <v>17</v>
      </c>
      <c r="C423" s="2" t="s">
        <v>1556</v>
      </c>
    </row>
    <row r="424" ht="12">
      <c r="C424" s="2" t="s">
        <v>1566</v>
      </c>
    </row>
    <row r="425" ht="12">
      <c r="C425" s="2" t="s">
        <v>1565</v>
      </c>
    </row>
    <row r="426" spans="2:3" ht="12">
      <c r="B426" s="2">
        <v>18</v>
      </c>
      <c r="C426" s="2" t="s">
        <v>1381</v>
      </c>
    </row>
    <row r="428" ht="12">
      <c r="B428" s="2" t="s">
        <v>1649</v>
      </c>
    </row>
    <row r="429" spans="2:3" ht="12">
      <c r="B429" s="2">
        <v>1</v>
      </c>
      <c r="C429" s="2" t="s">
        <v>1650</v>
      </c>
    </row>
    <row r="430" ht="12">
      <c r="C430" s="2" t="s">
        <v>1569</v>
      </c>
    </row>
    <row r="431" ht="12">
      <c r="C431" s="2" t="s">
        <v>1382</v>
      </c>
    </row>
    <row r="432" spans="2:3" ht="12">
      <c r="B432" s="2">
        <v>2</v>
      </c>
      <c r="C432" s="2" t="s">
        <v>1651</v>
      </c>
    </row>
    <row r="433" spans="2:3" ht="12">
      <c r="B433" s="12">
        <v>3</v>
      </c>
      <c r="C433" s="12" t="s">
        <v>1567</v>
      </c>
    </row>
    <row r="434" ht="12">
      <c r="C434" s="2" t="s">
        <v>1570</v>
      </c>
    </row>
    <row r="435" ht="12">
      <c r="C435" s="12" t="s">
        <v>1571</v>
      </c>
    </row>
    <row r="436" ht="12">
      <c r="C436" s="2" t="s">
        <v>1572</v>
      </c>
    </row>
    <row r="437" ht="12">
      <c r="C437" s="2" t="s">
        <v>1383</v>
      </c>
    </row>
    <row r="438" ht="12">
      <c r="C438" s="2" t="s">
        <v>1573</v>
      </c>
    </row>
    <row r="439" spans="2:3" ht="12">
      <c r="B439" s="12">
        <v>4</v>
      </c>
      <c r="C439" s="12" t="s">
        <v>1425</v>
      </c>
    </row>
    <row r="440" ht="12">
      <c r="C440" s="2" t="s">
        <v>1384</v>
      </c>
    </row>
    <row r="441" ht="12">
      <c r="C441" s="2" t="s">
        <v>1574</v>
      </c>
    </row>
    <row r="442" ht="12">
      <c r="C442" s="12" t="s">
        <v>1385</v>
      </c>
    </row>
    <row r="443" spans="2:3" ht="12">
      <c r="B443" s="2">
        <v>5</v>
      </c>
      <c r="C443" s="2" t="s">
        <v>1568</v>
      </c>
    </row>
    <row r="444" ht="12">
      <c r="C444" s="2" t="s">
        <v>1652</v>
      </c>
    </row>
    <row r="445" ht="12">
      <c r="C445" s="2" t="s">
        <v>1653</v>
      </c>
    </row>
    <row r="446" ht="12">
      <c r="C446" s="2" t="s">
        <v>1386</v>
      </c>
    </row>
  </sheetData>
  <printOptions/>
  <pageMargins left="0.75" right="0.75" top="1" bottom="1" header="0.512" footer="0.512"/>
  <pageSetup fitToHeight="5"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B2:Q78"/>
  <sheetViews>
    <sheetView workbookViewId="0" topLeftCell="A1">
      <selection activeCell="A1" sqref="A1"/>
    </sheetView>
  </sheetViews>
  <sheetFormatPr defaultColWidth="9.00390625" defaultRowHeight="13.5"/>
  <cols>
    <col min="1" max="1" width="1.625" style="118" customWidth="1"/>
    <col min="2" max="2" width="11.625" style="118" customWidth="1"/>
    <col min="3" max="4" width="12.625" style="118" customWidth="1"/>
    <col min="5" max="15" width="10.625" style="118" customWidth="1"/>
    <col min="16" max="16" width="11.625" style="118" customWidth="1"/>
    <col min="17" max="17" width="10.625" style="118" customWidth="1"/>
    <col min="18" max="16384" width="9.00390625" style="118" customWidth="1"/>
  </cols>
  <sheetData>
    <row r="1" ht="11.25" customHeight="1"/>
    <row r="2" ht="16.5" customHeight="1">
      <c r="B2" s="119" t="s">
        <v>879</v>
      </c>
    </row>
    <row r="3" spans="2:7" ht="12.75" thickBot="1">
      <c r="B3" s="120"/>
      <c r="C3" s="120"/>
      <c r="D3" s="121"/>
      <c r="E3" s="121"/>
      <c r="F3" s="121"/>
      <c r="G3" s="120"/>
    </row>
    <row r="4" spans="2:17" s="122" customFormat="1" ht="14.25" customHeight="1" thickTop="1">
      <c r="B4" s="1291" t="s">
        <v>825</v>
      </c>
      <c r="C4" s="1289" t="s">
        <v>826</v>
      </c>
      <c r="D4" s="1281"/>
      <c r="E4" s="1282"/>
      <c r="F4" s="1282"/>
      <c r="G4" s="1282"/>
      <c r="H4" s="1282"/>
      <c r="I4" s="1282"/>
      <c r="J4" s="1282"/>
      <c r="K4" s="1282"/>
      <c r="L4" s="1282"/>
      <c r="M4" s="1282"/>
      <c r="N4" s="1282"/>
      <c r="O4" s="1282"/>
      <c r="P4" s="1275"/>
      <c r="Q4" s="1286" t="s">
        <v>827</v>
      </c>
    </row>
    <row r="5" spans="2:17" s="123" customFormat="1" ht="15" customHeight="1">
      <c r="B5" s="1292"/>
      <c r="C5" s="1298" t="s">
        <v>1756</v>
      </c>
      <c r="D5" s="1290"/>
      <c r="E5" s="1278" t="s">
        <v>828</v>
      </c>
      <c r="F5" s="1278" t="s">
        <v>1851</v>
      </c>
      <c r="G5" s="1278" t="s">
        <v>1852</v>
      </c>
      <c r="H5" s="1278" t="s">
        <v>1853</v>
      </c>
      <c r="I5" s="1278" t="s">
        <v>1854</v>
      </c>
      <c r="J5" s="1278" t="s">
        <v>1855</v>
      </c>
      <c r="K5" s="1278" t="s">
        <v>1856</v>
      </c>
      <c r="L5" s="1278" t="s">
        <v>1857</v>
      </c>
      <c r="M5" s="1278" t="s">
        <v>1858</v>
      </c>
      <c r="N5" s="1278" t="s">
        <v>1859</v>
      </c>
      <c r="O5" s="1276" t="s">
        <v>829</v>
      </c>
      <c r="P5" s="1284" t="s">
        <v>830</v>
      </c>
      <c r="Q5" s="1287"/>
    </row>
    <row r="6" spans="2:17" s="122" customFormat="1" ht="24.75" customHeight="1">
      <c r="B6" s="1283"/>
      <c r="C6" s="124" t="s">
        <v>831</v>
      </c>
      <c r="D6" s="124" t="s">
        <v>832</v>
      </c>
      <c r="E6" s="1279"/>
      <c r="F6" s="1279"/>
      <c r="G6" s="1279"/>
      <c r="H6" s="1279"/>
      <c r="I6" s="1279"/>
      <c r="J6" s="1279"/>
      <c r="K6" s="1279"/>
      <c r="L6" s="1279"/>
      <c r="M6" s="1279"/>
      <c r="N6" s="1279"/>
      <c r="O6" s="1277"/>
      <c r="P6" s="1285"/>
      <c r="Q6" s="1288"/>
    </row>
    <row r="7" spans="2:17" ht="12" customHeight="1">
      <c r="B7" s="125"/>
      <c r="C7" s="126"/>
      <c r="D7" s="127"/>
      <c r="E7" s="128"/>
      <c r="F7" s="128"/>
      <c r="G7" s="128"/>
      <c r="H7" s="128"/>
      <c r="I7" s="128"/>
      <c r="J7" s="128"/>
      <c r="K7" s="128"/>
      <c r="L7" s="128"/>
      <c r="M7" s="128"/>
      <c r="N7" s="128"/>
      <c r="O7" s="128"/>
      <c r="P7" s="128"/>
      <c r="Q7" s="129"/>
    </row>
    <row r="8" spans="2:17" s="130" customFormat="1" ht="12" customHeight="1">
      <c r="B8" s="131" t="s">
        <v>1819</v>
      </c>
      <c r="C8" s="132">
        <f aca="true" t="shared" si="0" ref="C8:O8">SUM(C11:C72)</f>
        <v>19571300</v>
      </c>
      <c r="D8" s="39">
        <f t="shared" si="0"/>
        <v>89299400</v>
      </c>
      <c r="E8" s="39">
        <f t="shared" si="0"/>
        <v>918800</v>
      </c>
      <c r="F8" s="39">
        <f t="shared" si="0"/>
        <v>2487900</v>
      </c>
      <c r="G8" s="39">
        <f t="shared" si="0"/>
        <v>3139500</v>
      </c>
      <c r="H8" s="39">
        <f t="shared" si="0"/>
        <v>3700200</v>
      </c>
      <c r="I8" s="39">
        <f t="shared" si="0"/>
        <v>3362500</v>
      </c>
      <c r="J8" s="39">
        <f t="shared" si="0"/>
        <v>2576600</v>
      </c>
      <c r="K8" s="39">
        <f t="shared" si="0"/>
        <v>1643500</v>
      </c>
      <c r="L8" s="39">
        <f t="shared" si="0"/>
        <v>910000</v>
      </c>
      <c r="M8" s="39">
        <f t="shared" si="0"/>
        <v>457400</v>
      </c>
      <c r="N8" s="39">
        <f t="shared" si="0"/>
        <v>216200</v>
      </c>
      <c r="O8" s="39">
        <f t="shared" si="0"/>
        <v>158700</v>
      </c>
      <c r="P8" s="133">
        <v>4.56</v>
      </c>
      <c r="Q8" s="42">
        <f>SUM(Q11:Q72)</f>
        <v>869600</v>
      </c>
    </row>
    <row r="9" spans="2:17" ht="12" customHeight="1">
      <c r="B9" s="134"/>
      <c r="C9" s="135"/>
      <c r="D9" s="136"/>
      <c r="E9" s="136"/>
      <c r="F9" s="136"/>
      <c r="G9" s="136"/>
      <c r="H9" s="136"/>
      <c r="I9" s="136"/>
      <c r="J9" s="136"/>
      <c r="K9" s="136"/>
      <c r="L9" s="136"/>
      <c r="M9" s="136"/>
      <c r="N9" s="136"/>
      <c r="O9" s="136"/>
      <c r="P9" s="136"/>
      <c r="Q9" s="137"/>
    </row>
    <row r="10" spans="2:17" s="138" customFormat="1" ht="12" customHeight="1">
      <c r="B10" s="139"/>
      <c r="C10" s="140"/>
      <c r="D10" s="46"/>
      <c r="E10" s="46"/>
      <c r="F10" s="46"/>
      <c r="G10" s="46"/>
      <c r="H10" s="46"/>
      <c r="I10" s="46"/>
      <c r="J10" s="46"/>
      <c r="K10" s="46"/>
      <c r="L10" s="46"/>
      <c r="M10" s="46"/>
      <c r="N10" s="46"/>
      <c r="O10" s="46"/>
      <c r="P10" s="46"/>
      <c r="Q10" s="48"/>
    </row>
    <row r="11" spans="2:17" s="138" customFormat="1" ht="12" customHeight="1">
      <c r="B11" s="139" t="s">
        <v>833</v>
      </c>
      <c r="C11" s="141">
        <v>1014000</v>
      </c>
      <c r="D11" s="142">
        <v>4785100</v>
      </c>
      <c r="E11" s="142">
        <v>32200</v>
      </c>
      <c r="F11" s="142">
        <v>124500</v>
      </c>
      <c r="G11" s="142">
        <v>160200</v>
      </c>
      <c r="H11" s="142">
        <v>192000</v>
      </c>
      <c r="I11" s="142">
        <v>177700</v>
      </c>
      <c r="J11" s="142">
        <v>133800</v>
      </c>
      <c r="K11" s="142">
        <v>86700</v>
      </c>
      <c r="L11" s="142">
        <v>51300</v>
      </c>
      <c r="M11" s="142">
        <v>29100</v>
      </c>
      <c r="N11" s="142">
        <v>15100</v>
      </c>
      <c r="O11" s="142">
        <v>11400</v>
      </c>
      <c r="P11" s="143">
        <v>4.72</v>
      </c>
      <c r="Q11" s="48">
        <v>50200</v>
      </c>
    </row>
    <row r="12" spans="2:17" s="138" customFormat="1" ht="12" customHeight="1">
      <c r="B12" s="139" t="s">
        <v>834</v>
      </c>
      <c r="C12" s="141">
        <v>264400</v>
      </c>
      <c r="D12" s="142">
        <v>1375300</v>
      </c>
      <c r="E12" s="142">
        <v>7500</v>
      </c>
      <c r="F12" s="142">
        <v>25900</v>
      </c>
      <c r="G12" s="142">
        <v>34700</v>
      </c>
      <c r="H12" s="142">
        <v>44300</v>
      </c>
      <c r="I12" s="142">
        <v>42100</v>
      </c>
      <c r="J12" s="142">
        <v>39300</v>
      </c>
      <c r="K12" s="142">
        <v>26600</v>
      </c>
      <c r="L12" s="142">
        <v>18600</v>
      </c>
      <c r="M12" s="142">
        <v>11700</v>
      </c>
      <c r="N12" s="142">
        <v>7200</v>
      </c>
      <c r="O12" s="142">
        <v>6500</v>
      </c>
      <c r="P12" s="143">
        <v>5.2</v>
      </c>
      <c r="Q12" s="48">
        <v>11100</v>
      </c>
    </row>
    <row r="13" spans="2:17" ht="12" customHeight="1">
      <c r="B13" s="139" t="s">
        <v>835</v>
      </c>
      <c r="C13" s="141">
        <v>267900</v>
      </c>
      <c r="D13" s="142">
        <v>1406900</v>
      </c>
      <c r="E13" s="142">
        <v>6900</v>
      </c>
      <c r="F13" s="142">
        <v>24500</v>
      </c>
      <c r="G13" s="142">
        <v>35600</v>
      </c>
      <c r="H13" s="142">
        <v>43300</v>
      </c>
      <c r="I13" s="142">
        <v>43700</v>
      </c>
      <c r="J13" s="142">
        <v>36900</v>
      </c>
      <c r="K13" s="142">
        <v>32900</v>
      </c>
      <c r="L13" s="142">
        <v>20300</v>
      </c>
      <c r="M13" s="142">
        <v>11000</v>
      </c>
      <c r="N13" s="142">
        <v>7300</v>
      </c>
      <c r="O13" s="142">
        <v>5500</v>
      </c>
      <c r="P13" s="143">
        <v>5.25</v>
      </c>
      <c r="Q13" s="137">
        <v>11100</v>
      </c>
    </row>
    <row r="14" spans="2:17" ht="12" customHeight="1">
      <c r="B14" s="144" t="s">
        <v>836</v>
      </c>
      <c r="C14" s="145">
        <v>327300</v>
      </c>
      <c r="D14" s="146">
        <v>1676800</v>
      </c>
      <c r="E14" s="146">
        <v>8800</v>
      </c>
      <c r="F14" s="146">
        <v>31500</v>
      </c>
      <c r="G14" s="146">
        <v>47300</v>
      </c>
      <c r="H14" s="146">
        <v>57300</v>
      </c>
      <c r="I14" s="146">
        <v>53900</v>
      </c>
      <c r="J14" s="146">
        <v>43000</v>
      </c>
      <c r="K14" s="146">
        <v>31000</v>
      </c>
      <c r="L14" s="146">
        <v>24300</v>
      </c>
      <c r="M14" s="146">
        <v>16000</v>
      </c>
      <c r="N14" s="146">
        <v>8600</v>
      </c>
      <c r="O14" s="146">
        <v>5600</v>
      </c>
      <c r="P14" s="147">
        <v>5.12</v>
      </c>
      <c r="Q14" s="60">
        <v>15200</v>
      </c>
    </row>
    <row r="15" spans="2:17" ht="10.5" customHeight="1">
      <c r="B15" s="144" t="s">
        <v>837</v>
      </c>
      <c r="C15" s="145">
        <v>252600</v>
      </c>
      <c r="D15" s="146">
        <v>1327100</v>
      </c>
      <c r="E15" s="146">
        <v>6200</v>
      </c>
      <c r="F15" s="146">
        <v>17900</v>
      </c>
      <c r="G15" s="146">
        <v>34200</v>
      </c>
      <c r="H15" s="146">
        <v>42200</v>
      </c>
      <c r="I15" s="146">
        <v>43400</v>
      </c>
      <c r="J15" s="146">
        <v>41100</v>
      </c>
      <c r="K15" s="146">
        <v>28600</v>
      </c>
      <c r="L15" s="146">
        <v>18100</v>
      </c>
      <c r="M15" s="146">
        <v>11700</v>
      </c>
      <c r="N15" s="146">
        <v>4500</v>
      </c>
      <c r="O15" s="146">
        <v>4700</v>
      </c>
      <c r="P15" s="147">
        <v>5.25</v>
      </c>
      <c r="Q15" s="60">
        <v>5800</v>
      </c>
    </row>
    <row r="16" spans="2:17" ht="12" customHeight="1">
      <c r="B16" s="144"/>
      <c r="C16" s="148"/>
      <c r="D16" s="57"/>
      <c r="E16" s="57"/>
      <c r="F16" s="57"/>
      <c r="G16" s="57"/>
      <c r="H16" s="57"/>
      <c r="I16" s="57"/>
      <c r="J16" s="57"/>
      <c r="K16" s="57"/>
      <c r="L16" s="57"/>
      <c r="M16" s="57"/>
      <c r="N16" s="57"/>
      <c r="O16" s="57"/>
      <c r="P16" s="57"/>
      <c r="Q16" s="60"/>
    </row>
    <row r="17" spans="2:17" ht="12" customHeight="1">
      <c r="B17" s="144"/>
      <c r="C17" s="148"/>
      <c r="D17" s="57"/>
      <c r="E17" s="57"/>
      <c r="F17" s="57"/>
      <c r="G17" s="57"/>
      <c r="H17" s="57"/>
      <c r="I17" s="57"/>
      <c r="J17" s="57"/>
      <c r="K17" s="57"/>
      <c r="L17" s="57"/>
      <c r="M17" s="57"/>
      <c r="N17" s="57"/>
      <c r="O17" s="57"/>
      <c r="P17" s="57"/>
      <c r="Q17" s="60"/>
    </row>
    <row r="18" spans="2:17" ht="12" customHeight="1">
      <c r="B18" s="144" t="s">
        <v>1820</v>
      </c>
      <c r="C18" s="145">
        <v>249800</v>
      </c>
      <c r="D18" s="146">
        <v>1312300</v>
      </c>
      <c r="E18" s="146">
        <v>4500</v>
      </c>
      <c r="F18" s="146">
        <v>17900</v>
      </c>
      <c r="G18" s="146">
        <v>31000</v>
      </c>
      <c r="H18" s="146">
        <v>46100</v>
      </c>
      <c r="I18" s="146">
        <v>43600</v>
      </c>
      <c r="J18" s="57">
        <v>38700</v>
      </c>
      <c r="K18" s="57">
        <v>29100</v>
      </c>
      <c r="L18" s="57">
        <v>19400</v>
      </c>
      <c r="M18" s="57">
        <v>12400</v>
      </c>
      <c r="N18" s="57">
        <v>4800</v>
      </c>
      <c r="O18" s="57">
        <v>2300</v>
      </c>
      <c r="P18" s="147">
        <v>5.25</v>
      </c>
      <c r="Q18" s="60">
        <v>5400</v>
      </c>
    </row>
    <row r="19" spans="2:17" ht="12" customHeight="1">
      <c r="B19" s="144" t="s">
        <v>838</v>
      </c>
      <c r="C19" s="145">
        <v>384000</v>
      </c>
      <c r="D19" s="146">
        <v>1992300</v>
      </c>
      <c r="E19" s="146">
        <v>12500</v>
      </c>
      <c r="F19" s="146">
        <v>35200</v>
      </c>
      <c r="G19" s="146">
        <v>50800</v>
      </c>
      <c r="H19" s="146">
        <v>61500</v>
      </c>
      <c r="I19" s="146">
        <v>59500</v>
      </c>
      <c r="J19" s="57">
        <v>56800</v>
      </c>
      <c r="K19" s="57">
        <v>46100</v>
      </c>
      <c r="L19" s="57">
        <v>29800</v>
      </c>
      <c r="M19" s="57">
        <v>17300</v>
      </c>
      <c r="N19" s="57">
        <v>8000</v>
      </c>
      <c r="O19" s="57">
        <v>6500</v>
      </c>
      <c r="P19" s="147">
        <v>5.19</v>
      </c>
      <c r="Q19" s="60">
        <v>12400</v>
      </c>
    </row>
    <row r="20" spans="2:17" ht="12" customHeight="1">
      <c r="B20" s="144" t="s">
        <v>839</v>
      </c>
      <c r="C20" s="145">
        <v>396500</v>
      </c>
      <c r="D20" s="146">
        <v>2001900</v>
      </c>
      <c r="E20" s="146">
        <v>16800</v>
      </c>
      <c r="F20" s="146">
        <v>37700</v>
      </c>
      <c r="G20" s="146">
        <v>44200</v>
      </c>
      <c r="H20" s="146">
        <v>67900</v>
      </c>
      <c r="I20" s="146">
        <v>70200</v>
      </c>
      <c r="J20" s="57">
        <v>62900</v>
      </c>
      <c r="K20" s="57">
        <v>42800</v>
      </c>
      <c r="L20" s="57">
        <v>27900</v>
      </c>
      <c r="M20" s="57">
        <v>14100</v>
      </c>
      <c r="N20" s="57">
        <v>7200</v>
      </c>
      <c r="O20" s="57">
        <v>4800</v>
      </c>
      <c r="P20" s="147">
        <v>5.05</v>
      </c>
      <c r="Q20" s="60">
        <v>10500</v>
      </c>
    </row>
    <row r="21" spans="2:17" ht="12" customHeight="1">
      <c r="B21" s="144" t="s">
        <v>840</v>
      </c>
      <c r="C21" s="145">
        <v>294000</v>
      </c>
      <c r="D21" s="146">
        <v>1486200</v>
      </c>
      <c r="E21" s="146">
        <v>8300</v>
      </c>
      <c r="F21" s="146">
        <v>25200</v>
      </c>
      <c r="G21" s="146">
        <v>40200</v>
      </c>
      <c r="H21" s="146">
        <v>53000</v>
      </c>
      <c r="I21" s="146">
        <v>51800</v>
      </c>
      <c r="J21" s="57">
        <v>43400</v>
      </c>
      <c r="K21" s="57">
        <v>32800</v>
      </c>
      <c r="L21" s="57">
        <v>20000</v>
      </c>
      <c r="M21" s="57">
        <v>11700</v>
      </c>
      <c r="N21" s="57">
        <v>4600</v>
      </c>
      <c r="O21" s="57">
        <v>3000</v>
      </c>
      <c r="P21" s="147">
        <v>5.06</v>
      </c>
      <c r="Q21" s="60">
        <v>5800</v>
      </c>
    </row>
    <row r="22" spans="2:17" ht="12" customHeight="1">
      <c r="B22" s="144" t="s">
        <v>841</v>
      </c>
      <c r="C22" s="145">
        <v>316600</v>
      </c>
      <c r="D22" s="146">
        <v>1559000</v>
      </c>
      <c r="E22" s="146">
        <v>9900</v>
      </c>
      <c r="F22" s="146">
        <v>27900</v>
      </c>
      <c r="G22" s="146">
        <v>44400</v>
      </c>
      <c r="H22" s="146">
        <v>57900</v>
      </c>
      <c r="I22" s="146">
        <v>61000</v>
      </c>
      <c r="J22" s="57">
        <v>46900</v>
      </c>
      <c r="K22" s="57">
        <v>34000</v>
      </c>
      <c r="L22" s="57">
        <v>18900</v>
      </c>
      <c r="M22" s="57">
        <v>8500</v>
      </c>
      <c r="N22" s="57">
        <v>3900</v>
      </c>
      <c r="O22" s="57">
        <v>3300</v>
      </c>
      <c r="P22" s="147">
        <v>4.92</v>
      </c>
      <c r="Q22" s="60">
        <v>4100</v>
      </c>
    </row>
    <row r="23" spans="2:17" ht="12" customHeight="1">
      <c r="B23" s="144"/>
      <c r="C23" s="148"/>
      <c r="D23" s="57"/>
      <c r="E23" s="57"/>
      <c r="F23" s="57"/>
      <c r="G23" s="57"/>
      <c r="H23" s="57"/>
      <c r="I23" s="57"/>
      <c r="J23" s="57"/>
      <c r="K23" s="57"/>
      <c r="L23" s="57"/>
      <c r="M23" s="57"/>
      <c r="N23" s="57"/>
      <c r="O23" s="57"/>
      <c r="P23" s="57"/>
      <c r="Q23" s="60"/>
    </row>
    <row r="24" spans="2:17" ht="12" customHeight="1">
      <c r="B24" s="144"/>
      <c r="C24" s="148"/>
      <c r="D24" s="57"/>
      <c r="E24" s="57"/>
      <c r="F24" s="57"/>
      <c r="G24" s="57"/>
      <c r="H24" s="57"/>
      <c r="I24" s="57"/>
      <c r="J24" s="57"/>
      <c r="K24" s="57"/>
      <c r="L24" s="57"/>
      <c r="M24" s="57"/>
      <c r="N24" s="57"/>
      <c r="O24" s="57"/>
      <c r="P24" s="57"/>
      <c r="Q24" s="60"/>
    </row>
    <row r="25" spans="2:17" ht="12" customHeight="1">
      <c r="B25" s="144" t="s">
        <v>842</v>
      </c>
      <c r="C25" s="145">
        <v>480900</v>
      </c>
      <c r="D25" s="146">
        <v>2379300</v>
      </c>
      <c r="E25" s="146">
        <v>16200</v>
      </c>
      <c r="F25" s="146">
        <v>43700</v>
      </c>
      <c r="G25" s="146">
        <v>70000</v>
      </c>
      <c r="H25" s="146">
        <v>83900</v>
      </c>
      <c r="I25" s="146">
        <v>83400</v>
      </c>
      <c r="J25" s="57">
        <v>76800</v>
      </c>
      <c r="K25" s="57">
        <v>50500</v>
      </c>
      <c r="L25" s="57">
        <v>29100</v>
      </c>
      <c r="M25" s="57">
        <v>14700</v>
      </c>
      <c r="N25" s="57">
        <v>7500</v>
      </c>
      <c r="O25" s="57">
        <v>5100</v>
      </c>
      <c r="P25" s="147">
        <v>4.95</v>
      </c>
      <c r="Q25" s="60">
        <v>8800</v>
      </c>
    </row>
    <row r="26" spans="2:17" ht="12" customHeight="1">
      <c r="B26" s="144" t="s">
        <v>843</v>
      </c>
      <c r="C26" s="145">
        <v>468800</v>
      </c>
      <c r="D26" s="146">
        <v>2247600</v>
      </c>
      <c r="E26" s="146">
        <v>22100</v>
      </c>
      <c r="F26" s="146">
        <v>49200</v>
      </c>
      <c r="G26" s="146">
        <v>69900</v>
      </c>
      <c r="H26" s="146">
        <v>82400</v>
      </c>
      <c r="I26" s="146">
        <v>78500</v>
      </c>
      <c r="J26" s="57">
        <v>68600</v>
      </c>
      <c r="K26" s="57">
        <v>46400</v>
      </c>
      <c r="L26" s="57">
        <v>27400</v>
      </c>
      <c r="M26" s="57">
        <v>13000</v>
      </c>
      <c r="N26" s="57">
        <v>5700</v>
      </c>
      <c r="O26" s="57">
        <v>5600</v>
      </c>
      <c r="P26" s="147">
        <v>4.79</v>
      </c>
      <c r="Q26" s="60">
        <v>11400</v>
      </c>
    </row>
    <row r="27" spans="2:17" ht="12" customHeight="1">
      <c r="B27" s="139" t="s">
        <v>844</v>
      </c>
      <c r="C27" s="145">
        <v>2182800</v>
      </c>
      <c r="D27" s="146">
        <v>8795900</v>
      </c>
      <c r="E27" s="146">
        <v>159700</v>
      </c>
      <c r="F27" s="146">
        <v>411800</v>
      </c>
      <c r="G27" s="146">
        <v>405600</v>
      </c>
      <c r="H27" s="146">
        <v>416700</v>
      </c>
      <c r="I27" s="146">
        <v>325900</v>
      </c>
      <c r="J27" s="57">
        <v>209600</v>
      </c>
      <c r="K27" s="57">
        <v>122100</v>
      </c>
      <c r="L27" s="57">
        <v>62700</v>
      </c>
      <c r="M27" s="57">
        <v>31900</v>
      </c>
      <c r="N27" s="57">
        <v>18500</v>
      </c>
      <c r="O27" s="57">
        <v>18300</v>
      </c>
      <c r="P27" s="147">
        <v>4.03</v>
      </c>
      <c r="Q27" s="60">
        <v>252700</v>
      </c>
    </row>
    <row r="28" spans="2:17" ht="12" customHeight="1">
      <c r="B28" s="149" t="s">
        <v>845</v>
      </c>
      <c r="C28" s="145">
        <v>754800</v>
      </c>
      <c r="D28" s="146">
        <v>3226200</v>
      </c>
      <c r="E28" s="146">
        <v>35200</v>
      </c>
      <c r="F28" s="146">
        <v>111800</v>
      </c>
      <c r="G28" s="146">
        <v>144200</v>
      </c>
      <c r="H28" s="146">
        <v>154900</v>
      </c>
      <c r="I28" s="146">
        <v>122300</v>
      </c>
      <c r="J28" s="57">
        <v>86700</v>
      </c>
      <c r="K28" s="57">
        <v>51200</v>
      </c>
      <c r="L28" s="57">
        <v>27700</v>
      </c>
      <c r="M28" s="57">
        <v>11900</v>
      </c>
      <c r="N28" s="57">
        <v>5200</v>
      </c>
      <c r="O28" s="57">
        <v>3700</v>
      </c>
      <c r="P28" s="147">
        <v>4.27</v>
      </c>
      <c r="Q28" s="60">
        <v>50500</v>
      </c>
    </row>
    <row r="29" spans="2:17" ht="12" customHeight="1">
      <c r="B29" s="149" t="s">
        <v>846</v>
      </c>
      <c r="C29" s="145">
        <v>464300</v>
      </c>
      <c r="D29" s="146">
        <v>2380200</v>
      </c>
      <c r="E29" s="146">
        <v>9800</v>
      </c>
      <c r="F29" s="146">
        <v>41000</v>
      </c>
      <c r="G29" s="146">
        <v>60500</v>
      </c>
      <c r="H29" s="146">
        <v>77400</v>
      </c>
      <c r="I29" s="146">
        <v>83400</v>
      </c>
      <c r="J29" s="57">
        <v>76100</v>
      </c>
      <c r="K29" s="57">
        <v>53700</v>
      </c>
      <c r="L29" s="57">
        <v>32800</v>
      </c>
      <c r="M29" s="57">
        <v>16900</v>
      </c>
      <c r="N29" s="57">
        <v>8300</v>
      </c>
      <c r="O29" s="57">
        <v>4400</v>
      </c>
      <c r="P29" s="147">
        <v>5.13</v>
      </c>
      <c r="Q29" s="60">
        <v>16600</v>
      </c>
    </row>
    <row r="30" spans="2:17" ht="12" customHeight="1">
      <c r="B30" s="149"/>
      <c r="C30" s="148"/>
      <c r="D30" s="57"/>
      <c r="E30" s="57"/>
      <c r="F30" s="57"/>
      <c r="G30" s="57"/>
      <c r="H30" s="57"/>
      <c r="I30" s="57"/>
      <c r="J30" s="57"/>
      <c r="K30" s="57"/>
      <c r="L30" s="57"/>
      <c r="M30" s="57"/>
      <c r="N30" s="57"/>
      <c r="O30" s="57"/>
      <c r="P30" s="57"/>
      <c r="Q30" s="60"/>
    </row>
    <row r="31" spans="2:17" ht="12" customHeight="1">
      <c r="B31" s="144"/>
      <c r="C31" s="148"/>
      <c r="D31" s="57"/>
      <c r="E31" s="57"/>
      <c r="F31" s="57"/>
      <c r="G31" s="57"/>
      <c r="H31" s="57"/>
      <c r="I31" s="57"/>
      <c r="J31" s="57"/>
      <c r="K31" s="57"/>
      <c r="L31" s="57"/>
      <c r="M31" s="57"/>
      <c r="N31" s="57"/>
      <c r="O31" s="57"/>
      <c r="P31" s="57"/>
      <c r="Q31" s="60"/>
    </row>
    <row r="32" spans="2:17" ht="12" customHeight="1">
      <c r="B32" s="144" t="s">
        <v>847</v>
      </c>
      <c r="C32" s="145">
        <v>209400</v>
      </c>
      <c r="D32" s="146">
        <v>985500</v>
      </c>
      <c r="E32" s="146">
        <v>5900</v>
      </c>
      <c r="F32" s="146">
        <v>18500</v>
      </c>
      <c r="G32" s="146">
        <v>31700</v>
      </c>
      <c r="H32" s="146">
        <v>44500</v>
      </c>
      <c r="I32" s="146">
        <v>40400</v>
      </c>
      <c r="J32" s="57">
        <v>33700</v>
      </c>
      <c r="K32" s="57">
        <v>20300</v>
      </c>
      <c r="L32" s="57">
        <v>8500</v>
      </c>
      <c r="M32" s="57">
        <v>4000</v>
      </c>
      <c r="N32" s="57">
        <v>1700</v>
      </c>
      <c r="O32" s="57">
        <v>200</v>
      </c>
      <c r="P32" s="147">
        <v>4.71</v>
      </c>
      <c r="Q32" s="60">
        <v>4200</v>
      </c>
    </row>
    <row r="33" spans="2:17" ht="12" customHeight="1">
      <c r="B33" s="144" t="s">
        <v>848</v>
      </c>
      <c r="C33" s="145">
        <v>199300</v>
      </c>
      <c r="D33" s="146">
        <v>928300</v>
      </c>
      <c r="E33" s="146">
        <v>6900</v>
      </c>
      <c r="F33" s="146">
        <v>21200</v>
      </c>
      <c r="G33" s="146">
        <v>30900</v>
      </c>
      <c r="H33" s="146">
        <v>40600</v>
      </c>
      <c r="I33" s="146">
        <v>36000</v>
      </c>
      <c r="J33" s="57">
        <v>30500</v>
      </c>
      <c r="K33" s="57">
        <v>16700</v>
      </c>
      <c r="L33" s="57">
        <v>9100</v>
      </c>
      <c r="M33" s="57">
        <v>4400</v>
      </c>
      <c r="N33" s="57">
        <v>1700</v>
      </c>
      <c r="O33" s="57">
        <v>1300</v>
      </c>
      <c r="P33" s="147">
        <v>4.66</v>
      </c>
      <c r="Q33" s="60">
        <v>9700</v>
      </c>
    </row>
    <row r="34" spans="2:17" ht="12" customHeight="1">
      <c r="B34" s="144" t="s">
        <v>849</v>
      </c>
      <c r="C34" s="145">
        <v>161300</v>
      </c>
      <c r="D34" s="146">
        <v>731600</v>
      </c>
      <c r="E34" s="146">
        <v>6000</v>
      </c>
      <c r="F34" s="146">
        <v>18700</v>
      </c>
      <c r="G34" s="146">
        <v>24800</v>
      </c>
      <c r="H34" s="146">
        <v>35100</v>
      </c>
      <c r="I34" s="146">
        <v>29200</v>
      </c>
      <c r="J34" s="57">
        <v>22500</v>
      </c>
      <c r="K34" s="57">
        <v>14100</v>
      </c>
      <c r="L34" s="57">
        <v>6800</v>
      </c>
      <c r="M34" s="57">
        <v>2800</v>
      </c>
      <c r="N34" s="57">
        <v>700</v>
      </c>
      <c r="O34" s="57">
        <v>600</v>
      </c>
      <c r="P34" s="147">
        <v>4.54</v>
      </c>
      <c r="Q34" s="60">
        <v>2300</v>
      </c>
    </row>
    <row r="35" spans="2:17" ht="12" customHeight="1">
      <c r="B35" s="144" t="s">
        <v>850</v>
      </c>
      <c r="C35" s="145">
        <v>159100</v>
      </c>
      <c r="D35" s="146">
        <v>770600</v>
      </c>
      <c r="E35" s="146">
        <v>6200</v>
      </c>
      <c r="F35" s="146">
        <v>15700</v>
      </c>
      <c r="G35" s="146">
        <v>21500</v>
      </c>
      <c r="H35" s="146">
        <v>25600</v>
      </c>
      <c r="I35" s="146">
        <v>31800</v>
      </c>
      <c r="J35" s="57">
        <v>25700</v>
      </c>
      <c r="K35" s="57">
        <v>17700</v>
      </c>
      <c r="L35" s="57">
        <v>8600</v>
      </c>
      <c r="M35" s="57">
        <v>3600</v>
      </c>
      <c r="N35" s="57">
        <v>2100</v>
      </c>
      <c r="O35" s="57">
        <v>600</v>
      </c>
      <c r="P35" s="147">
        <v>4.84</v>
      </c>
      <c r="Q35" s="60">
        <v>4100</v>
      </c>
    </row>
    <row r="36" spans="2:17" ht="12" customHeight="1">
      <c r="B36" s="144" t="s">
        <v>851</v>
      </c>
      <c r="C36" s="145">
        <v>415700</v>
      </c>
      <c r="D36" s="146">
        <v>1919200</v>
      </c>
      <c r="E36" s="146">
        <v>15700</v>
      </c>
      <c r="F36" s="146">
        <v>44200</v>
      </c>
      <c r="G36" s="146">
        <v>62000</v>
      </c>
      <c r="H36" s="146">
        <v>82500</v>
      </c>
      <c r="I36" s="146">
        <v>83900</v>
      </c>
      <c r="J36" s="57">
        <v>59500</v>
      </c>
      <c r="K36" s="57">
        <v>39000</v>
      </c>
      <c r="L36" s="57">
        <v>17100</v>
      </c>
      <c r="M36" s="57">
        <v>7900</v>
      </c>
      <c r="N36" s="57">
        <v>2300</v>
      </c>
      <c r="O36" s="57">
        <v>1600</v>
      </c>
      <c r="P36" s="147">
        <v>4.62</v>
      </c>
      <c r="Q36" s="60">
        <v>13200</v>
      </c>
    </row>
    <row r="37" spans="2:17" ht="12" customHeight="1">
      <c r="B37" s="144"/>
      <c r="C37" s="148"/>
      <c r="D37" s="57"/>
      <c r="E37" s="57"/>
      <c r="F37" s="57"/>
      <c r="G37" s="57"/>
      <c r="H37" s="57"/>
      <c r="I37" s="57"/>
      <c r="J37" s="57"/>
      <c r="K37" s="57"/>
      <c r="L37" s="57"/>
      <c r="M37" s="57"/>
      <c r="N37" s="57"/>
      <c r="O37" s="57"/>
      <c r="P37" s="57"/>
      <c r="Q37" s="60"/>
    </row>
    <row r="38" spans="2:17" ht="12" customHeight="1">
      <c r="B38" s="149"/>
      <c r="C38" s="148"/>
      <c r="D38" s="57"/>
      <c r="E38" s="57"/>
      <c r="F38" s="57"/>
      <c r="G38" s="57"/>
      <c r="H38" s="57"/>
      <c r="I38" s="57"/>
      <c r="J38" s="57"/>
      <c r="K38" s="57"/>
      <c r="L38" s="57"/>
      <c r="M38" s="57"/>
      <c r="N38" s="57"/>
      <c r="O38" s="57"/>
      <c r="P38" s="57"/>
      <c r="Q38" s="60"/>
    </row>
    <row r="39" spans="2:17" ht="12" customHeight="1">
      <c r="B39" s="144" t="s">
        <v>852</v>
      </c>
      <c r="C39" s="145">
        <v>335600</v>
      </c>
      <c r="D39" s="146">
        <v>1565600</v>
      </c>
      <c r="E39" s="146">
        <v>10600</v>
      </c>
      <c r="F39" s="146">
        <v>39600</v>
      </c>
      <c r="G39" s="146">
        <v>49700</v>
      </c>
      <c r="H39" s="146">
        <v>64500</v>
      </c>
      <c r="I39" s="146">
        <v>64800</v>
      </c>
      <c r="J39" s="57">
        <v>49200</v>
      </c>
      <c r="K39" s="57">
        <v>28800</v>
      </c>
      <c r="L39" s="57">
        <v>15800</v>
      </c>
      <c r="M39" s="57">
        <v>7400</v>
      </c>
      <c r="N39" s="57">
        <v>3400</v>
      </c>
      <c r="O39" s="57">
        <v>1800</v>
      </c>
      <c r="P39" s="147">
        <v>4.67</v>
      </c>
      <c r="Q39" s="60">
        <v>9100</v>
      </c>
    </row>
    <row r="40" spans="2:17" ht="12" customHeight="1">
      <c r="B40" s="144" t="s">
        <v>853</v>
      </c>
      <c r="C40" s="145">
        <v>537400</v>
      </c>
      <c r="D40" s="146">
        <v>2666300</v>
      </c>
      <c r="E40" s="146">
        <v>16800</v>
      </c>
      <c r="F40" s="146">
        <v>53400</v>
      </c>
      <c r="G40" s="146">
        <v>74600</v>
      </c>
      <c r="H40" s="146">
        <v>95100</v>
      </c>
      <c r="I40" s="146">
        <v>94500</v>
      </c>
      <c r="J40" s="57">
        <v>78100</v>
      </c>
      <c r="K40" s="57">
        <v>57600</v>
      </c>
      <c r="L40" s="57">
        <v>34800</v>
      </c>
      <c r="M40" s="57">
        <v>18300</v>
      </c>
      <c r="N40" s="57">
        <v>8000</v>
      </c>
      <c r="O40" s="57">
        <v>6200</v>
      </c>
      <c r="P40" s="147">
        <v>4.96</v>
      </c>
      <c r="Q40" s="60">
        <v>17700</v>
      </c>
    </row>
    <row r="41" spans="2:17" ht="12" customHeight="1">
      <c r="B41" s="149" t="s">
        <v>854</v>
      </c>
      <c r="C41" s="145">
        <v>847800</v>
      </c>
      <c r="D41" s="146">
        <v>3874200</v>
      </c>
      <c r="E41" s="146">
        <v>33500</v>
      </c>
      <c r="F41" s="146">
        <v>110200</v>
      </c>
      <c r="G41" s="146">
        <v>134300</v>
      </c>
      <c r="H41" s="146">
        <v>164500</v>
      </c>
      <c r="I41" s="146">
        <v>148000</v>
      </c>
      <c r="J41" s="57">
        <v>115300</v>
      </c>
      <c r="K41" s="57">
        <v>69400</v>
      </c>
      <c r="L41" s="57">
        <v>38200</v>
      </c>
      <c r="M41" s="57">
        <v>18100</v>
      </c>
      <c r="N41" s="57">
        <v>10200</v>
      </c>
      <c r="O41" s="57">
        <v>6100</v>
      </c>
      <c r="P41" s="147">
        <v>4.57</v>
      </c>
      <c r="Q41" s="60">
        <v>30900</v>
      </c>
    </row>
    <row r="42" spans="2:17" ht="12" customHeight="1">
      <c r="B42" s="144" t="s">
        <v>855</v>
      </c>
      <c r="C42" s="145">
        <v>316100</v>
      </c>
      <c r="D42" s="146">
        <v>1413000</v>
      </c>
      <c r="E42" s="146">
        <v>14600</v>
      </c>
      <c r="F42" s="146">
        <v>36200</v>
      </c>
      <c r="G42" s="146">
        <v>52400</v>
      </c>
      <c r="H42" s="146">
        <v>64800</v>
      </c>
      <c r="I42" s="146">
        <v>56200</v>
      </c>
      <c r="J42" s="57">
        <v>45900</v>
      </c>
      <c r="K42" s="57">
        <v>26200</v>
      </c>
      <c r="L42" s="57">
        <v>12400</v>
      </c>
      <c r="M42" s="57">
        <v>4400</v>
      </c>
      <c r="N42" s="57">
        <v>2300</v>
      </c>
      <c r="O42" s="57">
        <v>700</v>
      </c>
      <c r="P42" s="147">
        <v>4.47</v>
      </c>
      <c r="Q42" s="60">
        <v>6600</v>
      </c>
    </row>
    <row r="43" spans="2:17" ht="12" customHeight="1">
      <c r="B43" s="144" t="s">
        <v>856</v>
      </c>
      <c r="C43" s="145">
        <v>179700</v>
      </c>
      <c r="D43" s="146">
        <v>820200</v>
      </c>
      <c r="E43" s="146">
        <v>7700</v>
      </c>
      <c r="F43" s="146">
        <v>21200</v>
      </c>
      <c r="G43" s="146">
        <v>25200</v>
      </c>
      <c r="H43" s="146">
        <v>33500</v>
      </c>
      <c r="I43" s="146">
        <v>36300</v>
      </c>
      <c r="J43" s="57">
        <v>29500</v>
      </c>
      <c r="K43" s="57">
        <v>14900</v>
      </c>
      <c r="L43" s="57">
        <v>7400</v>
      </c>
      <c r="M43" s="57">
        <v>2300</v>
      </c>
      <c r="N43" s="57">
        <v>1300</v>
      </c>
      <c r="O43" s="57">
        <v>400</v>
      </c>
      <c r="P43" s="147">
        <v>4.5</v>
      </c>
      <c r="Q43" s="60">
        <v>3300</v>
      </c>
    </row>
    <row r="44" spans="2:17" ht="12" customHeight="1">
      <c r="B44" s="144"/>
      <c r="C44" s="148"/>
      <c r="D44" s="57"/>
      <c r="E44" s="57"/>
      <c r="F44" s="57"/>
      <c r="G44" s="57"/>
      <c r="H44" s="57"/>
      <c r="I44" s="57"/>
      <c r="J44" s="57"/>
      <c r="K44" s="57"/>
      <c r="L44" s="57"/>
      <c r="M44" s="57"/>
      <c r="N44" s="57"/>
      <c r="O44" s="57"/>
      <c r="P44" s="57"/>
      <c r="Q44" s="60"/>
    </row>
    <row r="45" spans="2:17" ht="12" customHeight="1">
      <c r="B45" s="144"/>
      <c r="C45" s="148"/>
      <c r="D45" s="57"/>
      <c r="E45" s="57"/>
      <c r="F45" s="57"/>
      <c r="G45" s="57"/>
      <c r="H45" s="57"/>
      <c r="I45" s="57"/>
      <c r="J45" s="57"/>
      <c r="K45" s="57"/>
      <c r="L45" s="57"/>
      <c r="M45" s="57"/>
      <c r="N45" s="57"/>
      <c r="O45" s="57"/>
      <c r="P45" s="57"/>
      <c r="Q45" s="60"/>
    </row>
    <row r="46" spans="2:17" ht="12" customHeight="1">
      <c r="B46" s="144" t="s">
        <v>857</v>
      </c>
      <c r="C46" s="145">
        <v>438000</v>
      </c>
      <c r="D46" s="146">
        <v>1893900</v>
      </c>
      <c r="E46" s="146">
        <v>20800</v>
      </c>
      <c r="F46" s="146">
        <v>60300</v>
      </c>
      <c r="G46" s="146">
        <v>79200</v>
      </c>
      <c r="H46" s="146">
        <v>90500</v>
      </c>
      <c r="I46" s="146">
        <v>76800</v>
      </c>
      <c r="J46" s="57">
        <v>51300</v>
      </c>
      <c r="K46" s="57">
        <v>33300</v>
      </c>
      <c r="L46" s="57">
        <v>14100</v>
      </c>
      <c r="M46" s="57">
        <v>6100</v>
      </c>
      <c r="N46" s="57">
        <v>3000</v>
      </c>
      <c r="O46" s="57">
        <v>2600</v>
      </c>
      <c r="P46" s="147">
        <v>4.32</v>
      </c>
      <c r="Q46" s="60">
        <v>31200</v>
      </c>
    </row>
    <row r="47" spans="2:17" s="120" customFormat="1" ht="12" customHeight="1">
      <c r="B47" s="144" t="s">
        <v>858</v>
      </c>
      <c r="C47" s="145">
        <v>1232600</v>
      </c>
      <c r="D47" s="146">
        <v>5138500</v>
      </c>
      <c r="E47" s="146">
        <v>76700</v>
      </c>
      <c r="F47" s="146">
        <v>190300</v>
      </c>
      <c r="G47" s="146">
        <v>235000</v>
      </c>
      <c r="H47" s="146">
        <v>250200</v>
      </c>
      <c r="I47" s="146">
        <v>200700</v>
      </c>
      <c r="J47" s="57">
        <v>133100</v>
      </c>
      <c r="K47" s="57">
        <v>70200</v>
      </c>
      <c r="L47" s="57">
        <v>38300</v>
      </c>
      <c r="M47" s="57">
        <v>20000</v>
      </c>
      <c r="N47" s="57">
        <v>9800</v>
      </c>
      <c r="O47" s="57">
        <v>8300</v>
      </c>
      <c r="P47" s="147">
        <v>4.17</v>
      </c>
      <c r="Q47" s="60">
        <v>52800</v>
      </c>
    </row>
    <row r="48" spans="2:17" ht="12" customHeight="1">
      <c r="B48" s="149" t="s">
        <v>859</v>
      </c>
      <c r="C48" s="145">
        <v>871900</v>
      </c>
      <c r="D48" s="146">
        <v>3724800</v>
      </c>
      <c r="E48" s="146">
        <v>43700</v>
      </c>
      <c r="F48" s="146">
        <v>127100</v>
      </c>
      <c r="G48" s="146">
        <v>157000</v>
      </c>
      <c r="H48" s="146">
        <v>176100</v>
      </c>
      <c r="I48" s="146">
        <v>151600</v>
      </c>
      <c r="J48" s="57">
        <v>102800</v>
      </c>
      <c r="K48" s="57">
        <v>63900</v>
      </c>
      <c r="L48" s="57">
        <v>29900</v>
      </c>
      <c r="M48" s="57">
        <v>12100</v>
      </c>
      <c r="N48" s="57">
        <v>4800</v>
      </c>
      <c r="O48" s="57">
        <v>2900</v>
      </c>
      <c r="P48" s="147">
        <v>4.27</v>
      </c>
      <c r="Q48" s="60">
        <v>28400</v>
      </c>
    </row>
    <row r="49" spans="2:17" ht="12" customHeight="1">
      <c r="B49" s="144" t="s">
        <v>860</v>
      </c>
      <c r="C49" s="145">
        <v>164500</v>
      </c>
      <c r="D49" s="146">
        <v>763100</v>
      </c>
      <c r="E49" s="146">
        <v>5700</v>
      </c>
      <c r="F49" s="146">
        <v>17900</v>
      </c>
      <c r="G49" s="146">
        <v>25700</v>
      </c>
      <c r="H49" s="146">
        <v>32600</v>
      </c>
      <c r="I49" s="146">
        <v>30000</v>
      </c>
      <c r="J49" s="57">
        <v>26200</v>
      </c>
      <c r="K49" s="57">
        <v>14200</v>
      </c>
      <c r="L49" s="57">
        <v>6400</v>
      </c>
      <c r="M49" s="57">
        <v>3900</v>
      </c>
      <c r="N49" s="57">
        <v>1200</v>
      </c>
      <c r="O49" s="57">
        <v>700</v>
      </c>
      <c r="P49" s="147">
        <v>4.64</v>
      </c>
      <c r="Q49" s="60">
        <v>2300</v>
      </c>
    </row>
    <row r="50" spans="2:17" ht="12" customHeight="1">
      <c r="B50" s="144" t="s">
        <v>861</v>
      </c>
      <c r="C50" s="145">
        <v>234300</v>
      </c>
      <c r="D50" s="146">
        <v>980700</v>
      </c>
      <c r="E50" s="146">
        <v>12400</v>
      </c>
      <c r="F50" s="146">
        <v>33400</v>
      </c>
      <c r="G50" s="146">
        <v>41800</v>
      </c>
      <c r="H50" s="146">
        <v>51200</v>
      </c>
      <c r="I50" s="146">
        <v>41400</v>
      </c>
      <c r="J50" s="57">
        <v>28900</v>
      </c>
      <c r="K50" s="57">
        <v>15900</v>
      </c>
      <c r="L50" s="57">
        <v>6100</v>
      </c>
      <c r="M50" s="57">
        <v>1900</v>
      </c>
      <c r="N50" s="57">
        <v>800</v>
      </c>
      <c r="O50" s="57">
        <v>500</v>
      </c>
      <c r="P50" s="147">
        <v>4.19</v>
      </c>
      <c r="Q50" s="60">
        <v>2900</v>
      </c>
    </row>
    <row r="51" spans="2:17" ht="12" customHeight="1">
      <c r="B51" s="144"/>
      <c r="C51" s="148"/>
      <c r="D51" s="57"/>
      <c r="E51" s="57"/>
      <c r="F51" s="57"/>
      <c r="G51" s="57"/>
      <c r="H51" s="57"/>
      <c r="I51" s="57"/>
      <c r="J51" s="57"/>
      <c r="K51" s="57"/>
      <c r="L51" s="57"/>
      <c r="M51" s="57"/>
      <c r="N51" s="57"/>
      <c r="O51" s="57"/>
      <c r="P51" s="57"/>
      <c r="Q51" s="60"/>
    </row>
    <row r="52" spans="2:17" ht="12" customHeight="1">
      <c r="B52" s="144"/>
      <c r="C52" s="148"/>
      <c r="D52" s="57"/>
      <c r="E52" s="57"/>
      <c r="F52" s="57"/>
      <c r="G52" s="57"/>
      <c r="H52" s="57"/>
      <c r="I52" s="57"/>
      <c r="J52" s="57"/>
      <c r="K52" s="57"/>
      <c r="L52" s="57"/>
      <c r="M52" s="57"/>
      <c r="N52" s="57"/>
      <c r="O52" s="57"/>
      <c r="P52" s="57"/>
      <c r="Q52" s="60"/>
    </row>
    <row r="53" spans="2:17" ht="12" customHeight="1">
      <c r="B53" s="144" t="s">
        <v>862</v>
      </c>
      <c r="C53" s="145">
        <v>122400</v>
      </c>
      <c r="D53" s="146">
        <v>584800</v>
      </c>
      <c r="E53" s="146">
        <v>5700</v>
      </c>
      <c r="F53" s="146">
        <v>12600</v>
      </c>
      <c r="G53" s="146">
        <v>16200</v>
      </c>
      <c r="H53" s="146">
        <v>22300</v>
      </c>
      <c r="I53" s="146">
        <v>22500</v>
      </c>
      <c r="J53" s="57">
        <v>19000</v>
      </c>
      <c r="K53" s="57">
        <v>12300</v>
      </c>
      <c r="L53" s="57">
        <v>6400</v>
      </c>
      <c r="M53" s="57">
        <v>3100</v>
      </c>
      <c r="N53" s="57">
        <v>1300</v>
      </c>
      <c r="O53" s="57">
        <v>1000</v>
      </c>
      <c r="P53" s="147">
        <v>4.78</v>
      </c>
      <c r="Q53" s="60">
        <v>3900</v>
      </c>
    </row>
    <row r="54" spans="2:17" ht="12" customHeight="1">
      <c r="B54" s="149" t="s">
        <v>863</v>
      </c>
      <c r="C54" s="145">
        <v>184100</v>
      </c>
      <c r="D54" s="146">
        <v>868000</v>
      </c>
      <c r="E54" s="146">
        <v>9800</v>
      </c>
      <c r="F54" s="146">
        <v>19700</v>
      </c>
      <c r="G54" s="146">
        <v>28900</v>
      </c>
      <c r="H54" s="146">
        <v>29700</v>
      </c>
      <c r="I54" s="146">
        <v>32400</v>
      </c>
      <c r="J54" s="57">
        <v>26000</v>
      </c>
      <c r="K54" s="57">
        <v>18800</v>
      </c>
      <c r="L54" s="57">
        <v>10600</v>
      </c>
      <c r="M54" s="57">
        <v>5000</v>
      </c>
      <c r="N54" s="57">
        <v>1900</v>
      </c>
      <c r="O54" s="57">
        <v>1300</v>
      </c>
      <c r="P54" s="147">
        <v>4.71</v>
      </c>
      <c r="Q54" s="60">
        <v>8300</v>
      </c>
    </row>
    <row r="55" spans="2:17" ht="12" customHeight="1">
      <c r="B55" s="144" t="s">
        <v>864</v>
      </c>
      <c r="C55" s="145">
        <v>360500</v>
      </c>
      <c r="D55" s="146">
        <v>1624400</v>
      </c>
      <c r="E55" s="146">
        <v>18800</v>
      </c>
      <c r="F55" s="146">
        <v>43400</v>
      </c>
      <c r="G55" s="146">
        <v>53500</v>
      </c>
      <c r="H55" s="146">
        <v>72300</v>
      </c>
      <c r="I55" s="146">
        <v>63600</v>
      </c>
      <c r="J55" s="57">
        <v>50700</v>
      </c>
      <c r="K55" s="57">
        <v>34700</v>
      </c>
      <c r="L55" s="57">
        <v>13200</v>
      </c>
      <c r="M55" s="57">
        <v>6300</v>
      </c>
      <c r="N55" s="57">
        <v>2600</v>
      </c>
      <c r="O55" s="57">
        <v>1400</v>
      </c>
      <c r="P55" s="147">
        <v>4.51</v>
      </c>
      <c r="Q55" s="60">
        <v>9000</v>
      </c>
    </row>
    <row r="56" spans="2:17" ht="12" customHeight="1">
      <c r="B56" s="144" t="s">
        <v>865</v>
      </c>
      <c r="C56" s="145">
        <v>502200</v>
      </c>
      <c r="D56" s="146">
        <v>2097000</v>
      </c>
      <c r="E56" s="146">
        <v>31500</v>
      </c>
      <c r="F56" s="146">
        <v>73200</v>
      </c>
      <c r="G56" s="146">
        <v>87400</v>
      </c>
      <c r="H56" s="146">
        <v>105800</v>
      </c>
      <c r="I56" s="146">
        <v>85800</v>
      </c>
      <c r="J56" s="57">
        <v>61800</v>
      </c>
      <c r="K56" s="57">
        <v>33900</v>
      </c>
      <c r="L56" s="57">
        <v>13500</v>
      </c>
      <c r="M56" s="57">
        <v>6100</v>
      </c>
      <c r="N56" s="57">
        <v>2000</v>
      </c>
      <c r="O56" s="57">
        <v>1200</v>
      </c>
      <c r="P56" s="147">
        <v>4.18</v>
      </c>
      <c r="Q56" s="60">
        <v>20700</v>
      </c>
    </row>
    <row r="57" spans="2:17" ht="12" customHeight="1">
      <c r="B57" s="149" t="s">
        <v>866</v>
      </c>
      <c r="C57" s="145">
        <v>357800</v>
      </c>
      <c r="D57" s="146">
        <v>1550000</v>
      </c>
      <c r="E57" s="146">
        <v>20500</v>
      </c>
      <c r="F57" s="146">
        <v>47800</v>
      </c>
      <c r="G57" s="146">
        <v>58700</v>
      </c>
      <c r="H57" s="146">
        <v>74800</v>
      </c>
      <c r="I57" s="146">
        <v>61700</v>
      </c>
      <c r="J57" s="57">
        <v>45100</v>
      </c>
      <c r="K57" s="57">
        <v>27100</v>
      </c>
      <c r="L57" s="57">
        <v>13200</v>
      </c>
      <c r="M57" s="57">
        <v>6100</v>
      </c>
      <c r="N57" s="57">
        <v>2000</v>
      </c>
      <c r="O57" s="57">
        <v>800</v>
      </c>
      <c r="P57" s="147">
        <v>4.33</v>
      </c>
      <c r="Q57" s="60">
        <v>12100</v>
      </c>
    </row>
    <row r="58" spans="2:17" ht="12" customHeight="1">
      <c r="B58" s="149"/>
      <c r="C58" s="148"/>
      <c r="D58" s="57"/>
      <c r="E58" s="57"/>
      <c r="F58" s="57"/>
      <c r="G58" s="57"/>
      <c r="H58" s="57"/>
      <c r="I58" s="57"/>
      <c r="J58" s="57"/>
      <c r="K58" s="57"/>
      <c r="L58" s="57"/>
      <c r="M58" s="57"/>
      <c r="N58" s="57"/>
      <c r="O58" s="57"/>
      <c r="P58" s="57"/>
      <c r="Q58" s="60"/>
    </row>
    <row r="59" spans="2:17" ht="12" customHeight="1">
      <c r="B59" s="144"/>
      <c r="C59" s="148"/>
      <c r="D59" s="57"/>
      <c r="E59" s="57"/>
      <c r="F59" s="57"/>
      <c r="G59" s="57"/>
      <c r="H59" s="57"/>
      <c r="I59" s="57"/>
      <c r="J59" s="57"/>
      <c r="K59" s="57"/>
      <c r="L59" s="57"/>
      <c r="M59" s="57"/>
      <c r="N59" s="57"/>
      <c r="O59" s="57"/>
      <c r="P59" s="57"/>
      <c r="Q59" s="60"/>
    </row>
    <row r="60" spans="2:17" ht="12" customHeight="1">
      <c r="B60" s="144" t="s">
        <v>867</v>
      </c>
      <c r="C60" s="145">
        <v>178900</v>
      </c>
      <c r="D60" s="146">
        <v>819300</v>
      </c>
      <c r="E60" s="146">
        <v>11000</v>
      </c>
      <c r="F60" s="146">
        <v>18400</v>
      </c>
      <c r="G60" s="146">
        <v>27900</v>
      </c>
      <c r="H60" s="146">
        <v>34800</v>
      </c>
      <c r="I60" s="146">
        <v>29600</v>
      </c>
      <c r="J60" s="57">
        <v>25500</v>
      </c>
      <c r="K60" s="57">
        <v>16500</v>
      </c>
      <c r="L60" s="57">
        <v>8700</v>
      </c>
      <c r="M60" s="57">
        <v>4000</v>
      </c>
      <c r="N60" s="57">
        <v>1500</v>
      </c>
      <c r="O60" s="57">
        <v>1000</v>
      </c>
      <c r="P60" s="147">
        <v>4.58</v>
      </c>
      <c r="Q60" s="60">
        <v>2900</v>
      </c>
    </row>
    <row r="61" spans="2:17" ht="12" customHeight="1">
      <c r="B61" s="144" t="s">
        <v>868</v>
      </c>
      <c r="C61" s="145">
        <v>201900</v>
      </c>
      <c r="D61" s="146">
        <v>900000</v>
      </c>
      <c r="E61" s="146">
        <v>12800</v>
      </c>
      <c r="F61" s="146">
        <v>24800</v>
      </c>
      <c r="G61" s="146">
        <v>28500</v>
      </c>
      <c r="H61" s="146">
        <v>40800</v>
      </c>
      <c r="I61" s="146">
        <v>36200</v>
      </c>
      <c r="J61" s="57">
        <v>27900</v>
      </c>
      <c r="K61" s="57">
        <v>17000</v>
      </c>
      <c r="L61" s="57">
        <v>8000</v>
      </c>
      <c r="M61" s="57">
        <v>3200</v>
      </c>
      <c r="N61" s="57">
        <v>1600</v>
      </c>
      <c r="O61" s="57">
        <v>1100</v>
      </c>
      <c r="P61" s="147">
        <v>4.46</v>
      </c>
      <c r="Q61" s="60">
        <v>3200</v>
      </c>
    </row>
    <row r="62" spans="2:17" ht="12" customHeight="1">
      <c r="B62" s="149" t="s">
        <v>869</v>
      </c>
      <c r="C62" s="145">
        <v>330900</v>
      </c>
      <c r="D62" s="146">
        <v>1457400</v>
      </c>
      <c r="E62" s="146">
        <v>24000</v>
      </c>
      <c r="F62" s="146">
        <v>43700</v>
      </c>
      <c r="G62" s="146">
        <v>51200</v>
      </c>
      <c r="H62" s="146">
        <v>61100</v>
      </c>
      <c r="I62" s="146">
        <v>56800</v>
      </c>
      <c r="J62" s="57">
        <v>39400</v>
      </c>
      <c r="K62" s="57">
        <v>28200</v>
      </c>
      <c r="L62" s="57">
        <v>15400</v>
      </c>
      <c r="M62" s="57">
        <v>6200</v>
      </c>
      <c r="N62" s="57">
        <v>3400</v>
      </c>
      <c r="O62" s="57">
        <v>1500</v>
      </c>
      <c r="P62" s="147">
        <v>4.4</v>
      </c>
      <c r="Q62" s="60">
        <v>9000</v>
      </c>
    </row>
    <row r="63" spans="2:17" ht="12" customHeight="1">
      <c r="B63" s="149" t="s">
        <v>870</v>
      </c>
      <c r="C63" s="145">
        <v>202600</v>
      </c>
      <c r="D63" s="146">
        <v>834600</v>
      </c>
      <c r="E63" s="146">
        <v>15000</v>
      </c>
      <c r="F63" s="146">
        <v>32400</v>
      </c>
      <c r="G63" s="146">
        <v>35400</v>
      </c>
      <c r="H63" s="146">
        <v>38800</v>
      </c>
      <c r="I63" s="146">
        <v>34200</v>
      </c>
      <c r="J63" s="57">
        <v>24000</v>
      </c>
      <c r="K63" s="57">
        <v>11800</v>
      </c>
      <c r="L63" s="57">
        <v>6100</v>
      </c>
      <c r="M63" s="57">
        <v>3200</v>
      </c>
      <c r="N63" s="57">
        <v>1100</v>
      </c>
      <c r="O63" s="57">
        <v>600</v>
      </c>
      <c r="P63" s="147">
        <v>4.12</v>
      </c>
      <c r="Q63" s="60">
        <v>6400</v>
      </c>
    </row>
    <row r="64" spans="2:17" ht="12" customHeight="1">
      <c r="B64" s="144" t="s">
        <v>871</v>
      </c>
      <c r="C64" s="145">
        <v>841900</v>
      </c>
      <c r="D64" s="146">
        <v>3825400</v>
      </c>
      <c r="E64" s="146">
        <v>29700</v>
      </c>
      <c r="F64" s="146">
        <v>102300</v>
      </c>
      <c r="G64" s="146">
        <v>143100</v>
      </c>
      <c r="H64" s="146">
        <v>168100</v>
      </c>
      <c r="I64" s="146">
        <v>156600</v>
      </c>
      <c r="J64" s="57">
        <v>113200</v>
      </c>
      <c r="K64" s="57">
        <v>61800</v>
      </c>
      <c r="L64" s="57">
        <v>34400</v>
      </c>
      <c r="M64" s="57">
        <v>18400</v>
      </c>
      <c r="N64" s="57">
        <v>7500</v>
      </c>
      <c r="O64" s="57">
        <v>6800</v>
      </c>
      <c r="P64" s="147">
        <v>4.54</v>
      </c>
      <c r="Q64" s="60">
        <v>35600</v>
      </c>
    </row>
    <row r="65" spans="2:17" ht="12" customHeight="1">
      <c r="B65" s="144"/>
      <c r="C65" s="148"/>
      <c r="D65" s="57"/>
      <c r="E65" s="57"/>
      <c r="F65" s="57"/>
      <c r="G65" s="57"/>
      <c r="H65" s="57"/>
      <c r="I65" s="57"/>
      <c r="J65" s="57"/>
      <c r="K65" s="57"/>
      <c r="L65" s="57"/>
      <c r="M65" s="57"/>
      <c r="N65" s="57"/>
      <c r="O65" s="57"/>
      <c r="P65" s="57"/>
      <c r="Q65" s="60"/>
    </row>
    <row r="66" spans="2:17" ht="12" customHeight="1">
      <c r="B66" s="144"/>
      <c r="C66" s="148"/>
      <c r="D66" s="57"/>
      <c r="E66" s="57"/>
      <c r="F66" s="57"/>
      <c r="G66" s="57"/>
      <c r="H66" s="57"/>
      <c r="I66" s="57"/>
      <c r="J66" s="57"/>
      <c r="K66" s="57"/>
      <c r="L66" s="57"/>
      <c r="M66" s="57"/>
      <c r="N66" s="57"/>
      <c r="O66" s="57"/>
      <c r="P66" s="57"/>
      <c r="Q66" s="60"/>
    </row>
    <row r="67" spans="2:17" ht="12" customHeight="1">
      <c r="B67" s="144" t="s">
        <v>872</v>
      </c>
      <c r="C67" s="145">
        <v>185200</v>
      </c>
      <c r="D67" s="146">
        <v>921800</v>
      </c>
      <c r="E67" s="146">
        <v>6600</v>
      </c>
      <c r="F67" s="146">
        <v>18300</v>
      </c>
      <c r="G67" s="146">
        <v>24800</v>
      </c>
      <c r="H67" s="146">
        <v>31200</v>
      </c>
      <c r="I67" s="146">
        <v>33600</v>
      </c>
      <c r="J67" s="57">
        <v>28800</v>
      </c>
      <c r="K67" s="57">
        <v>18500</v>
      </c>
      <c r="L67" s="57">
        <v>11300</v>
      </c>
      <c r="M67" s="57">
        <v>6600</v>
      </c>
      <c r="N67" s="57">
        <v>2800</v>
      </c>
      <c r="O67" s="57">
        <v>2700</v>
      </c>
      <c r="P67" s="147">
        <v>4.98</v>
      </c>
      <c r="Q67" s="60">
        <v>3900</v>
      </c>
    </row>
    <row r="68" spans="2:17" ht="12" customHeight="1">
      <c r="B68" s="144" t="s">
        <v>873</v>
      </c>
      <c r="C68" s="145">
        <v>360000</v>
      </c>
      <c r="D68" s="146">
        <v>1689300</v>
      </c>
      <c r="E68" s="146">
        <v>18600</v>
      </c>
      <c r="F68" s="146">
        <v>42000</v>
      </c>
      <c r="G68" s="146">
        <v>58400</v>
      </c>
      <c r="H68" s="146">
        <v>57400</v>
      </c>
      <c r="I68" s="146">
        <v>61500</v>
      </c>
      <c r="J68" s="57">
        <v>49200</v>
      </c>
      <c r="K68" s="57">
        <v>33200</v>
      </c>
      <c r="L68" s="57">
        <v>23100</v>
      </c>
      <c r="M68" s="57">
        <v>8800</v>
      </c>
      <c r="N68" s="57">
        <v>4500</v>
      </c>
      <c r="O68" s="57">
        <v>3300</v>
      </c>
      <c r="P68" s="147">
        <v>4.69</v>
      </c>
      <c r="Q68" s="60">
        <v>17500</v>
      </c>
    </row>
    <row r="69" spans="2:17" ht="12" customHeight="1">
      <c r="B69" s="144" t="s">
        <v>874</v>
      </c>
      <c r="C69" s="145">
        <v>374000</v>
      </c>
      <c r="D69" s="146">
        <v>1800700</v>
      </c>
      <c r="E69" s="146">
        <v>17600</v>
      </c>
      <c r="F69" s="146">
        <v>45300</v>
      </c>
      <c r="G69" s="146">
        <v>53600</v>
      </c>
      <c r="H69" s="146">
        <v>63600</v>
      </c>
      <c r="I69" s="146">
        <v>63200</v>
      </c>
      <c r="J69" s="57">
        <v>47600</v>
      </c>
      <c r="K69" s="57">
        <v>35800</v>
      </c>
      <c r="L69" s="57">
        <v>22100</v>
      </c>
      <c r="M69" s="57">
        <v>13200</v>
      </c>
      <c r="N69" s="57">
        <v>6200</v>
      </c>
      <c r="O69" s="57">
        <v>5800</v>
      </c>
      <c r="P69" s="147">
        <v>4.81</v>
      </c>
      <c r="Q69" s="60">
        <v>12000</v>
      </c>
    </row>
    <row r="70" spans="2:17" ht="12" customHeight="1">
      <c r="B70" s="149" t="s">
        <v>875</v>
      </c>
      <c r="C70" s="145">
        <v>256200</v>
      </c>
      <c r="D70" s="146">
        <v>1192300</v>
      </c>
      <c r="E70" s="146">
        <v>10800</v>
      </c>
      <c r="F70" s="146">
        <v>30400</v>
      </c>
      <c r="G70" s="146">
        <v>41300</v>
      </c>
      <c r="H70" s="146">
        <v>44200</v>
      </c>
      <c r="I70" s="146">
        <v>45500</v>
      </c>
      <c r="J70" s="57">
        <v>37000</v>
      </c>
      <c r="K70" s="57">
        <v>23900</v>
      </c>
      <c r="L70" s="57">
        <v>13100</v>
      </c>
      <c r="M70" s="57">
        <v>5300</v>
      </c>
      <c r="N70" s="57">
        <v>2700</v>
      </c>
      <c r="O70" s="57">
        <v>2000</v>
      </c>
      <c r="P70" s="147">
        <v>4.65</v>
      </c>
      <c r="Q70" s="60">
        <v>10000</v>
      </c>
    </row>
    <row r="71" spans="2:17" ht="12" customHeight="1">
      <c r="B71" s="144" t="s">
        <v>876</v>
      </c>
      <c r="C71" s="145">
        <v>239000</v>
      </c>
      <c r="D71" s="146">
        <v>1099300</v>
      </c>
      <c r="E71" s="146">
        <v>12400</v>
      </c>
      <c r="F71" s="146">
        <v>31000</v>
      </c>
      <c r="G71" s="146">
        <v>36900</v>
      </c>
      <c r="H71" s="146">
        <v>42400</v>
      </c>
      <c r="I71" s="146">
        <v>41500</v>
      </c>
      <c r="J71" s="57">
        <v>31600</v>
      </c>
      <c r="K71" s="57">
        <v>18800</v>
      </c>
      <c r="L71" s="57">
        <v>12500</v>
      </c>
      <c r="M71" s="57">
        <v>6400</v>
      </c>
      <c r="N71" s="57">
        <v>3300</v>
      </c>
      <c r="O71" s="57">
        <v>2200</v>
      </c>
      <c r="P71" s="147">
        <v>4.6</v>
      </c>
      <c r="Q71" s="60">
        <v>8800</v>
      </c>
    </row>
    <row r="72" spans="2:17" ht="12" customHeight="1">
      <c r="B72" s="144" t="s">
        <v>877</v>
      </c>
      <c r="C72" s="145">
        <v>452300</v>
      </c>
      <c r="D72" s="146">
        <v>1907500</v>
      </c>
      <c r="E72" s="146">
        <v>34200</v>
      </c>
      <c r="F72" s="146">
        <v>69000</v>
      </c>
      <c r="G72" s="146">
        <v>75100</v>
      </c>
      <c r="H72" s="146">
        <v>80800</v>
      </c>
      <c r="I72" s="146">
        <v>75800</v>
      </c>
      <c r="J72" s="57">
        <v>57000</v>
      </c>
      <c r="K72" s="57">
        <v>34500</v>
      </c>
      <c r="L72" s="57">
        <v>16600</v>
      </c>
      <c r="M72" s="57">
        <v>6400</v>
      </c>
      <c r="N72" s="57">
        <v>2100</v>
      </c>
      <c r="O72" s="57">
        <v>800</v>
      </c>
      <c r="P72" s="147">
        <v>4.22</v>
      </c>
      <c r="Q72" s="60">
        <v>16000</v>
      </c>
    </row>
    <row r="73" spans="2:17" ht="12" customHeight="1">
      <c r="B73" s="150"/>
      <c r="C73" s="151"/>
      <c r="D73" s="151"/>
      <c r="E73" s="151"/>
      <c r="F73" s="151"/>
      <c r="G73" s="151"/>
      <c r="H73" s="151"/>
      <c r="I73" s="151"/>
      <c r="J73" s="151"/>
      <c r="K73" s="151"/>
      <c r="L73" s="151"/>
      <c r="M73" s="151"/>
      <c r="N73" s="151"/>
      <c r="O73" s="151"/>
      <c r="P73" s="151"/>
      <c r="Q73" s="152"/>
    </row>
    <row r="74" spans="2:17" ht="12">
      <c r="B74" s="118" t="s">
        <v>878</v>
      </c>
      <c r="E74" s="120"/>
      <c r="F74" s="120"/>
      <c r="G74" s="120"/>
      <c r="H74" s="120"/>
      <c r="I74" s="120"/>
      <c r="J74" s="120"/>
      <c r="K74" s="120"/>
      <c r="L74" s="120"/>
      <c r="M74" s="120"/>
      <c r="N74" s="120"/>
      <c r="O74" s="120"/>
      <c r="P74" s="120"/>
      <c r="Q74" s="120"/>
    </row>
    <row r="75" spans="5:17" ht="12">
      <c r="E75" s="120"/>
      <c r="F75" s="120"/>
      <c r="G75" s="120"/>
      <c r="H75" s="120"/>
      <c r="I75" s="120"/>
      <c r="J75" s="120"/>
      <c r="K75" s="120"/>
      <c r="L75" s="120"/>
      <c r="M75" s="120"/>
      <c r="N75" s="120"/>
      <c r="O75" s="120"/>
      <c r="P75" s="120"/>
      <c r="Q75" s="120"/>
    </row>
    <row r="76" spans="5:17" ht="12">
      <c r="E76" s="120"/>
      <c r="F76" s="120"/>
      <c r="G76" s="120"/>
      <c r="H76" s="120"/>
      <c r="I76" s="120"/>
      <c r="J76" s="120"/>
      <c r="K76" s="120"/>
      <c r="L76" s="120"/>
      <c r="M76" s="120"/>
      <c r="N76" s="120"/>
      <c r="O76" s="120"/>
      <c r="P76" s="120"/>
      <c r="Q76" s="120"/>
    </row>
    <row r="77" spans="5:17" ht="12">
      <c r="E77" s="120"/>
      <c r="F77" s="120"/>
      <c r="G77" s="120"/>
      <c r="H77" s="120"/>
      <c r="I77" s="120"/>
      <c r="J77" s="120"/>
      <c r="K77" s="120"/>
      <c r="L77" s="120"/>
      <c r="M77" s="120"/>
      <c r="N77" s="120"/>
      <c r="O77" s="120"/>
      <c r="P77" s="120"/>
      <c r="Q77" s="120"/>
    </row>
    <row r="78" spans="5:17" ht="12">
      <c r="E78" s="120"/>
      <c r="F78" s="120"/>
      <c r="G78" s="120"/>
      <c r="H78" s="120"/>
      <c r="I78" s="120"/>
      <c r="J78" s="120"/>
      <c r="K78" s="120"/>
      <c r="L78" s="120"/>
      <c r="M78" s="120"/>
      <c r="N78" s="120"/>
      <c r="O78" s="120"/>
      <c r="P78" s="120"/>
      <c r="Q78" s="120"/>
    </row>
  </sheetData>
  <mergeCells count="16">
    <mergeCell ref="I5:I6"/>
    <mergeCell ref="J5:J6"/>
    <mergeCell ref="E5:E6"/>
    <mergeCell ref="F5:F6"/>
    <mergeCell ref="G5:G6"/>
    <mergeCell ref="H5:H6"/>
    <mergeCell ref="C5:D5"/>
    <mergeCell ref="B4:B6"/>
    <mergeCell ref="P5:P6"/>
    <mergeCell ref="Q4:Q6"/>
    <mergeCell ref="C4:P4"/>
    <mergeCell ref="O5:O6"/>
    <mergeCell ref="K5:K6"/>
    <mergeCell ref="L5:L6"/>
    <mergeCell ref="M5:M6"/>
    <mergeCell ref="N5:N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dimension ref="B2:O75"/>
  <sheetViews>
    <sheetView workbookViewId="0" topLeftCell="A1">
      <selection activeCell="A1" sqref="A1"/>
    </sheetView>
  </sheetViews>
  <sheetFormatPr defaultColWidth="9.00390625" defaultRowHeight="13.5"/>
  <cols>
    <col min="1" max="2" width="2.625" style="153" customWidth="1"/>
    <col min="3" max="3" width="8.625" style="153" customWidth="1"/>
    <col min="4" max="4" width="7.75390625" style="153" customWidth="1"/>
    <col min="5" max="5" width="9.75390625" style="153" bestFit="1" customWidth="1"/>
    <col min="6" max="8" width="7.75390625" style="153" customWidth="1"/>
    <col min="9" max="9" width="9.50390625" style="153" bestFit="1" customWidth="1"/>
    <col min="10" max="10" width="7.75390625" style="153" customWidth="1"/>
    <col min="11" max="11" width="7.75390625" style="155" customWidth="1"/>
    <col min="12" max="13" width="7.75390625" style="153" customWidth="1"/>
    <col min="14" max="16384" width="9.00390625" style="153" customWidth="1"/>
  </cols>
  <sheetData>
    <row r="2" spans="2:3" ht="14.25">
      <c r="B2" s="154" t="s">
        <v>934</v>
      </c>
      <c r="C2" s="154"/>
    </row>
    <row r="3" spans="6:11" ht="12.75" thickBot="1">
      <c r="F3" s="156"/>
      <c r="J3" s="157"/>
      <c r="K3" s="153" t="s">
        <v>880</v>
      </c>
    </row>
    <row r="4" spans="2:13" ht="14.25" customHeight="1" thickTop="1">
      <c r="B4" s="1270" t="s">
        <v>1744</v>
      </c>
      <c r="C4" s="1270"/>
      <c r="D4" s="1274" t="s">
        <v>881</v>
      </c>
      <c r="E4" s="1274"/>
      <c r="F4" s="1274" t="s">
        <v>882</v>
      </c>
      <c r="G4" s="1274"/>
      <c r="H4" s="1267" t="s">
        <v>883</v>
      </c>
      <c r="I4" s="1267"/>
      <c r="J4" s="1268" t="s">
        <v>884</v>
      </c>
      <c r="K4" s="1269"/>
      <c r="L4" s="1274" t="s">
        <v>885</v>
      </c>
      <c r="M4" s="1274"/>
    </row>
    <row r="5" spans="2:13" ht="31.5" customHeight="1">
      <c r="B5" s="1271"/>
      <c r="C5" s="1271"/>
      <c r="D5" s="158" t="s">
        <v>886</v>
      </c>
      <c r="E5" s="159" t="s">
        <v>887</v>
      </c>
      <c r="F5" s="158" t="s">
        <v>886</v>
      </c>
      <c r="G5" s="159" t="s">
        <v>887</v>
      </c>
      <c r="H5" s="158" t="s">
        <v>886</v>
      </c>
      <c r="I5" s="159" t="s">
        <v>887</v>
      </c>
      <c r="J5" s="158" t="s">
        <v>886</v>
      </c>
      <c r="K5" s="159" t="s">
        <v>887</v>
      </c>
      <c r="L5" s="158" t="s">
        <v>886</v>
      </c>
      <c r="M5" s="160" t="s">
        <v>887</v>
      </c>
    </row>
    <row r="6" spans="2:13" ht="16.5" customHeight="1">
      <c r="B6" s="1280"/>
      <c r="C6" s="1273"/>
      <c r="D6" s="162"/>
      <c r="E6" s="163"/>
      <c r="F6" s="163"/>
      <c r="G6" s="163"/>
      <c r="H6" s="163"/>
      <c r="I6" s="163"/>
      <c r="J6" s="163"/>
      <c r="K6" s="163"/>
      <c r="L6" s="163"/>
      <c r="M6" s="164"/>
    </row>
    <row r="7" spans="2:15" s="165" customFormat="1" ht="15.75" customHeight="1">
      <c r="B7" s="1314" t="s">
        <v>1756</v>
      </c>
      <c r="C7" s="1272"/>
      <c r="D7" s="166">
        <f>SUM(D9:D73)</f>
        <v>52378</v>
      </c>
      <c r="E7" s="167">
        <v>249702</v>
      </c>
      <c r="F7" s="167">
        <f>SUM(F9:F73)</f>
        <v>44224</v>
      </c>
      <c r="G7" s="167">
        <f>SUM(G9:G73)</f>
        <v>119371</v>
      </c>
      <c r="H7" s="167">
        <f>SUM(H9:H73)</f>
        <v>6421</v>
      </c>
      <c r="I7" s="167">
        <f>SUM(I9:I73)</f>
        <v>108043</v>
      </c>
      <c r="J7" s="167">
        <f>SUM(J9:J73)</f>
        <v>265</v>
      </c>
      <c r="K7" s="167">
        <v>824</v>
      </c>
      <c r="L7" s="167">
        <f>SUM(L9:L73)</f>
        <v>1468</v>
      </c>
      <c r="M7" s="168">
        <f>SUM(M9:M73)</f>
        <v>21464</v>
      </c>
      <c r="O7" s="169"/>
    </row>
    <row r="8" spans="2:15" s="170" customFormat="1" ht="12">
      <c r="B8" s="50"/>
      <c r="C8" s="68"/>
      <c r="D8" s="171"/>
      <c r="E8" s="172"/>
      <c r="F8" s="172"/>
      <c r="G8" s="172"/>
      <c r="H8" s="172"/>
      <c r="I8" s="172"/>
      <c r="J8" s="172"/>
      <c r="K8" s="172"/>
      <c r="L8" s="172"/>
      <c r="M8" s="173"/>
      <c r="O8" s="174"/>
    </row>
    <row r="9" spans="2:13" ht="12">
      <c r="B9" s="161"/>
      <c r="C9" s="56" t="s">
        <v>1787</v>
      </c>
      <c r="D9" s="171">
        <v>8104</v>
      </c>
      <c r="E9" s="175">
        <v>51838</v>
      </c>
      <c r="F9" s="175">
        <v>6605</v>
      </c>
      <c r="G9" s="175">
        <v>21359</v>
      </c>
      <c r="H9" s="175">
        <v>1338</v>
      </c>
      <c r="I9" s="175">
        <v>27250</v>
      </c>
      <c r="J9" s="175">
        <v>47</v>
      </c>
      <c r="K9" s="175">
        <v>137</v>
      </c>
      <c r="L9" s="175">
        <v>114</v>
      </c>
      <c r="M9" s="176">
        <v>3092</v>
      </c>
    </row>
    <row r="10" spans="2:13" ht="12">
      <c r="B10" s="177"/>
      <c r="C10" s="56" t="s">
        <v>1801</v>
      </c>
      <c r="D10" s="171">
        <v>4290</v>
      </c>
      <c r="E10" s="175">
        <v>29178</v>
      </c>
      <c r="F10" s="175">
        <v>3460</v>
      </c>
      <c r="G10" s="175">
        <v>12351</v>
      </c>
      <c r="H10" s="175">
        <v>731</v>
      </c>
      <c r="I10" s="175">
        <v>15339</v>
      </c>
      <c r="J10" s="175">
        <v>7</v>
      </c>
      <c r="K10" s="175">
        <v>26</v>
      </c>
      <c r="L10" s="175">
        <v>92</v>
      </c>
      <c r="M10" s="176">
        <v>1462</v>
      </c>
    </row>
    <row r="11" spans="2:13" ht="12">
      <c r="B11" s="177"/>
      <c r="C11" s="56" t="s">
        <v>888</v>
      </c>
      <c r="D11" s="171">
        <v>4153</v>
      </c>
      <c r="E11" s="175">
        <v>22644</v>
      </c>
      <c r="F11" s="175">
        <v>3373</v>
      </c>
      <c r="G11" s="175">
        <v>9768</v>
      </c>
      <c r="H11" s="175">
        <v>655</v>
      </c>
      <c r="I11" s="175">
        <v>11012</v>
      </c>
      <c r="J11" s="175">
        <v>42</v>
      </c>
      <c r="K11" s="175">
        <v>124</v>
      </c>
      <c r="L11" s="175">
        <v>83</v>
      </c>
      <c r="M11" s="176">
        <v>1740</v>
      </c>
    </row>
    <row r="12" spans="2:13" ht="12">
      <c r="B12" s="177"/>
      <c r="C12" s="56" t="s">
        <v>889</v>
      </c>
      <c r="D12" s="171">
        <v>4409</v>
      </c>
      <c r="E12" s="175">
        <v>25398</v>
      </c>
      <c r="F12" s="175">
        <v>3687</v>
      </c>
      <c r="G12" s="175">
        <v>9897</v>
      </c>
      <c r="H12" s="175">
        <v>606</v>
      </c>
      <c r="I12" s="175">
        <v>13349</v>
      </c>
      <c r="J12" s="175">
        <v>25</v>
      </c>
      <c r="K12" s="175">
        <v>62</v>
      </c>
      <c r="L12" s="175">
        <v>91</v>
      </c>
      <c r="M12" s="176">
        <v>2090</v>
      </c>
    </row>
    <row r="13" spans="2:13" ht="12">
      <c r="B13" s="161"/>
      <c r="C13" s="56" t="s">
        <v>890</v>
      </c>
      <c r="D13" s="171">
        <v>1782</v>
      </c>
      <c r="E13" s="175">
        <v>8935</v>
      </c>
      <c r="F13" s="175">
        <v>1440</v>
      </c>
      <c r="G13" s="175">
        <v>3872</v>
      </c>
      <c r="H13" s="175">
        <v>271</v>
      </c>
      <c r="I13" s="175">
        <v>4029</v>
      </c>
      <c r="J13" s="46">
        <v>19</v>
      </c>
      <c r="K13" s="46">
        <v>40</v>
      </c>
      <c r="L13" s="175">
        <v>52</v>
      </c>
      <c r="M13" s="176">
        <v>994</v>
      </c>
    </row>
    <row r="14" spans="2:13" ht="12">
      <c r="B14" s="161"/>
      <c r="C14" s="56" t="s">
        <v>1788</v>
      </c>
      <c r="D14" s="171">
        <v>1632</v>
      </c>
      <c r="E14" s="175">
        <v>7549</v>
      </c>
      <c r="F14" s="175">
        <v>1367</v>
      </c>
      <c r="G14" s="175">
        <v>3579</v>
      </c>
      <c r="H14" s="175">
        <v>209</v>
      </c>
      <c r="I14" s="175">
        <v>3369</v>
      </c>
      <c r="J14" s="175">
        <v>5</v>
      </c>
      <c r="K14" s="175">
        <v>19</v>
      </c>
      <c r="L14" s="175">
        <v>51</v>
      </c>
      <c r="M14" s="176">
        <v>582</v>
      </c>
    </row>
    <row r="15" spans="2:13" ht="12">
      <c r="B15" s="161"/>
      <c r="C15" s="56" t="s">
        <v>891</v>
      </c>
      <c r="D15" s="171">
        <v>1636</v>
      </c>
      <c r="E15" s="175">
        <v>7785</v>
      </c>
      <c r="F15" s="175">
        <v>1409</v>
      </c>
      <c r="G15" s="175">
        <v>3765</v>
      </c>
      <c r="H15" s="175">
        <v>166</v>
      </c>
      <c r="I15" s="175">
        <v>3480</v>
      </c>
      <c r="J15" s="46">
        <v>13</v>
      </c>
      <c r="K15" s="46">
        <v>27</v>
      </c>
      <c r="L15" s="175">
        <v>48</v>
      </c>
      <c r="M15" s="176">
        <v>513</v>
      </c>
    </row>
    <row r="16" spans="2:13" ht="12">
      <c r="B16" s="161"/>
      <c r="C16" s="56" t="s">
        <v>892</v>
      </c>
      <c r="D16" s="171">
        <v>1565</v>
      </c>
      <c r="E16" s="175">
        <v>5645</v>
      </c>
      <c r="F16" s="175">
        <v>1390</v>
      </c>
      <c r="G16" s="175">
        <v>3516</v>
      </c>
      <c r="H16" s="175">
        <v>133</v>
      </c>
      <c r="I16" s="175">
        <v>1345</v>
      </c>
      <c r="J16" s="175">
        <v>7</v>
      </c>
      <c r="K16" s="175">
        <v>25</v>
      </c>
      <c r="L16" s="175">
        <v>35</v>
      </c>
      <c r="M16" s="176">
        <v>759</v>
      </c>
    </row>
    <row r="17" spans="2:13" ht="12">
      <c r="B17" s="177"/>
      <c r="C17" s="56" t="s">
        <v>1802</v>
      </c>
      <c r="D17" s="171">
        <v>1639</v>
      </c>
      <c r="E17" s="175">
        <v>8851</v>
      </c>
      <c r="F17" s="175">
        <v>1400</v>
      </c>
      <c r="G17" s="175">
        <v>3728</v>
      </c>
      <c r="H17" s="175">
        <v>167</v>
      </c>
      <c r="I17" s="175">
        <v>4263</v>
      </c>
      <c r="J17" s="175">
        <v>6</v>
      </c>
      <c r="K17" s="175">
        <v>11</v>
      </c>
      <c r="L17" s="175">
        <v>66</v>
      </c>
      <c r="M17" s="176">
        <v>849</v>
      </c>
    </row>
    <row r="18" spans="2:13" ht="12">
      <c r="B18" s="161"/>
      <c r="C18" s="56" t="s">
        <v>1791</v>
      </c>
      <c r="D18" s="171">
        <v>1350</v>
      </c>
      <c r="E18" s="178">
        <v>5345</v>
      </c>
      <c r="F18" s="175">
        <v>1186</v>
      </c>
      <c r="G18" s="175">
        <v>3031</v>
      </c>
      <c r="H18" s="175">
        <v>133</v>
      </c>
      <c r="I18" s="175">
        <v>1896</v>
      </c>
      <c r="J18" s="175">
        <v>1</v>
      </c>
      <c r="K18" s="46" t="s">
        <v>893</v>
      </c>
      <c r="L18" s="175">
        <v>30</v>
      </c>
      <c r="M18" s="176">
        <v>418</v>
      </c>
    </row>
    <row r="19" spans="2:13" ht="12">
      <c r="B19" s="161"/>
      <c r="C19" s="56" t="s">
        <v>1792</v>
      </c>
      <c r="D19" s="171">
        <v>1373</v>
      </c>
      <c r="E19" s="175">
        <v>4556</v>
      </c>
      <c r="F19" s="175">
        <v>1246</v>
      </c>
      <c r="G19" s="175">
        <v>3059</v>
      </c>
      <c r="H19" s="175">
        <v>90</v>
      </c>
      <c r="I19" s="175">
        <v>1064</v>
      </c>
      <c r="J19" s="46">
        <v>7</v>
      </c>
      <c r="K19" s="46">
        <v>18</v>
      </c>
      <c r="L19" s="175">
        <v>30</v>
      </c>
      <c r="M19" s="176">
        <v>415</v>
      </c>
    </row>
    <row r="20" spans="2:13" ht="12">
      <c r="B20" s="161"/>
      <c r="C20" s="56" t="s">
        <v>1776</v>
      </c>
      <c r="D20" s="171">
        <v>901</v>
      </c>
      <c r="E20" s="175">
        <v>2603</v>
      </c>
      <c r="F20" s="175">
        <v>788</v>
      </c>
      <c r="G20" s="175">
        <v>1754</v>
      </c>
      <c r="H20" s="175">
        <v>73</v>
      </c>
      <c r="I20" s="175">
        <v>455</v>
      </c>
      <c r="J20" s="175">
        <v>2</v>
      </c>
      <c r="K20" s="175">
        <v>2</v>
      </c>
      <c r="L20" s="175">
        <v>38</v>
      </c>
      <c r="M20" s="176">
        <v>392</v>
      </c>
    </row>
    <row r="21" spans="2:15" s="170" customFormat="1" ht="12">
      <c r="B21" s="50"/>
      <c r="C21" s="68"/>
      <c r="D21" s="171"/>
      <c r="E21" s="172"/>
      <c r="F21" s="172"/>
      <c r="G21" s="172"/>
      <c r="H21" s="172"/>
      <c r="I21" s="172"/>
      <c r="J21" s="172"/>
      <c r="K21" s="172"/>
      <c r="L21" s="172"/>
      <c r="M21" s="173"/>
      <c r="O21" s="174"/>
    </row>
    <row r="22" spans="2:13" ht="12">
      <c r="B22" s="1314" t="s">
        <v>894</v>
      </c>
      <c r="C22" s="1272"/>
      <c r="D22" s="171"/>
      <c r="E22" s="175"/>
      <c r="F22" s="175"/>
      <c r="G22" s="175"/>
      <c r="H22" s="175"/>
      <c r="I22" s="175"/>
      <c r="J22" s="175"/>
      <c r="K22" s="175"/>
      <c r="L22" s="175"/>
      <c r="M22" s="176"/>
    </row>
    <row r="23" spans="2:13" ht="12">
      <c r="B23" s="177"/>
      <c r="C23" s="56"/>
      <c r="D23" s="171"/>
      <c r="E23" s="175"/>
      <c r="F23" s="175"/>
      <c r="G23" s="175"/>
      <c r="H23" s="175"/>
      <c r="I23" s="175"/>
      <c r="J23" s="175"/>
      <c r="K23" s="175"/>
      <c r="L23" s="175"/>
      <c r="M23" s="176"/>
    </row>
    <row r="24" spans="2:13" ht="12">
      <c r="B24" s="177"/>
      <c r="C24" s="56" t="s">
        <v>1760</v>
      </c>
      <c r="D24" s="171">
        <v>263</v>
      </c>
      <c r="E24" s="175">
        <v>1239</v>
      </c>
      <c r="F24" s="175">
        <v>201</v>
      </c>
      <c r="G24" s="175">
        <v>431</v>
      </c>
      <c r="H24" s="175">
        <v>41</v>
      </c>
      <c r="I24" s="175">
        <v>639</v>
      </c>
      <c r="J24" s="46">
        <v>0</v>
      </c>
      <c r="K24" s="46">
        <v>0</v>
      </c>
      <c r="L24" s="175">
        <v>21</v>
      </c>
      <c r="M24" s="176">
        <v>169</v>
      </c>
    </row>
    <row r="25" spans="2:13" ht="12">
      <c r="B25" s="177"/>
      <c r="C25" s="56" t="s">
        <v>895</v>
      </c>
      <c r="D25" s="171">
        <v>261</v>
      </c>
      <c r="E25" s="175">
        <v>785</v>
      </c>
      <c r="F25" s="175">
        <v>209</v>
      </c>
      <c r="G25" s="175">
        <v>451</v>
      </c>
      <c r="H25" s="175">
        <v>37</v>
      </c>
      <c r="I25" s="175">
        <v>184</v>
      </c>
      <c r="J25" s="46">
        <v>0</v>
      </c>
      <c r="K25" s="46">
        <v>0</v>
      </c>
      <c r="L25" s="175">
        <v>15</v>
      </c>
      <c r="M25" s="176">
        <v>150</v>
      </c>
    </row>
    <row r="26" spans="2:13" ht="12">
      <c r="B26" s="177"/>
      <c r="C26" s="56" t="s">
        <v>896</v>
      </c>
      <c r="D26" s="171">
        <v>369</v>
      </c>
      <c r="E26" s="178">
        <v>1061</v>
      </c>
      <c r="F26" s="175">
        <v>320</v>
      </c>
      <c r="G26" s="175">
        <v>654</v>
      </c>
      <c r="H26" s="175">
        <v>34</v>
      </c>
      <c r="I26" s="175">
        <v>258</v>
      </c>
      <c r="J26" s="175">
        <v>1</v>
      </c>
      <c r="K26" s="46" t="s">
        <v>893</v>
      </c>
      <c r="L26" s="175">
        <v>14</v>
      </c>
      <c r="M26" s="176">
        <v>149</v>
      </c>
    </row>
    <row r="27" spans="2:13" ht="12">
      <c r="B27" s="177"/>
      <c r="C27" s="56" t="s">
        <v>897</v>
      </c>
      <c r="D27" s="171">
        <v>372</v>
      </c>
      <c r="E27" s="178">
        <v>851</v>
      </c>
      <c r="F27" s="175">
        <v>329</v>
      </c>
      <c r="G27" s="175">
        <v>656</v>
      </c>
      <c r="H27" s="175">
        <v>31</v>
      </c>
      <c r="I27" s="175">
        <v>86</v>
      </c>
      <c r="J27" s="175">
        <v>1</v>
      </c>
      <c r="K27" s="46" t="s">
        <v>893</v>
      </c>
      <c r="L27" s="175">
        <v>11</v>
      </c>
      <c r="M27" s="176">
        <v>109</v>
      </c>
    </row>
    <row r="28" spans="2:13" ht="12">
      <c r="B28" s="177"/>
      <c r="C28" s="56" t="s">
        <v>898</v>
      </c>
      <c r="D28" s="171">
        <v>624</v>
      </c>
      <c r="E28" s="175">
        <v>1725</v>
      </c>
      <c r="F28" s="175">
        <v>533</v>
      </c>
      <c r="G28" s="175">
        <v>1041</v>
      </c>
      <c r="H28" s="175">
        <v>60</v>
      </c>
      <c r="I28" s="175">
        <v>355</v>
      </c>
      <c r="J28" s="175">
        <v>8</v>
      </c>
      <c r="K28" s="175">
        <v>14</v>
      </c>
      <c r="L28" s="175">
        <v>23</v>
      </c>
      <c r="M28" s="176">
        <v>315</v>
      </c>
    </row>
    <row r="29" spans="2:13" ht="12">
      <c r="B29" s="177"/>
      <c r="C29" s="56" t="s">
        <v>899</v>
      </c>
      <c r="D29" s="171">
        <v>443</v>
      </c>
      <c r="E29" s="178">
        <v>1636</v>
      </c>
      <c r="F29" s="175">
        <v>409</v>
      </c>
      <c r="G29" s="175">
        <v>1000</v>
      </c>
      <c r="H29" s="175">
        <v>17</v>
      </c>
      <c r="I29" s="175">
        <v>495</v>
      </c>
      <c r="J29" s="46">
        <v>1</v>
      </c>
      <c r="K29" s="46" t="s">
        <v>893</v>
      </c>
      <c r="L29" s="175">
        <v>16</v>
      </c>
      <c r="M29" s="176">
        <v>141</v>
      </c>
    </row>
    <row r="30" spans="2:13" ht="12">
      <c r="B30" s="177"/>
      <c r="C30" s="56" t="s">
        <v>900</v>
      </c>
      <c r="D30" s="171">
        <v>903</v>
      </c>
      <c r="E30" s="175">
        <v>2829</v>
      </c>
      <c r="F30" s="175">
        <v>791</v>
      </c>
      <c r="G30" s="175">
        <v>1782</v>
      </c>
      <c r="H30" s="175">
        <v>85</v>
      </c>
      <c r="I30" s="175">
        <v>701</v>
      </c>
      <c r="J30" s="175">
        <v>2</v>
      </c>
      <c r="K30" s="175">
        <v>12</v>
      </c>
      <c r="L30" s="175">
        <v>25</v>
      </c>
      <c r="M30" s="176">
        <v>334</v>
      </c>
    </row>
    <row r="31" spans="2:13" ht="12">
      <c r="B31" s="177"/>
      <c r="C31" s="56"/>
      <c r="D31" s="171"/>
      <c r="E31" s="175"/>
      <c r="F31" s="175"/>
      <c r="G31" s="175"/>
      <c r="H31" s="175"/>
      <c r="I31" s="175"/>
      <c r="J31" s="175"/>
      <c r="K31" s="175"/>
      <c r="L31" s="175"/>
      <c r="M31" s="176"/>
    </row>
    <row r="32" spans="2:13" ht="12">
      <c r="B32" s="177"/>
      <c r="C32" s="56" t="s">
        <v>901</v>
      </c>
      <c r="D32" s="171">
        <v>816</v>
      </c>
      <c r="E32" s="175">
        <v>3851</v>
      </c>
      <c r="F32" s="175">
        <v>658</v>
      </c>
      <c r="G32" s="175">
        <v>2098</v>
      </c>
      <c r="H32" s="175">
        <v>107</v>
      </c>
      <c r="I32" s="175">
        <v>1343</v>
      </c>
      <c r="J32" s="175">
        <v>15</v>
      </c>
      <c r="K32" s="175">
        <v>39</v>
      </c>
      <c r="L32" s="175">
        <v>36</v>
      </c>
      <c r="M32" s="176">
        <v>371</v>
      </c>
    </row>
    <row r="33" spans="2:13" ht="12">
      <c r="B33" s="177"/>
      <c r="C33" s="56" t="s">
        <v>902</v>
      </c>
      <c r="D33" s="171">
        <v>816</v>
      </c>
      <c r="E33" s="175">
        <v>2199</v>
      </c>
      <c r="F33" s="175">
        <v>718</v>
      </c>
      <c r="G33" s="175">
        <v>1444</v>
      </c>
      <c r="H33" s="175">
        <v>70</v>
      </c>
      <c r="I33" s="175">
        <v>562</v>
      </c>
      <c r="J33" s="175">
        <v>7</v>
      </c>
      <c r="K33" s="175">
        <v>25</v>
      </c>
      <c r="L33" s="175">
        <v>21</v>
      </c>
      <c r="M33" s="176">
        <v>168</v>
      </c>
    </row>
    <row r="34" spans="2:13" ht="12">
      <c r="B34" s="177"/>
      <c r="C34" s="56"/>
      <c r="D34" s="171"/>
      <c r="E34" s="175"/>
      <c r="F34" s="175"/>
      <c r="G34" s="175"/>
      <c r="H34" s="175"/>
      <c r="I34" s="175"/>
      <c r="J34" s="175"/>
      <c r="K34" s="175"/>
      <c r="L34" s="175"/>
      <c r="M34" s="176"/>
    </row>
    <row r="35" spans="2:13" ht="12">
      <c r="B35" s="177"/>
      <c r="C35" s="56" t="s">
        <v>903</v>
      </c>
      <c r="D35" s="171">
        <v>393</v>
      </c>
      <c r="E35" s="175">
        <v>1151</v>
      </c>
      <c r="F35" s="175">
        <v>338</v>
      </c>
      <c r="G35" s="175">
        <v>683</v>
      </c>
      <c r="H35" s="175">
        <v>36</v>
      </c>
      <c r="I35" s="175">
        <v>319</v>
      </c>
      <c r="J35" s="46">
        <v>0</v>
      </c>
      <c r="K35" s="46">
        <v>0</v>
      </c>
      <c r="L35" s="175">
        <v>19</v>
      </c>
      <c r="M35" s="176">
        <v>149</v>
      </c>
    </row>
    <row r="36" spans="2:13" ht="12">
      <c r="B36" s="177"/>
      <c r="C36" s="56" t="s">
        <v>1770</v>
      </c>
      <c r="D36" s="171">
        <v>250</v>
      </c>
      <c r="E36" s="178">
        <v>887</v>
      </c>
      <c r="F36" s="175">
        <v>208</v>
      </c>
      <c r="G36" s="175">
        <v>487</v>
      </c>
      <c r="H36" s="175">
        <v>31</v>
      </c>
      <c r="I36" s="175">
        <v>297</v>
      </c>
      <c r="J36" s="46">
        <v>1</v>
      </c>
      <c r="K36" s="46" t="s">
        <v>904</v>
      </c>
      <c r="L36" s="175">
        <v>10</v>
      </c>
      <c r="M36" s="176">
        <v>103</v>
      </c>
    </row>
    <row r="37" spans="2:13" ht="12">
      <c r="B37" s="177"/>
      <c r="C37" s="56" t="s">
        <v>905</v>
      </c>
      <c r="D37" s="171">
        <v>492</v>
      </c>
      <c r="E37" s="175">
        <v>1479</v>
      </c>
      <c r="F37" s="175">
        <v>425</v>
      </c>
      <c r="G37" s="175">
        <v>974</v>
      </c>
      <c r="H37" s="175">
        <v>50</v>
      </c>
      <c r="I37" s="175">
        <v>321</v>
      </c>
      <c r="J37" s="46">
        <v>0</v>
      </c>
      <c r="K37" s="46">
        <v>0</v>
      </c>
      <c r="L37" s="175">
        <v>17</v>
      </c>
      <c r="M37" s="176">
        <v>184</v>
      </c>
    </row>
    <row r="38" spans="2:13" ht="12">
      <c r="B38" s="177"/>
      <c r="C38" s="56" t="s">
        <v>906</v>
      </c>
      <c r="D38" s="171">
        <v>1058</v>
      </c>
      <c r="E38" s="175">
        <v>3068</v>
      </c>
      <c r="F38" s="175">
        <v>933</v>
      </c>
      <c r="G38" s="175">
        <v>2038</v>
      </c>
      <c r="H38" s="175">
        <v>85</v>
      </c>
      <c r="I38" s="175">
        <v>521</v>
      </c>
      <c r="J38" s="175">
        <v>9</v>
      </c>
      <c r="K38" s="175">
        <v>118</v>
      </c>
      <c r="L38" s="175">
        <v>31</v>
      </c>
      <c r="M38" s="176">
        <v>391</v>
      </c>
    </row>
    <row r="39" spans="2:13" ht="12">
      <c r="B39" s="177"/>
      <c r="C39" s="56"/>
      <c r="D39" s="171"/>
      <c r="E39" s="175"/>
      <c r="F39" s="175"/>
      <c r="G39" s="175"/>
      <c r="H39" s="175"/>
      <c r="I39" s="175"/>
      <c r="J39" s="175"/>
      <c r="K39" s="175"/>
      <c r="L39" s="175"/>
      <c r="M39" s="176"/>
    </row>
    <row r="40" spans="2:13" ht="12">
      <c r="B40" s="1314" t="s">
        <v>1773</v>
      </c>
      <c r="C40" s="1272"/>
      <c r="D40" s="177"/>
      <c r="E40" s="175"/>
      <c r="F40" s="175"/>
      <c r="G40" s="175"/>
      <c r="H40" s="175"/>
      <c r="I40" s="175"/>
      <c r="J40" s="175"/>
      <c r="K40" s="175"/>
      <c r="L40" s="175"/>
      <c r="M40" s="45"/>
    </row>
    <row r="41" spans="2:13" ht="12">
      <c r="B41" s="161"/>
      <c r="C41" s="56"/>
      <c r="D41" s="171"/>
      <c r="E41" s="175"/>
      <c r="F41" s="175"/>
      <c r="G41" s="175"/>
      <c r="H41" s="175"/>
      <c r="I41" s="175"/>
      <c r="J41" s="175"/>
      <c r="K41" s="175"/>
      <c r="L41" s="175"/>
      <c r="M41" s="176"/>
    </row>
    <row r="42" spans="2:13" ht="12">
      <c r="B42" s="161"/>
      <c r="C42" s="56" t="s">
        <v>907</v>
      </c>
      <c r="D42" s="171">
        <v>383</v>
      </c>
      <c r="E42" s="175">
        <v>1184</v>
      </c>
      <c r="F42" s="175">
        <v>335</v>
      </c>
      <c r="G42" s="175">
        <v>870</v>
      </c>
      <c r="H42" s="175">
        <v>28</v>
      </c>
      <c r="I42" s="175">
        <v>137</v>
      </c>
      <c r="J42" s="46">
        <v>0</v>
      </c>
      <c r="K42" s="46">
        <v>0</v>
      </c>
      <c r="L42" s="175">
        <v>20</v>
      </c>
      <c r="M42" s="176">
        <v>177</v>
      </c>
    </row>
    <row r="43" spans="2:13" ht="12">
      <c r="B43" s="161"/>
      <c r="C43" s="56"/>
      <c r="D43" s="171"/>
      <c r="E43" s="175"/>
      <c r="F43" s="175"/>
      <c r="G43" s="175"/>
      <c r="H43" s="175"/>
      <c r="I43" s="175"/>
      <c r="J43" s="46"/>
      <c r="K43" s="46"/>
      <c r="L43" s="175"/>
      <c r="M43" s="176"/>
    </row>
    <row r="44" spans="2:13" ht="12">
      <c r="B44" s="161"/>
      <c r="C44" s="56" t="s">
        <v>908</v>
      </c>
      <c r="D44" s="171">
        <v>288</v>
      </c>
      <c r="E44" s="178">
        <v>1493</v>
      </c>
      <c r="F44" s="175">
        <v>241</v>
      </c>
      <c r="G44" s="175">
        <v>576</v>
      </c>
      <c r="H44" s="175">
        <v>31</v>
      </c>
      <c r="I44" s="175">
        <v>808</v>
      </c>
      <c r="J44" s="175">
        <v>1</v>
      </c>
      <c r="K44" s="46" t="s">
        <v>909</v>
      </c>
      <c r="L44" s="175">
        <v>15</v>
      </c>
      <c r="M44" s="176">
        <v>109</v>
      </c>
    </row>
    <row r="45" spans="2:13" ht="12">
      <c r="B45" s="177"/>
      <c r="C45" s="56" t="s">
        <v>910</v>
      </c>
      <c r="D45" s="171">
        <v>225</v>
      </c>
      <c r="E45" s="175">
        <v>1175</v>
      </c>
      <c r="F45" s="175">
        <v>185</v>
      </c>
      <c r="G45" s="175">
        <v>651</v>
      </c>
      <c r="H45" s="175">
        <v>23</v>
      </c>
      <c r="I45" s="175">
        <v>425</v>
      </c>
      <c r="J45" s="46">
        <v>0</v>
      </c>
      <c r="K45" s="46">
        <v>0</v>
      </c>
      <c r="L45" s="175">
        <v>17</v>
      </c>
      <c r="M45" s="176">
        <v>99</v>
      </c>
    </row>
    <row r="46" spans="2:13" ht="12">
      <c r="B46" s="177"/>
      <c r="C46" s="56" t="s">
        <v>911</v>
      </c>
      <c r="D46" s="171">
        <v>355</v>
      </c>
      <c r="E46" s="175">
        <v>803</v>
      </c>
      <c r="F46" s="175">
        <v>309</v>
      </c>
      <c r="G46" s="175">
        <v>577</v>
      </c>
      <c r="H46" s="175">
        <v>23</v>
      </c>
      <c r="I46" s="175">
        <v>82</v>
      </c>
      <c r="J46" s="46">
        <v>5</v>
      </c>
      <c r="K46" s="46">
        <v>10</v>
      </c>
      <c r="L46" s="175">
        <v>18</v>
      </c>
      <c r="M46" s="176">
        <v>134</v>
      </c>
    </row>
    <row r="47" spans="2:13" ht="12">
      <c r="B47" s="177"/>
      <c r="C47" s="56" t="s">
        <v>912</v>
      </c>
      <c r="D47" s="171">
        <v>201</v>
      </c>
      <c r="E47" s="175">
        <v>511</v>
      </c>
      <c r="F47" s="175">
        <v>165</v>
      </c>
      <c r="G47" s="175">
        <v>289</v>
      </c>
      <c r="H47" s="175">
        <v>21</v>
      </c>
      <c r="I47" s="175">
        <v>126</v>
      </c>
      <c r="J47" s="46">
        <v>0</v>
      </c>
      <c r="K47" s="46">
        <v>0</v>
      </c>
      <c r="L47" s="175">
        <v>15</v>
      </c>
      <c r="M47" s="176">
        <v>96</v>
      </c>
    </row>
    <row r="48" spans="2:13" ht="12">
      <c r="B48" s="177"/>
      <c r="C48" s="56" t="s">
        <v>913</v>
      </c>
      <c r="D48" s="171">
        <v>388</v>
      </c>
      <c r="E48" s="178">
        <v>1442</v>
      </c>
      <c r="F48" s="175">
        <v>332</v>
      </c>
      <c r="G48" s="175">
        <v>731</v>
      </c>
      <c r="H48" s="175">
        <v>43</v>
      </c>
      <c r="I48" s="175">
        <v>491</v>
      </c>
      <c r="J48" s="46">
        <v>1</v>
      </c>
      <c r="K48" s="46" t="s">
        <v>914</v>
      </c>
      <c r="L48" s="175">
        <v>12</v>
      </c>
      <c r="M48" s="176">
        <v>220</v>
      </c>
    </row>
    <row r="49" spans="2:13" ht="12">
      <c r="B49" s="177"/>
      <c r="C49" s="56" t="s">
        <v>915</v>
      </c>
      <c r="D49" s="171">
        <v>327</v>
      </c>
      <c r="E49" s="175">
        <v>1086</v>
      </c>
      <c r="F49" s="175">
        <v>287</v>
      </c>
      <c r="G49" s="175">
        <v>640</v>
      </c>
      <c r="H49" s="175">
        <v>25</v>
      </c>
      <c r="I49" s="175">
        <v>290</v>
      </c>
      <c r="J49" s="46">
        <v>0</v>
      </c>
      <c r="K49" s="46">
        <v>0</v>
      </c>
      <c r="L49" s="175">
        <v>15</v>
      </c>
      <c r="M49" s="176">
        <v>156</v>
      </c>
    </row>
    <row r="50" spans="2:13" ht="12">
      <c r="B50" s="177"/>
      <c r="C50" s="56" t="s">
        <v>916</v>
      </c>
      <c r="D50" s="171">
        <v>470</v>
      </c>
      <c r="E50" s="175">
        <v>1688</v>
      </c>
      <c r="F50" s="175">
        <v>389</v>
      </c>
      <c r="G50" s="175">
        <v>897</v>
      </c>
      <c r="H50" s="175">
        <v>54</v>
      </c>
      <c r="I50" s="175">
        <v>569</v>
      </c>
      <c r="J50" s="175">
        <v>3</v>
      </c>
      <c r="K50" s="175">
        <v>8</v>
      </c>
      <c r="L50" s="175">
        <v>24</v>
      </c>
      <c r="M50" s="176">
        <v>214</v>
      </c>
    </row>
    <row r="51" spans="2:13" ht="12">
      <c r="B51" s="177"/>
      <c r="C51" s="56"/>
      <c r="D51" s="171"/>
      <c r="E51" s="175"/>
      <c r="F51" s="175"/>
      <c r="G51" s="175"/>
      <c r="H51" s="175"/>
      <c r="I51" s="175"/>
      <c r="J51" s="175"/>
      <c r="K51" s="175"/>
      <c r="L51" s="175"/>
      <c r="M51" s="176"/>
    </row>
    <row r="52" spans="2:13" ht="12">
      <c r="B52" s="1314" t="s">
        <v>1786</v>
      </c>
      <c r="C52" s="1272"/>
      <c r="D52" s="171"/>
      <c r="E52" s="175"/>
      <c r="F52" s="175"/>
      <c r="G52" s="175"/>
      <c r="H52" s="175"/>
      <c r="I52" s="175"/>
      <c r="J52" s="175"/>
      <c r="K52" s="175"/>
      <c r="L52" s="175"/>
      <c r="M52" s="176"/>
    </row>
    <row r="53" spans="2:13" ht="12">
      <c r="B53" s="161"/>
      <c r="C53" s="56"/>
      <c r="D53" s="171"/>
      <c r="E53" s="175"/>
      <c r="F53" s="175"/>
      <c r="G53" s="175"/>
      <c r="H53" s="175"/>
      <c r="I53" s="175"/>
      <c r="J53" s="46"/>
      <c r="K53" s="46"/>
      <c r="L53" s="175"/>
      <c r="M53" s="176"/>
    </row>
    <row r="54" spans="2:13" ht="12">
      <c r="B54" s="161"/>
      <c r="C54" s="56" t="s">
        <v>917</v>
      </c>
      <c r="D54" s="171">
        <v>338</v>
      </c>
      <c r="E54" s="175">
        <v>1079</v>
      </c>
      <c r="F54" s="175">
        <v>302</v>
      </c>
      <c r="G54" s="175">
        <v>664</v>
      </c>
      <c r="H54" s="175">
        <v>28</v>
      </c>
      <c r="I54" s="175">
        <v>234</v>
      </c>
      <c r="J54" s="46">
        <v>0</v>
      </c>
      <c r="K54" s="46">
        <v>0</v>
      </c>
      <c r="L54" s="175">
        <v>8</v>
      </c>
      <c r="M54" s="176">
        <v>181</v>
      </c>
    </row>
    <row r="55" spans="2:13" ht="12">
      <c r="B55" s="161"/>
      <c r="C55" s="56" t="s">
        <v>918</v>
      </c>
      <c r="D55" s="171">
        <v>515</v>
      </c>
      <c r="E55" s="175">
        <v>1614</v>
      </c>
      <c r="F55" s="175">
        <v>457</v>
      </c>
      <c r="G55" s="175">
        <v>997</v>
      </c>
      <c r="H55" s="175">
        <v>48</v>
      </c>
      <c r="I55" s="175">
        <v>449</v>
      </c>
      <c r="J55" s="46">
        <v>0</v>
      </c>
      <c r="K55" s="46">
        <v>0</v>
      </c>
      <c r="L55" s="175">
        <v>10</v>
      </c>
      <c r="M55" s="176">
        <v>168</v>
      </c>
    </row>
    <row r="56" spans="2:13" ht="12">
      <c r="B56" s="161"/>
      <c r="C56" s="56" t="s">
        <v>919</v>
      </c>
      <c r="D56" s="171">
        <v>633</v>
      </c>
      <c r="E56" s="175">
        <v>2505</v>
      </c>
      <c r="F56" s="175">
        <v>552</v>
      </c>
      <c r="G56" s="175">
        <v>1650</v>
      </c>
      <c r="H56" s="175">
        <v>58</v>
      </c>
      <c r="I56" s="175">
        <v>665</v>
      </c>
      <c r="J56" s="175">
        <v>4</v>
      </c>
      <c r="K56" s="175">
        <v>12</v>
      </c>
      <c r="L56" s="175">
        <v>19</v>
      </c>
      <c r="M56" s="176">
        <v>178</v>
      </c>
    </row>
    <row r="57" spans="2:13" ht="12">
      <c r="B57" s="161"/>
      <c r="C57" s="56"/>
      <c r="D57" s="171"/>
      <c r="E57" s="175"/>
      <c r="F57" s="175"/>
      <c r="G57" s="175"/>
      <c r="H57" s="175"/>
      <c r="I57" s="175"/>
      <c r="J57" s="175"/>
      <c r="K57" s="175"/>
      <c r="L57" s="175"/>
      <c r="M57" s="176"/>
    </row>
    <row r="58" spans="2:13" ht="12">
      <c r="B58" s="161"/>
      <c r="C58" s="56" t="s">
        <v>920</v>
      </c>
      <c r="D58" s="171">
        <v>589</v>
      </c>
      <c r="E58" s="175">
        <v>2002</v>
      </c>
      <c r="F58" s="175">
        <v>514</v>
      </c>
      <c r="G58" s="175">
        <v>1267</v>
      </c>
      <c r="H58" s="175">
        <v>50</v>
      </c>
      <c r="I58" s="175">
        <v>462</v>
      </c>
      <c r="J58" s="46">
        <v>0</v>
      </c>
      <c r="K58" s="46">
        <v>0</v>
      </c>
      <c r="L58" s="175">
        <v>25</v>
      </c>
      <c r="M58" s="176">
        <v>273</v>
      </c>
    </row>
    <row r="59" spans="2:13" ht="12">
      <c r="B59" s="161"/>
      <c r="C59" s="56" t="s">
        <v>921</v>
      </c>
      <c r="D59" s="171">
        <v>467</v>
      </c>
      <c r="E59" s="178">
        <v>1387</v>
      </c>
      <c r="F59" s="175">
        <v>401</v>
      </c>
      <c r="G59" s="175">
        <v>772</v>
      </c>
      <c r="H59" s="175">
        <v>41</v>
      </c>
      <c r="I59" s="175">
        <v>391</v>
      </c>
      <c r="J59" s="46">
        <v>1</v>
      </c>
      <c r="K59" s="46" t="s">
        <v>893</v>
      </c>
      <c r="L59" s="175">
        <v>24</v>
      </c>
      <c r="M59" s="176">
        <v>224</v>
      </c>
    </row>
    <row r="60" spans="2:13" ht="12">
      <c r="B60" s="161"/>
      <c r="C60" s="56" t="s">
        <v>922</v>
      </c>
      <c r="D60" s="171">
        <v>495</v>
      </c>
      <c r="E60" s="175">
        <v>2389</v>
      </c>
      <c r="F60" s="175">
        <v>414</v>
      </c>
      <c r="G60" s="175">
        <v>1032</v>
      </c>
      <c r="H60" s="175">
        <v>55</v>
      </c>
      <c r="I60" s="175">
        <v>1131</v>
      </c>
      <c r="J60" s="46">
        <v>0</v>
      </c>
      <c r="K60" s="46">
        <v>0</v>
      </c>
      <c r="L60" s="175">
        <v>26</v>
      </c>
      <c r="M60" s="176">
        <v>226</v>
      </c>
    </row>
    <row r="61" spans="2:13" ht="12">
      <c r="B61" s="161"/>
      <c r="C61" s="56" t="s">
        <v>1799</v>
      </c>
      <c r="D61" s="171">
        <v>1308</v>
      </c>
      <c r="E61" s="175">
        <v>4319</v>
      </c>
      <c r="F61" s="175">
        <v>1167</v>
      </c>
      <c r="G61" s="175">
        <v>2823</v>
      </c>
      <c r="H61" s="175">
        <v>106</v>
      </c>
      <c r="I61" s="175">
        <v>1052</v>
      </c>
      <c r="J61" s="175">
        <v>4</v>
      </c>
      <c r="K61" s="175">
        <v>21</v>
      </c>
      <c r="L61" s="175">
        <v>31</v>
      </c>
      <c r="M61" s="176">
        <v>423</v>
      </c>
    </row>
    <row r="62" spans="2:13" ht="12">
      <c r="B62" s="161"/>
      <c r="C62" s="56"/>
      <c r="D62" s="171"/>
      <c r="E62" s="175"/>
      <c r="F62" s="175"/>
      <c r="G62" s="175"/>
      <c r="H62" s="175"/>
      <c r="I62" s="175"/>
      <c r="J62" s="175"/>
      <c r="K62" s="175"/>
      <c r="L62" s="175"/>
      <c r="M62" s="176"/>
    </row>
    <row r="63" spans="2:13" ht="12">
      <c r="B63" s="1314" t="s">
        <v>923</v>
      </c>
      <c r="C63" s="1272"/>
      <c r="D63" s="171"/>
      <c r="E63" s="175"/>
      <c r="F63" s="175"/>
      <c r="G63" s="175"/>
      <c r="H63" s="175"/>
      <c r="I63" s="175"/>
      <c r="J63" s="175"/>
      <c r="K63" s="175"/>
      <c r="L63" s="175"/>
      <c r="M63" s="176"/>
    </row>
    <row r="64" spans="2:13" ht="12">
      <c r="B64" s="177"/>
      <c r="C64" s="56"/>
      <c r="D64" s="171"/>
      <c r="E64" s="175"/>
      <c r="F64" s="175"/>
      <c r="G64" s="175"/>
      <c r="H64" s="175"/>
      <c r="I64" s="175"/>
      <c r="J64" s="175"/>
      <c r="K64" s="175"/>
      <c r="L64" s="175"/>
      <c r="M64" s="176"/>
    </row>
    <row r="65" spans="2:13" ht="12">
      <c r="B65" s="177"/>
      <c r="C65" s="56" t="s">
        <v>924</v>
      </c>
      <c r="D65" s="171">
        <v>1153</v>
      </c>
      <c r="E65" s="175">
        <v>4375</v>
      </c>
      <c r="F65" s="175">
        <v>1009</v>
      </c>
      <c r="G65" s="175">
        <v>2383</v>
      </c>
      <c r="H65" s="175">
        <v>110</v>
      </c>
      <c r="I65" s="175">
        <v>1532</v>
      </c>
      <c r="J65" s="175">
        <v>5</v>
      </c>
      <c r="K65" s="175">
        <v>5</v>
      </c>
      <c r="L65" s="175">
        <v>29</v>
      </c>
      <c r="M65" s="176">
        <v>455</v>
      </c>
    </row>
    <row r="66" spans="2:13" ht="12">
      <c r="B66" s="177"/>
      <c r="C66" s="56" t="s">
        <v>925</v>
      </c>
      <c r="D66" s="171">
        <v>607</v>
      </c>
      <c r="E66" s="175">
        <v>2672</v>
      </c>
      <c r="F66" s="175">
        <v>529</v>
      </c>
      <c r="G66" s="175">
        <v>1370</v>
      </c>
      <c r="H66" s="175">
        <v>53</v>
      </c>
      <c r="I66" s="175">
        <v>1105</v>
      </c>
      <c r="J66" s="46">
        <v>5</v>
      </c>
      <c r="K66" s="46">
        <v>11</v>
      </c>
      <c r="L66" s="175">
        <v>20</v>
      </c>
      <c r="M66" s="176">
        <v>186</v>
      </c>
    </row>
    <row r="67" spans="2:13" ht="12">
      <c r="B67" s="177"/>
      <c r="C67" s="56" t="s">
        <v>926</v>
      </c>
      <c r="D67" s="171">
        <v>1017</v>
      </c>
      <c r="E67" s="175">
        <v>4392</v>
      </c>
      <c r="F67" s="175">
        <v>926</v>
      </c>
      <c r="G67" s="175">
        <v>2679</v>
      </c>
      <c r="H67" s="175">
        <v>69</v>
      </c>
      <c r="I67" s="175">
        <v>1358</v>
      </c>
      <c r="J67" s="46">
        <v>2</v>
      </c>
      <c r="K67" s="46">
        <v>3</v>
      </c>
      <c r="L67" s="175">
        <v>20</v>
      </c>
      <c r="M67" s="176">
        <v>352</v>
      </c>
    </row>
    <row r="68" spans="2:13" ht="12">
      <c r="B68" s="177"/>
      <c r="C68" s="56" t="s">
        <v>1806</v>
      </c>
      <c r="D68" s="171">
        <v>210</v>
      </c>
      <c r="E68" s="178">
        <v>671</v>
      </c>
      <c r="F68" s="175">
        <v>175</v>
      </c>
      <c r="G68" s="175">
        <v>428</v>
      </c>
      <c r="H68" s="175">
        <v>25</v>
      </c>
      <c r="I68" s="175">
        <v>156</v>
      </c>
      <c r="J68" s="46">
        <v>1</v>
      </c>
      <c r="K68" s="46" t="s">
        <v>904</v>
      </c>
      <c r="L68" s="175">
        <v>9</v>
      </c>
      <c r="M68" s="176">
        <v>87</v>
      </c>
    </row>
    <row r="69" spans="2:13" ht="12">
      <c r="B69" s="177"/>
      <c r="C69" s="56" t="s">
        <v>927</v>
      </c>
      <c r="D69" s="171">
        <v>805</v>
      </c>
      <c r="E69" s="178">
        <v>2898</v>
      </c>
      <c r="F69" s="175">
        <v>676</v>
      </c>
      <c r="G69" s="175">
        <v>1558</v>
      </c>
      <c r="H69" s="175">
        <v>94</v>
      </c>
      <c r="I69" s="175">
        <v>842</v>
      </c>
      <c r="J69" s="46">
        <v>1</v>
      </c>
      <c r="K69" s="46" t="s">
        <v>904</v>
      </c>
      <c r="L69" s="175">
        <v>34</v>
      </c>
      <c r="M69" s="176">
        <v>498</v>
      </c>
    </row>
    <row r="70" spans="2:13" ht="12">
      <c r="B70" s="177"/>
      <c r="C70" s="56"/>
      <c r="D70" s="171"/>
      <c r="E70" s="175"/>
      <c r="F70" s="175"/>
      <c r="G70" s="175"/>
      <c r="H70" s="175"/>
      <c r="I70" s="175"/>
      <c r="J70" s="46"/>
      <c r="K70" s="46"/>
      <c r="L70" s="175"/>
      <c r="M70" s="176"/>
    </row>
    <row r="71" spans="2:13" ht="12">
      <c r="B71" s="177"/>
      <c r="C71" s="56" t="s">
        <v>928</v>
      </c>
      <c r="D71" s="171">
        <v>791</v>
      </c>
      <c r="E71" s="178">
        <v>2234</v>
      </c>
      <c r="F71" s="175">
        <v>694</v>
      </c>
      <c r="G71" s="175">
        <v>1460</v>
      </c>
      <c r="H71" s="175">
        <v>69</v>
      </c>
      <c r="I71" s="175">
        <v>363</v>
      </c>
      <c r="J71" s="46">
        <v>1</v>
      </c>
      <c r="K71" s="46" t="s">
        <v>904</v>
      </c>
      <c r="L71" s="175">
        <v>27</v>
      </c>
      <c r="M71" s="176">
        <v>411</v>
      </c>
    </row>
    <row r="72" spans="2:13" ht="12">
      <c r="B72" s="177"/>
      <c r="C72" s="56" t="s">
        <v>929</v>
      </c>
      <c r="D72" s="171">
        <v>393</v>
      </c>
      <c r="E72" s="175">
        <v>1000</v>
      </c>
      <c r="F72" s="175">
        <v>330</v>
      </c>
      <c r="G72" s="175">
        <v>653</v>
      </c>
      <c r="H72" s="175">
        <v>37</v>
      </c>
      <c r="I72" s="175">
        <v>149</v>
      </c>
      <c r="J72" s="46">
        <v>4</v>
      </c>
      <c r="K72" s="46">
        <v>7</v>
      </c>
      <c r="L72" s="175">
        <v>22</v>
      </c>
      <c r="M72" s="176">
        <v>191</v>
      </c>
    </row>
    <row r="73" spans="2:13" ht="12">
      <c r="B73" s="179"/>
      <c r="C73" s="72" t="s">
        <v>930</v>
      </c>
      <c r="D73" s="180">
        <v>526</v>
      </c>
      <c r="E73" s="181">
        <v>3647</v>
      </c>
      <c r="F73" s="182">
        <v>412</v>
      </c>
      <c r="G73" s="182">
        <v>986</v>
      </c>
      <c r="H73" s="182">
        <v>74</v>
      </c>
      <c r="I73" s="182">
        <v>2294</v>
      </c>
      <c r="J73" s="183">
        <v>1</v>
      </c>
      <c r="K73" s="183" t="s">
        <v>893</v>
      </c>
      <c r="L73" s="182">
        <v>39</v>
      </c>
      <c r="M73" s="184">
        <v>367</v>
      </c>
    </row>
    <row r="74" ht="12">
      <c r="C74" s="153" t="s">
        <v>931</v>
      </c>
    </row>
    <row r="75" spans="3:10" ht="12">
      <c r="C75" s="153" t="s">
        <v>932</v>
      </c>
      <c r="J75" s="153" t="s">
        <v>933</v>
      </c>
    </row>
  </sheetData>
  <mergeCells count="12">
    <mergeCell ref="B52:C52"/>
    <mergeCell ref="B63:C63"/>
    <mergeCell ref="B22:C22"/>
    <mergeCell ref="B40:C40"/>
    <mergeCell ref="B6:C6"/>
    <mergeCell ref="L4:M4"/>
    <mergeCell ref="B4:C5"/>
    <mergeCell ref="B7:C7"/>
    <mergeCell ref="D4:E4"/>
    <mergeCell ref="F4:G4"/>
    <mergeCell ref="H4:I4"/>
    <mergeCell ref="J4:K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R78"/>
  <sheetViews>
    <sheetView workbookViewId="0" topLeftCell="A1">
      <selection activeCell="A1" sqref="A1"/>
    </sheetView>
  </sheetViews>
  <sheetFormatPr defaultColWidth="9.00390625" defaultRowHeight="13.5"/>
  <cols>
    <col min="1" max="1" width="2.625" style="185" customWidth="1"/>
    <col min="2" max="2" width="4.375" style="185" customWidth="1"/>
    <col min="3" max="4" width="2.625" style="185" customWidth="1"/>
    <col min="5" max="5" width="22.00390625" style="185" customWidth="1"/>
    <col min="6" max="6" width="2.375" style="185" customWidth="1"/>
    <col min="7" max="7" width="7.00390625" style="185" customWidth="1"/>
    <col min="8" max="9" width="8.125" style="185" customWidth="1"/>
    <col min="10" max="10" width="2.375" style="185" customWidth="1"/>
    <col min="11" max="11" width="7.25390625" style="185" customWidth="1"/>
    <col min="12" max="13" width="8.125" style="185" customWidth="1"/>
    <col min="14" max="14" width="2.625" style="185" customWidth="1"/>
    <col min="15" max="15" width="6.25390625" style="185" customWidth="1"/>
    <col min="16" max="17" width="8.125" style="185" customWidth="1"/>
    <col min="18" max="18" width="8.50390625" style="185" customWidth="1"/>
    <col min="19" max="16384" width="9.00390625" style="185" customWidth="1"/>
  </cols>
  <sheetData>
    <row r="1" ht="15" customHeight="1"/>
    <row r="2" ht="15" customHeight="1">
      <c r="B2" s="186" t="s">
        <v>1006</v>
      </c>
    </row>
    <row r="3" ht="15" customHeight="1">
      <c r="B3" s="186" t="s">
        <v>949</v>
      </c>
    </row>
    <row r="4" spans="3:18" ht="15" customHeight="1" thickBot="1">
      <c r="C4" s="187"/>
      <c r="D4" s="187"/>
      <c r="E4" s="188"/>
      <c r="F4" s="188"/>
      <c r="G4" s="188"/>
      <c r="H4" s="188"/>
      <c r="I4" s="188"/>
      <c r="J4" s="188"/>
      <c r="K4" s="188"/>
      <c r="L4" s="188"/>
      <c r="M4" s="188"/>
      <c r="N4" s="188"/>
      <c r="O4" s="188"/>
      <c r="P4" s="188"/>
      <c r="R4" s="189" t="s">
        <v>950</v>
      </c>
    </row>
    <row r="5" spans="2:18" s="153" customFormat="1" ht="15" customHeight="1" thickTop="1">
      <c r="B5" s="1260" t="s">
        <v>951</v>
      </c>
      <c r="C5" s="1261"/>
      <c r="D5" s="1261"/>
      <c r="E5" s="1255"/>
      <c r="F5" s="871" t="s">
        <v>952</v>
      </c>
      <c r="G5" s="657"/>
      <c r="H5" s="657"/>
      <c r="I5" s="561"/>
      <c r="J5" s="871" t="s">
        <v>953</v>
      </c>
      <c r="K5" s="657"/>
      <c r="L5" s="657"/>
      <c r="M5" s="561"/>
      <c r="N5" s="871" t="s">
        <v>954</v>
      </c>
      <c r="O5" s="657"/>
      <c r="P5" s="657"/>
      <c r="Q5" s="561"/>
      <c r="R5" s="1250" t="s">
        <v>955</v>
      </c>
    </row>
    <row r="6" spans="2:18" s="153" customFormat="1" ht="15" customHeight="1">
      <c r="B6" s="1256"/>
      <c r="C6" s="1257"/>
      <c r="D6" s="1257"/>
      <c r="E6" s="1251"/>
      <c r="F6" s="190"/>
      <c r="G6" s="191"/>
      <c r="H6" s="192"/>
      <c r="I6" s="192"/>
      <c r="J6" s="193"/>
      <c r="K6" s="194"/>
      <c r="L6" s="192"/>
      <c r="M6" s="192"/>
      <c r="N6" s="193"/>
      <c r="O6" s="194"/>
      <c r="P6" s="195"/>
      <c r="Q6" s="196"/>
      <c r="R6" s="869"/>
    </row>
    <row r="7" spans="2:18" s="153" customFormat="1" ht="15" customHeight="1">
      <c r="B7" s="1256"/>
      <c r="C7" s="1257"/>
      <c r="D7" s="1257"/>
      <c r="E7" s="1251"/>
      <c r="F7" s="222" t="s">
        <v>956</v>
      </c>
      <c r="G7" s="223"/>
      <c r="H7" s="197" t="s">
        <v>957</v>
      </c>
      <c r="I7" s="197" t="s">
        <v>958</v>
      </c>
      <c r="J7" s="222" t="s">
        <v>956</v>
      </c>
      <c r="K7" s="223"/>
      <c r="L7" s="197" t="s">
        <v>957</v>
      </c>
      <c r="M7" s="197" t="s">
        <v>958</v>
      </c>
      <c r="N7" s="222" t="s">
        <v>956</v>
      </c>
      <c r="O7" s="223"/>
      <c r="P7" s="197" t="s">
        <v>957</v>
      </c>
      <c r="Q7" s="197" t="s">
        <v>958</v>
      </c>
      <c r="R7" s="869"/>
    </row>
    <row r="8" spans="2:18" s="153" customFormat="1" ht="15" customHeight="1">
      <c r="B8" s="1252"/>
      <c r="C8" s="1253"/>
      <c r="D8" s="1253"/>
      <c r="E8" s="1254"/>
      <c r="F8" s="198"/>
      <c r="G8" s="198"/>
      <c r="H8" s="199"/>
      <c r="I8" s="199"/>
      <c r="J8" s="200"/>
      <c r="K8" s="201"/>
      <c r="L8" s="199"/>
      <c r="M8" s="199"/>
      <c r="N8" s="200"/>
      <c r="O8" s="201"/>
      <c r="P8" s="199"/>
      <c r="Q8" s="198"/>
      <c r="R8" s="870"/>
    </row>
    <row r="9" spans="2:18" s="153" customFormat="1" ht="12" customHeight="1">
      <c r="B9" s="177"/>
      <c r="C9" s="191"/>
      <c r="D9" s="191"/>
      <c r="E9" s="45"/>
      <c r="F9" s="44"/>
      <c r="G9" s="202"/>
      <c r="H9" s="202"/>
      <c r="I9" s="202"/>
      <c r="J9" s="136"/>
      <c r="K9" s="202"/>
      <c r="L9" s="202"/>
      <c r="M9" s="202"/>
      <c r="N9" s="136"/>
      <c r="O9" s="202"/>
      <c r="P9" s="202"/>
      <c r="Q9" s="202"/>
      <c r="R9" s="203"/>
    </row>
    <row r="10" spans="2:18" s="153" customFormat="1" ht="12" customHeight="1">
      <c r="B10" s="161"/>
      <c r="C10" s="1265" t="s">
        <v>959</v>
      </c>
      <c r="D10" s="1265"/>
      <c r="E10" s="1273"/>
      <c r="F10" s="44"/>
      <c r="G10" s="136">
        <v>14650</v>
      </c>
      <c r="H10" s="136">
        <v>17591</v>
      </c>
      <c r="I10" s="136">
        <v>7364</v>
      </c>
      <c r="J10" s="136"/>
      <c r="K10" s="136">
        <v>11759</v>
      </c>
      <c r="L10" s="136">
        <v>13889</v>
      </c>
      <c r="M10" s="136">
        <v>6480</v>
      </c>
      <c r="N10" s="136"/>
      <c r="O10" s="136">
        <v>2891</v>
      </c>
      <c r="P10" s="136">
        <v>3702</v>
      </c>
      <c r="Q10" s="136">
        <v>884</v>
      </c>
      <c r="R10" s="137">
        <v>283</v>
      </c>
    </row>
    <row r="11" spans="2:18" s="153" customFormat="1" ht="12" customHeight="1">
      <c r="B11" s="161"/>
      <c r="C11" s="1265" t="s">
        <v>935</v>
      </c>
      <c r="D11" s="1258"/>
      <c r="E11" s="1259"/>
      <c r="F11" s="44"/>
      <c r="G11" s="136">
        <v>14897</v>
      </c>
      <c r="H11" s="136">
        <v>17867</v>
      </c>
      <c r="I11" s="136">
        <v>7761</v>
      </c>
      <c r="J11" s="136"/>
      <c r="K11" s="136">
        <v>12590</v>
      </c>
      <c r="L11" s="136">
        <v>15039</v>
      </c>
      <c r="M11" s="136">
        <v>6718</v>
      </c>
      <c r="N11" s="136"/>
      <c r="O11" s="136">
        <v>2307</v>
      </c>
      <c r="P11" s="136">
        <v>2828</v>
      </c>
      <c r="Q11" s="136">
        <v>1043</v>
      </c>
      <c r="R11" s="137">
        <v>293</v>
      </c>
    </row>
    <row r="12" spans="2:18" s="153" customFormat="1" ht="12" customHeight="1">
      <c r="B12" s="161"/>
      <c r="C12" s="1265" t="s">
        <v>936</v>
      </c>
      <c r="D12" s="1258"/>
      <c r="E12" s="1259"/>
      <c r="F12" s="44"/>
      <c r="G12" s="136">
        <v>15415</v>
      </c>
      <c r="H12" s="136">
        <v>18540</v>
      </c>
      <c r="I12" s="136">
        <v>8464</v>
      </c>
      <c r="J12" s="136"/>
      <c r="K12" s="136">
        <v>12984</v>
      </c>
      <c r="L12" s="136">
        <v>15657</v>
      </c>
      <c r="M12" s="136">
        <v>7322</v>
      </c>
      <c r="N12" s="136"/>
      <c r="O12" s="136">
        <v>2422</v>
      </c>
      <c r="P12" s="136">
        <v>2683</v>
      </c>
      <c r="Q12" s="136">
        <v>1180</v>
      </c>
      <c r="R12" s="137">
        <v>335</v>
      </c>
    </row>
    <row r="13" spans="2:18" s="153" customFormat="1" ht="12" customHeight="1">
      <c r="B13" s="161"/>
      <c r="C13" s="1265" t="s">
        <v>937</v>
      </c>
      <c r="D13" s="1258"/>
      <c r="E13" s="1259"/>
      <c r="F13" s="44"/>
      <c r="G13" s="136">
        <v>16389</v>
      </c>
      <c r="H13" s="136">
        <v>19680</v>
      </c>
      <c r="I13" s="136">
        <v>8885</v>
      </c>
      <c r="J13" s="136"/>
      <c r="K13" s="136">
        <v>13547</v>
      </c>
      <c r="L13" s="136">
        <v>16215</v>
      </c>
      <c r="M13" s="136">
        <v>7529</v>
      </c>
      <c r="N13" s="136"/>
      <c r="O13" s="136">
        <v>2815</v>
      </c>
      <c r="P13" s="136">
        <v>3461</v>
      </c>
      <c r="Q13" s="136">
        <v>1357</v>
      </c>
      <c r="R13" s="137">
        <v>320</v>
      </c>
    </row>
    <row r="14" spans="2:18" s="153" customFormat="1" ht="12" customHeight="1">
      <c r="B14" s="177"/>
      <c r="C14" s="191"/>
      <c r="D14" s="191"/>
      <c r="E14" s="204"/>
      <c r="F14" s="205"/>
      <c r="Q14" s="44"/>
      <c r="R14" s="45"/>
    </row>
    <row r="15" spans="2:18" s="165" customFormat="1" ht="12" customHeight="1">
      <c r="B15" s="206" t="s">
        <v>960</v>
      </c>
      <c r="C15" s="1266" t="s">
        <v>961</v>
      </c>
      <c r="D15" s="1266"/>
      <c r="E15" s="1262"/>
      <c r="F15" s="80"/>
      <c r="G15" s="207">
        <f>SUM(G17:G28)/12</f>
        <v>17420.666666666668</v>
      </c>
      <c r="H15" s="207">
        <v>21441</v>
      </c>
      <c r="I15" s="207">
        <f>SUM(I17:I28)/12</f>
        <v>9362.25</v>
      </c>
      <c r="J15" s="207"/>
      <c r="K15" s="207">
        <f>SUM(K17:K28)/12</f>
        <v>14460.75</v>
      </c>
      <c r="L15" s="207">
        <f>SUM(L17:L28)/12</f>
        <v>17257.25</v>
      </c>
      <c r="M15" s="207">
        <f>SUM(M17:M28)/12</f>
        <v>7964.583333333333</v>
      </c>
      <c r="N15" s="207"/>
      <c r="O15" s="207">
        <v>2785</v>
      </c>
      <c r="P15" s="207">
        <f>SUM(P17:P28)/12</f>
        <v>4184.25</v>
      </c>
      <c r="Q15" s="207">
        <v>1342</v>
      </c>
      <c r="R15" s="208">
        <f>SUM(R17:R28)/12</f>
        <v>344.9166666666667</v>
      </c>
    </row>
    <row r="16" spans="2:18" s="153" customFormat="1" ht="12" customHeight="1">
      <c r="B16" s="177"/>
      <c r="C16" s="209"/>
      <c r="D16" s="209"/>
      <c r="E16" s="210"/>
      <c r="F16" s="209"/>
      <c r="G16" s="136"/>
      <c r="H16" s="136"/>
      <c r="I16" s="136"/>
      <c r="J16" s="136"/>
      <c r="K16" s="44"/>
      <c r="L16" s="44"/>
      <c r="M16" s="44"/>
      <c r="N16" s="44"/>
      <c r="O16" s="44"/>
      <c r="P16" s="44"/>
      <c r="Q16" s="44"/>
      <c r="R16" s="45"/>
    </row>
    <row r="17" spans="2:18" s="153" customFormat="1" ht="12" customHeight="1">
      <c r="B17" s="177"/>
      <c r="C17" s="191"/>
      <c r="D17" s="191"/>
      <c r="E17" s="211" t="s">
        <v>938</v>
      </c>
      <c r="F17" s="212"/>
      <c r="G17" s="136">
        <v>14476</v>
      </c>
      <c r="H17" s="136">
        <f aca="true" t="shared" si="0" ref="H17:H28">L17+P17</f>
        <v>17920</v>
      </c>
      <c r="I17" s="136">
        <f aca="true" t="shared" si="1" ref="I17:I28">M17+Q17</f>
        <v>7842</v>
      </c>
      <c r="J17" s="136"/>
      <c r="K17" s="136">
        <v>14253</v>
      </c>
      <c r="L17" s="44">
        <v>17058</v>
      </c>
      <c r="M17" s="44">
        <v>7689</v>
      </c>
      <c r="N17" s="44"/>
      <c r="O17" s="136">
        <v>219</v>
      </c>
      <c r="P17" s="136">
        <v>862</v>
      </c>
      <c r="Q17" s="44">
        <v>153</v>
      </c>
      <c r="R17" s="45">
        <v>315</v>
      </c>
    </row>
    <row r="18" spans="2:18" s="153" customFormat="1" ht="12" customHeight="1">
      <c r="B18" s="177"/>
      <c r="C18" s="191"/>
      <c r="D18" s="191"/>
      <c r="E18" s="211" t="s">
        <v>939</v>
      </c>
      <c r="F18" s="212"/>
      <c r="G18" s="136">
        <f aca="true" t="shared" si="2" ref="G18:G28">K18+O18</f>
        <v>14409</v>
      </c>
      <c r="H18" s="136">
        <f t="shared" si="0"/>
        <v>17208</v>
      </c>
      <c r="I18" s="136">
        <f t="shared" si="1"/>
        <v>7856</v>
      </c>
      <c r="J18" s="136"/>
      <c r="K18" s="136">
        <v>14329</v>
      </c>
      <c r="L18" s="44">
        <v>17072</v>
      </c>
      <c r="M18" s="44">
        <v>7856</v>
      </c>
      <c r="N18" s="44"/>
      <c r="O18" s="136">
        <v>80</v>
      </c>
      <c r="P18" s="44">
        <v>136</v>
      </c>
      <c r="Q18" s="57">
        <v>0</v>
      </c>
      <c r="R18" s="45">
        <v>314</v>
      </c>
    </row>
    <row r="19" spans="2:18" s="153" customFormat="1" ht="12" customHeight="1">
      <c r="B19" s="177"/>
      <c r="C19" s="191"/>
      <c r="D19" s="191"/>
      <c r="E19" s="211" t="s">
        <v>940</v>
      </c>
      <c r="F19" s="212"/>
      <c r="G19" s="136">
        <f t="shared" si="2"/>
        <v>14805</v>
      </c>
      <c r="H19" s="136">
        <f t="shared" si="0"/>
        <v>18228</v>
      </c>
      <c r="I19" s="136">
        <f t="shared" si="1"/>
        <v>8258</v>
      </c>
      <c r="J19" s="136"/>
      <c r="K19" s="136">
        <v>14331</v>
      </c>
      <c r="L19" s="44">
        <v>17082</v>
      </c>
      <c r="M19" s="44">
        <v>7816</v>
      </c>
      <c r="N19" s="44"/>
      <c r="O19" s="136">
        <v>474</v>
      </c>
      <c r="P19" s="44">
        <v>1146</v>
      </c>
      <c r="Q19" s="44">
        <v>442</v>
      </c>
      <c r="R19" s="45">
        <v>327</v>
      </c>
    </row>
    <row r="20" spans="2:18" s="153" customFormat="1" ht="12" customHeight="1">
      <c r="B20" s="177"/>
      <c r="C20" s="191"/>
      <c r="D20" s="191"/>
      <c r="E20" s="211" t="s">
        <v>941</v>
      </c>
      <c r="F20" s="212"/>
      <c r="G20" s="136">
        <f t="shared" si="2"/>
        <v>14417</v>
      </c>
      <c r="H20" s="136">
        <f t="shared" si="0"/>
        <v>17742</v>
      </c>
      <c r="I20" s="136">
        <f t="shared" si="1"/>
        <v>8201</v>
      </c>
      <c r="J20" s="136"/>
      <c r="K20" s="136">
        <v>14359</v>
      </c>
      <c r="L20" s="44">
        <v>17006</v>
      </c>
      <c r="M20" s="44">
        <v>8126</v>
      </c>
      <c r="N20" s="44"/>
      <c r="O20" s="136">
        <v>58</v>
      </c>
      <c r="P20" s="44">
        <v>736</v>
      </c>
      <c r="Q20" s="44">
        <v>75</v>
      </c>
      <c r="R20" s="45">
        <v>309</v>
      </c>
    </row>
    <row r="21" spans="2:18" s="153" customFormat="1" ht="12" customHeight="1">
      <c r="B21" s="177"/>
      <c r="C21" s="191"/>
      <c r="D21" s="191"/>
      <c r="E21" s="211" t="s">
        <v>942</v>
      </c>
      <c r="F21" s="212"/>
      <c r="G21" s="136">
        <f t="shared" si="2"/>
        <v>14409</v>
      </c>
      <c r="H21" s="136">
        <f t="shared" si="0"/>
        <v>17281</v>
      </c>
      <c r="I21" s="136">
        <f t="shared" si="1"/>
        <v>7919</v>
      </c>
      <c r="J21" s="136"/>
      <c r="K21" s="136">
        <v>14304</v>
      </c>
      <c r="L21" s="44">
        <v>17044</v>
      </c>
      <c r="M21" s="44">
        <v>7919</v>
      </c>
      <c r="N21" s="44"/>
      <c r="O21" s="136">
        <v>105</v>
      </c>
      <c r="P21" s="44">
        <v>237</v>
      </c>
      <c r="Q21" s="57">
        <v>0</v>
      </c>
      <c r="R21" s="45">
        <v>327</v>
      </c>
    </row>
    <row r="22" spans="2:18" s="153" customFormat="1" ht="12" customHeight="1">
      <c r="B22" s="177"/>
      <c r="C22" s="191"/>
      <c r="D22" s="191"/>
      <c r="E22" s="211" t="s">
        <v>943</v>
      </c>
      <c r="F22" s="212"/>
      <c r="G22" s="136">
        <f t="shared" si="2"/>
        <v>21158</v>
      </c>
      <c r="H22" s="136">
        <f t="shared" si="0"/>
        <v>26307</v>
      </c>
      <c r="I22" s="136">
        <f t="shared" si="1"/>
        <v>10978</v>
      </c>
      <c r="J22" s="136"/>
      <c r="K22" s="136">
        <v>14270</v>
      </c>
      <c r="L22" s="44">
        <v>16983</v>
      </c>
      <c r="M22" s="44">
        <v>7943</v>
      </c>
      <c r="N22" s="44"/>
      <c r="O22" s="136">
        <v>6888</v>
      </c>
      <c r="P22" s="44">
        <v>9324</v>
      </c>
      <c r="Q22" s="44">
        <v>3035</v>
      </c>
      <c r="R22" s="45">
        <v>345</v>
      </c>
    </row>
    <row r="23" spans="2:18" s="153" customFormat="1" ht="12" customHeight="1">
      <c r="B23" s="177"/>
      <c r="C23" s="191"/>
      <c r="D23" s="191"/>
      <c r="E23" s="211" t="s">
        <v>944</v>
      </c>
      <c r="F23" s="212"/>
      <c r="G23" s="136">
        <f t="shared" si="2"/>
        <v>19784</v>
      </c>
      <c r="H23" s="136">
        <f t="shared" si="0"/>
        <v>24803</v>
      </c>
      <c r="I23" s="136">
        <f t="shared" si="1"/>
        <v>9976</v>
      </c>
      <c r="J23" s="136"/>
      <c r="K23" s="136">
        <v>14418</v>
      </c>
      <c r="L23" s="44">
        <v>17195</v>
      </c>
      <c r="M23" s="44">
        <v>7956</v>
      </c>
      <c r="N23" s="44"/>
      <c r="O23" s="136">
        <v>5366</v>
      </c>
      <c r="P23" s="44">
        <v>7608</v>
      </c>
      <c r="Q23" s="44">
        <v>2020</v>
      </c>
      <c r="R23" s="45">
        <v>366</v>
      </c>
    </row>
    <row r="24" spans="2:18" s="153" customFormat="1" ht="12" customHeight="1">
      <c r="B24" s="177"/>
      <c r="C24" s="191"/>
      <c r="D24" s="191"/>
      <c r="E24" s="211" t="s">
        <v>945</v>
      </c>
      <c r="F24" s="212"/>
      <c r="G24" s="136">
        <f t="shared" si="2"/>
        <v>16786</v>
      </c>
      <c r="H24" s="136">
        <f t="shared" si="0"/>
        <v>20795</v>
      </c>
      <c r="I24" s="136">
        <f t="shared" si="1"/>
        <v>9559</v>
      </c>
      <c r="J24" s="136"/>
      <c r="K24" s="136">
        <v>14487</v>
      </c>
      <c r="L24" s="44">
        <v>17368</v>
      </c>
      <c r="M24" s="44">
        <v>7995</v>
      </c>
      <c r="N24" s="44"/>
      <c r="O24" s="136">
        <v>2299</v>
      </c>
      <c r="P24" s="44">
        <v>3427</v>
      </c>
      <c r="Q24" s="44">
        <v>1564</v>
      </c>
      <c r="R24" s="45">
        <v>346</v>
      </c>
    </row>
    <row r="25" spans="2:18" s="153" customFormat="1" ht="12" customHeight="1">
      <c r="B25" s="177"/>
      <c r="C25" s="191"/>
      <c r="D25" s="191"/>
      <c r="E25" s="211" t="s">
        <v>946</v>
      </c>
      <c r="F25" s="212"/>
      <c r="G25" s="136">
        <f t="shared" si="2"/>
        <v>14877</v>
      </c>
      <c r="H25" s="136">
        <f t="shared" si="0"/>
        <v>18581</v>
      </c>
      <c r="I25" s="136">
        <f t="shared" si="1"/>
        <v>8233</v>
      </c>
      <c r="J25" s="136"/>
      <c r="K25" s="136">
        <v>14438</v>
      </c>
      <c r="L25" s="44">
        <v>17235</v>
      </c>
      <c r="M25" s="44">
        <v>7999</v>
      </c>
      <c r="N25" s="44"/>
      <c r="O25" s="136">
        <v>439</v>
      </c>
      <c r="P25" s="44">
        <v>1346</v>
      </c>
      <c r="Q25" s="44">
        <v>234</v>
      </c>
      <c r="R25" s="45">
        <v>342</v>
      </c>
    </row>
    <row r="26" spans="2:18" s="153" customFormat="1" ht="12" customHeight="1">
      <c r="B26" s="177"/>
      <c r="C26" s="191"/>
      <c r="D26" s="191"/>
      <c r="E26" s="211" t="s">
        <v>962</v>
      </c>
      <c r="F26" s="212"/>
      <c r="G26" s="136">
        <f t="shared" si="2"/>
        <v>14911</v>
      </c>
      <c r="H26" s="136">
        <f t="shared" si="0"/>
        <v>18180</v>
      </c>
      <c r="I26" s="136">
        <f t="shared" si="1"/>
        <v>7946</v>
      </c>
      <c r="J26" s="136"/>
      <c r="K26" s="136">
        <v>14611</v>
      </c>
      <c r="L26" s="44">
        <v>17511</v>
      </c>
      <c r="M26" s="44">
        <v>7946</v>
      </c>
      <c r="N26" s="44"/>
      <c r="O26" s="136">
        <v>300</v>
      </c>
      <c r="P26" s="44">
        <v>669</v>
      </c>
      <c r="Q26" s="57">
        <v>0</v>
      </c>
      <c r="R26" s="45">
        <v>371</v>
      </c>
    </row>
    <row r="27" spans="2:18" s="153" customFormat="1" ht="12" customHeight="1">
      <c r="B27" s="177"/>
      <c r="C27" s="191"/>
      <c r="D27" s="191"/>
      <c r="E27" s="211" t="s">
        <v>963</v>
      </c>
      <c r="F27" s="212"/>
      <c r="G27" s="136">
        <f t="shared" si="2"/>
        <v>14748</v>
      </c>
      <c r="H27" s="136">
        <f t="shared" si="0"/>
        <v>17702</v>
      </c>
      <c r="I27" s="136">
        <f t="shared" si="1"/>
        <v>8123</v>
      </c>
      <c r="J27" s="136"/>
      <c r="K27" s="136">
        <v>14653</v>
      </c>
      <c r="L27" s="44">
        <v>17492</v>
      </c>
      <c r="M27" s="44">
        <v>8123</v>
      </c>
      <c r="N27" s="44"/>
      <c r="O27" s="136">
        <v>95</v>
      </c>
      <c r="P27" s="44">
        <v>210</v>
      </c>
      <c r="Q27" s="57">
        <v>0</v>
      </c>
      <c r="R27" s="45">
        <v>378</v>
      </c>
    </row>
    <row r="28" spans="2:18" s="153" customFormat="1" ht="12" customHeight="1">
      <c r="B28" s="177"/>
      <c r="C28" s="191"/>
      <c r="D28" s="191"/>
      <c r="E28" s="211" t="s">
        <v>964</v>
      </c>
      <c r="F28" s="212"/>
      <c r="G28" s="136">
        <f t="shared" si="2"/>
        <v>34268</v>
      </c>
      <c r="H28" s="136">
        <f t="shared" si="0"/>
        <v>42551</v>
      </c>
      <c r="I28" s="136">
        <f t="shared" si="1"/>
        <v>17456</v>
      </c>
      <c r="J28" s="136"/>
      <c r="K28" s="136">
        <v>15076</v>
      </c>
      <c r="L28" s="44">
        <v>18041</v>
      </c>
      <c r="M28" s="44">
        <v>8207</v>
      </c>
      <c r="N28" s="44"/>
      <c r="O28" s="136">
        <v>19192</v>
      </c>
      <c r="P28" s="44">
        <v>24510</v>
      </c>
      <c r="Q28" s="44">
        <v>9249</v>
      </c>
      <c r="R28" s="45">
        <v>399</v>
      </c>
    </row>
    <row r="29" spans="2:18" s="153" customFormat="1" ht="12" customHeight="1">
      <c r="B29" s="177"/>
      <c r="C29" s="191"/>
      <c r="D29" s="191"/>
      <c r="E29" s="211"/>
      <c r="F29" s="212"/>
      <c r="G29" s="136"/>
      <c r="H29" s="136"/>
      <c r="I29" s="136"/>
      <c r="J29" s="136"/>
      <c r="K29" s="44"/>
      <c r="L29" s="44"/>
      <c r="M29" s="44"/>
      <c r="N29" s="44"/>
      <c r="O29" s="44"/>
      <c r="P29" s="44"/>
      <c r="Q29" s="44"/>
      <c r="R29" s="45"/>
    </row>
    <row r="30" spans="2:18" s="153" customFormat="1" ht="12" customHeight="1">
      <c r="B30" s="1263" t="s">
        <v>965</v>
      </c>
      <c r="C30" s="153" t="s">
        <v>966</v>
      </c>
      <c r="E30" s="56" t="s">
        <v>967</v>
      </c>
      <c r="F30" s="214"/>
      <c r="G30" s="136">
        <f aca="true" t="shared" si="3" ref="G30:G42">K30+O30</f>
        <v>18550</v>
      </c>
      <c r="H30" s="136">
        <f aca="true" t="shared" si="4" ref="H30:H42">L30+P30</f>
        <v>20012</v>
      </c>
      <c r="I30" s="136">
        <f aca="true" t="shared" si="5" ref="I30:I42">M30+Q30</f>
        <v>9057</v>
      </c>
      <c r="J30" s="136"/>
      <c r="K30" s="136">
        <v>15925</v>
      </c>
      <c r="L30" s="44">
        <v>17284</v>
      </c>
      <c r="M30" s="44">
        <v>8064</v>
      </c>
      <c r="N30" s="44"/>
      <c r="O30" s="136">
        <v>2625</v>
      </c>
      <c r="P30" s="44">
        <v>2728</v>
      </c>
      <c r="Q30" s="44">
        <v>993</v>
      </c>
      <c r="R30" s="45">
        <v>334</v>
      </c>
    </row>
    <row r="31" spans="2:18" s="153" customFormat="1" ht="12" customHeight="1">
      <c r="B31" s="1263"/>
      <c r="C31" s="153" t="s">
        <v>968</v>
      </c>
      <c r="E31" s="56" t="s">
        <v>947</v>
      </c>
      <c r="F31" s="214"/>
      <c r="G31" s="136">
        <f t="shared" si="3"/>
        <v>13800</v>
      </c>
      <c r="H31" s="136">
        <f t="shared" si="4"/>
        <v>14746</v>
      </c>
      <c r="I31" s="136">
        <f t="shared" si="5"/>
        <v>7903</v>
      </c>
      <c r="J31" s="136"/>
      <c r="K31" s="136">
        <v>11507</v>
      </c>
      <c r="L31" s="44">
        <v>12382</v>
      </c>
      <c r="M31" s="44">
        <v>6512</v>
      </c>
      <c r="N31" s="44"/>
      <c r="O31" s="136">
        <v>2293</v>
      </c>
      <c r="P31" s="44">
        <v>2364</v>
      </c>
      <c r="Q31" s="44">
        <v>1391</v>
      </c>
      <c r="R31" s="45">
        <v>357</v>
      </c>
    </row>
    <row r="32" spans="2:18" s="153" customFormat="1" ht="12" customHeight="1">
      <c r="B32" s="1263"/>
      <c r="C32" s="153" t="s">
        <v>969</v>
      </c>
      <c r="E32" s="56" t="s">
        <v>948</v>
      </c>
      <c r="F32" s="214"/>
      <c r="G32" s="136">
        <f t="shared" si="3"/>
        <v>13621</v>
      </c>
      <c r="H32" s="136">
        <f t="shared" si="4"/>
        <v>18994</v>
      </c>
      <c r="I32" s="136">
        <f t="shared" si="5"/>
        <v>7881</v>
      </c>
      <c r="J32" s="136"/>
      <c r="K32" s="136">
        <v>11349</v>
      </c>
      <c r="L32" s="44">
        <v>15593</v>
      </c>
      <c r="M32" s="44">
        <v>7138</v>
      </c>
      <c r="N32" s="44"/>
      <c r="O32" s="136">
        <v>2272</v>
      </c>
      <c r="P32" s="44">
        <v>3401</v>
      </c>
      <c r="Q32" s="44">
        <v>743</v>
      </c>
      <c r="R32" s="45">
        <v>315</v>
      </c>
    </row>
    <row r="33" spans="2:18" s="153" customFormat="1" ht="12" customHeight="1">
      <c r="B33" s="1263"/>
      <c r="C33" s="215"/>
      <c r="D33" s="215">
        <v>18</v>
      </c>
      <c r="E33" s="56" t="s">
        <v>970</v>
      </c>
      <c r="F33" s="214"/>
      <c r="G33" s="136">
        <f t="shared" si="3"/>
        <v>12924</v>
      </c>
      <c r="H33" s="136">
        <f t="shared" si="4"/>
        <v>20488</v>
      </c>
      <c r="I33" s="136">
        <f t="shared" si="5"/>
        <v>6629</v>
      </c>
      <c r="J33" s="136"/>
      <c r="K33" s="136">
        <v>9456</v>
      </c>
      <c r="L33" s="44">
        <v>15125</v>
      </c>
      <c r="M33" s="44">
        <v>5548</v>
      </c>
      <c r="N33" s="44"/>
      <c r="O33" s="136">
        <v>3468</v>
      </c>
      <c r="P33" s="44">
        <v>5363</v>
      </c>
      <c r="Q33" s="44">
        <v>1081</v>
      </c>
      <c r="R33" s="45">
        <v>215</v>
      </c>
    </row>
    <row r="34" spans="2:18" s="153" customFormat="1" ht="12" customHeight="1">
      <c r="B34" s="1263"/>
      <c r="C34" s="209"/>
      <c r="D34" s="209">
        <v>20</v>
      </c>
      <c r="E34" s="56" t="s">
        <v>971</v>
      </c>
      <c r="F34" s="214"/>
      <c r="G34" s="136">
        <f t="shared" si="3"/>
        <v>8936</v>
      </c>
      <c r="H34" s="136">
        <f t="shared" si="4"/>
        <v>14724</v>
      </c>
      <c r="I34" s="136">
        <f t="shared" si="5"/>
        <v>7519</v>
      </c>
      <c r="J34" s="136"/>
      <c r="K34" s="136">
        <v>8220</v>
      </c>
      <c r="L34" s="44">
        <v>13066</v>
      </c>
      <c r="M34" s="44">
        <v>6960</v>
      </c>
      <c r="N34" s="44"/>
      <c r="O34" s="136">
        <v>716</v>
      </c>
      <c r="P34" s="44">
        <v>1658</v>
      </c>
      <c r="Q34" s="44">
        <v>559</v>
      </c>
      <c r="R34" s="45">
        <v>313</v>
      </c>
    </row>
    <row r="35" spans="2:18" s="153" customFormat="1" ht="12" customHeight="1">
      <c r="B35" s="1263"/>
      <c r="C35" s="209"/>
      <c r="D35" s="209">
        <v>22</v>
      </c>
      <c r="E35" s="56" t="s">
        <v>972</v>
      </c>
      <c r="F35" s="214"/>
      <c r="G35" s="136">
        <f t="shared" si="3"/>
        <v>10586</v>
      </c>
      <c r="H35" s="136">
        <f t="shared" si="4"/>
        <v>12872</v>
      </c>
      <c r="I35" s="136">
        <f t="shared" si="5"/>
        <v>6224</v>
      </c>
      <c r="J35" s="136"/>
      <c r="K35" s="136">
        <v>10041</v>
      </c>
      <c r="L35" s="44">
        <v>12276</v>
      </c>
      <c r="M35" s="44">
        <v>5723</v>
      </c>
      <c r="N35" s="44"/>
      <c r="O35" s="136">
        <v>545</v>
      </c>
      <c r="P35" s="44">
        <v>596</v>
      </c>
      <c r="Q35" s="44">
        <v>501</v>
      </c>
      <c r="R35" s="45">
        <v>401</v>
      </c>
    </row>
    <row r="36" spans="2:18" s="153" customFormat="1" ht="12" customHeight="1">
      <c r="B36" s="1263"/>
      <c r="C36" s="209"/>
      <c r="D36" s="209">
        <v>23</v>
      </c>
      <c r="E36" s="56" t="s">
        <v>973</v>
      </c>
      <c r="F36" s="214"/>
      <c r="G36" s="136">
        <f t="shared" si="3"/>
        <v>11713</v>
      </c>
      <c r="H36" s="136">
        <f t="shared" si="4"/>
        <v>13165</v>
      </c>
      <c r="I36" s="136">
        <f t="shared" si="5"/>
        <v>6954</v>
      </c>
      <c r="J36" s="136"/>
      <c r="K36" s="136">
        <v>10379</v>
      </c>
      <c r="L36" s="44">
        <v>11506</v>
      </c>
      <c r="M36" s="44">
        <v>6411</v>
      </c>
      <c r="N36" s="44"/>
      <c r="O36" s="136">
        <v>1334</v>
      </c>
      <c r="P36" s="44">
        <v>1659</v>
      </c>
      <c r="Q36" s="44">
        <v>543</v>
      </c>
      <c r="R36" s="45">
        <v>292</v>
      </c>
    </row>
    <row r="37" spans="2:18" s="153" customFormat="1" ht="12" customHeight="1">
      <c r="B37" s="1263"/>
      <c r="C37" s="209"/>
      <c r="D37" s="209">
        <v>25</v>
      </c>
      <c r="E37" s="56" t="s">
        <v>974</v>
      </c>
      <c r="F37" s="214"/>
      <c r="G37" s="136">
        <f t="shared" si="3"/>
        <v>18901</v>
      </c>
      <c r="H37" s="136">
        <f t="shared" si="4"/>
        <v>19670</v>
      </c>
      <c r="I37" s="136">
        <f t="shared" si="5"/>
        <v>11987</v>
      </c>
      <c r="J37" s="136"/>
      <c r="K37" s="136">
        <v>17024</v>
      </c>
      <c r="L37" s="44">
        <v>17807</v>
      </c>
      <c r="M37" s="44">
        <v>11190</v>
      </c>
      <c r="N37" s="44"/>
      <c r="O37" s="136">
        <v>1877</v>
      </c>
      <c r="P37" s="44">
        <v>1863</v>
      </c>
      <c r="Q37" s="44">
        <v>797</v>
      </c>
      <c r="R37" s="216">
        <v>0</v>
      </c>
    </row>
    <row r="38" spans="2:18" s="153" customFormat="1" ht="12" customHeight="1">
      <c r="B38" s="1263"/>
      <c r="C38" s="209"/>
      <c r="D38" s="209">
        <v>34</v>
      </c>
      <c r="E38" s="56" t="s">
        <v>975</v>
      </c>
      <c r="F38" s="214"/>
      <c r="G38" s="136">
        <f t="shared" si="3"/>
        <v>14694</v>
      </c>
      <c r="H38" s="136">
        <f t="shared" si="4"/>
        <v>17252</v>
      </c>
      <c r="I38" s="136">
        <f t="shared" si="5"/>
        <v>8104</v>
      </c>
      <c r="J38" s="136"/>
      <c r="K38" s="136">
        <v>12623</v>
      </c>
      <c r="L38" s="44">
        <v>14915</v>
      </c>
      <c r="M38" s="44">
        <v>7072</v>
      </c>
      <c r="N38" s="44"/>
      <c r="O38" s="136">
        <v>2071</v>
      </c>
      <c r="P38" s="44">
        <v>2337</v>
      </c>
      <c r="Q38" s="44">
        <v>1032</v>
      </c>
      <c r="R38" s="45">
        <v>254</v>
      </c>
    </row>
    <row r="39" spans="2:18" s="153" customFormat="1" ht="12" customHeight="1">
      <c r="B39" s="1263"/>
      <c r="C39" s="209"/>
      <c r="D39" s="209">
        <v>35</v>
      </c>
      <c r="E39" s="56" t="s">
        <v>976</v>
      </c>
      <c r="F39" s="214"/>
      <c r="G39" s="136">
        <f t="shared" si="3"/>
        <v>11836</v>
      </c>
      <c r="H39" s="136">
        <f t="shared" si="4"/>
        <v>16733</v>
      </c>
      <c r="I39" s="136">
        <f t="shared" si="5"/>
        <v>7819</v>
      </c>
      <c r="J39" s="136"/>
      <c r="K39" s="136">
        <v>8703</v>
      </c>
      <c r="L39" s="44">
        <v>12315</v>
      </c>
      <c r="M39" s="44">
        <v>6235</v>
      </c>
      <c r="N39" s="44"/>
      <c r="O39" s="136">
        <v>3133</v>
      </c>
      <c r="P39" s="44">
        <v>4418</v>
      </c>
      <c r="Q39" s="44">
        <v>1584</v>
      </c>
      <c r="R39" s="45">
        <v>256</v>
      </c>
    </row>
    <row r="40" spans="2:18" s="153" customFormat="1" ht="12" customHeight="1">
      <c r="B40" s="1263"/>
      <c r="C40" s="217" t="s">
        <v>977</v>
      </c>
      <c r="D40" s="217"/>
      <c r="E40" s="56" t="s">
        <v>978</v>
      </c>
      <c r="F40" s="214"/>
      <c r="G40" s="136">
        <f t="shared" si="3"/>
        <v>13833</v>
      </c>
      <c r="H40" s="136">
        <f t="shared" si="4"/>
        <v>17010</v>
      </c>
      <c r="I40" s="136">
        <f t="shared" si="5"/>
        <v>9301</v>
      </c>
      <c r="J40" s="136"/>
      <c r="K40" s="136">
        <v>10577</v>
      </c>
      <c r="L40" s="44">
        <v>12630</v>
      </c>
      <c r="M40" s="44">
        <v>7281</v>
      </c>
      <c r="N40" s="44"/>
      <c r="O40" s="136">
        <v>3256</v>
      </c>
      <c r="P40" s="44">
        <v>4380</v>
      </c>
      <c r="Q40" s="44">
        <v>2020</v>
      </c>
      <c r="R40" s="45">
        <v>247</v>
      </c>
    </row>
    <row r="41" spans="2:18" s="153" customFormat="1" ht="12" customHeight="1">
      <c r="B41" s="1263"/>
      <c r="C41" s="153" t="s">
        <v>979</v>
      </c>
      <c r="E41" s="56" t="s">
        <v>980</v>
      </c>
      <c r="F41" s="214"/>
      <c r="G41" s="136">
        <f t="shared" si="3"/>
        <v>21916</v>
      </c>
      <c r="H41" s="136">
        <f t="shared" si="4"/>
        <v>25755</v>
      </c>
      <c r="I41" s="136">
        <f t="shared" si="5"/>
        <v>13926</v>
      </c>
      <c r="J41" s="136"/>
      <c r="K41" s="136">
        <v>18008</v>
      </c>
      <c r="L41" s="44">
        <v>21653</v>
      </c>
      <c r="M41" s="44">
        <v>11155</v>
      </c>
      <c r="N41" s="44"/>
      <c r="O41" s="136">
        <v>3908</v>
      </c>
      <c r="P41" s="44">
        <v>4102</v>
      </c>
      <c r="Q41" s="44">
        <v>2771</v>
      </c>
      <c r="R41" s="216">
        <v>0</v>
      </c>
    </row>
    <row r="42" spans="2:18" s="153" customFormat="1" ht="12" customHeight="1">
      <c r="B42" s="1263"/>
      <c r="C42" s="153" t="s">
        <v>981</v>
      </c>
      <c r="E42" s="56" t="s">
        <v>982</v>
      </c>
      <c r="F42" s="214"/>
      <c r="G42" s="1334">
        <f t="shared" si="3"/>
        <v>24896</v>
      </c>
      <c r="H42" s="1334">
        <f t="shared" si="4"/>
        <v>27004</v>
      </c>
      <c r="I42" s="1334">
        <f t="shared" si="5"/>
        <v>15128</v>
      </c>
      <c r="J42" s="136"/>
      <c r="K42" s="1334">
        <v>19882</v>
      </c>
      <c r="L42" s="1334">
        <v>21760</v>
      </c>
      <c r="M42" s="1334">
        <v>11890</v>
      </c>
      <c r="N42" s="136"/>
      <c r="O42" s="1334">
        <v>5014</v>
      </c>
      <c r="P42" s="1334">
        <v>5244</v>
      </c>
      <c r="Q42" s="1334">
        <v>3238</v>
      </c>
      <c r="R42" s="1335">
        <v>306</v>
      </c>
    </row>
    <row r="43" spans="2:18" s="153" customFormat="1" ht="12" customHeight="1">
      <c r="B43" s="1263"/>
      <c r="C43" s="153" t="s">
        <v>983</v>
      </c>
      <c r="E43" s="56" t="s">
        <v>984</v>
      </c>
      <c r="F43" s="214"/>
      <c r="G43" s="1334"/>
      <c r="H43" s="1334"/>
      <c r="I43" s="1334"/>
      <c r="J43" s="136"/>
      <c r="K43" s="1334"/>
      <c r="L43" s="1334"/>
      <c r="M43" s="1334"/>
      <c r="N43" s="136"/>
      <c r="O43" s="1334"/>
      <c r="P43" s="1334"/>
      <c r="Q43" s="1334"/>
      <c r="R43" s="1335"/>
    </row>
    <row r="44" spans="2:18" s="153" customFormat="1" ht="12" customHeight="1">
      <c r="B44" s="1264"/>
      <c r="C44" s="153" t="s">
        <v>985</v>
      </c>
      <c r="E44" s="56" t="s">
        <v>986</v>
      </c>
      <c r="F44" s="214"/>
      <c r="G44" s="218">
        <v>0</v>
      </c>
      <c r="H44" s="218">
        <v>0</v>
      </c>
      <c r="I44" s="218">
        <v>0</v>
      </c>
      <c r="J44" s="218"/>
      <c r="K44" s="218">
        <v>0</v>
      </c>
      <c r="L44" s="218">
        <v>0</v>
      </c>
      <c r="M44" s="218">
        <v>0</v>
      </c>
      <c r="N44" s="218"/>
      <c r="O44" s="218">
        <v>0</v>
      </c>
      <c r="P44" s="218">
        <v>0</v>
      </c>
      <c r="Q44" s="218">
        <v>0</v>
      </c>
      <c r="R44" s="216">
        <v>0</v>
      </c>
    </row>
    <row r="45" spans="2:18" s="153" customFormat="1" ht="12" customHeight="1">
      <c r="B45" s="1264"/>
      <c r="C45" s="153" t="s">
        <v>987</v>
      </c>
      <c r="E45" s="56" t="s">
        <v>988</v>
      </c>
      <c r="F45" s="214"/>
      <c r="G45" s="218">
        <v>0</v>
      </c>
      <c r="H45" s="218">
        <v>0</v>
      </c>
      <c r="I45" s="218">
        <v>0</v>
      </c>
      <c r="J45" s="218"/>
      <c r="K45" s="218">
        <v>0</v>
      </c>
      <c r="L45" s="218">
        <v>0</v>
      </c>
      <c r="M45" s="218">
        <v>0</v>
      </c>
      <c r="N45" s="218"/>
      <c r="O45" s="218">
        <v>0</v>
      </c>
      <c r="P45" s="218">
        <v>0</v>
      </c>
      <c r="Q45" s="218">
        <v>0</v>
      </c>
      <c r="R45" s="216">
        <v>0</v>
      </c>
    </row>
    <row r="46" spans="2:18" s="153" customFormat="1" ht="12" customHeight="1">
      <c r="B46" s="219"/>
      <c r="E46" s="56"/>
      <c r="F46" s="214"/>
      <c r="G46" s="136"/>
      <c r="H46" s="136"/>
      <c r="I46" s="136"/>
      <c r="J46" s="136"/>
      <c r="K46" s="136"/>
      <c r="L46" s="136"/>
      <c r="M46" s="136"/>
      <c r="N46" s="136"/>
      <c r="O46" s="136"/>
      <c r="P46" s="44"/>
      <c r="Q46" s="136"/>
      <c r="R46" s="45"/>
    </row>
    <row r="47" spans="2:18" ht="12" customHeight="1">
      <c r="B47" s="1263" t="s">
        <v>989</v>
      </c>
      <c r="C47" s="153" t="s">
        <v>990</v>
      </c>
      <c r="D47" s="153"/>
      <c r="E47" s="56" t="s">
        <v>967</v>
      </c>
      <c r="F47" s="214"/>
      <c r="G47" s="136">
        <v>16808</v>
      </c>
      <c r="H47" s="136">
        <f aca="true" t="shared" si="6" ref="H47:H55">L47+P47</f>
        <v>17911</v>
      </c>
      <c r="I47" s="136">
        <v>10030</v>
      </c>
      <c r="J47" s="136"/>
      <c r="K47" s="136">
        <v>14909</v>
      </c>
      <c r="L47" s="188">
        <v>15872</v>
      </c>
      <c r="M47" s="188">
        <v>9399</v>
      </c>
      <c r="N47" s="188"/>
      <c r="O47" s="136">
        <v>1898</v>
      </c>
      <c r="P47" s="188">
        <v>2039</v>
      </c>
      <c r="Q47" s="188">
        <v>630</v>
      </c>
      <c r="R47" s="216">
        <v>0</v>
      </c>
    </row>
    <row r="48" spans="2:18" ht="12" customHeight="1">
      <c r="B48" s="1263"/>
      <c r="C48" s="153" t="s">
        <v>968</v>
      </c>
      <c r="D48" s="153"/>
      <c r="E48" s="56" t="s">
        <v>991</v>
      </c>
      <c r="F48" s="55"/>
      <c r="G48" s="136">
        <v>12334</v>
      </c>
      <c r="H48" s="136">
        <f t="shared" si="6"/>
        <v>13513</v>
      </c>
      <c r="I48" s="136">
        <f aca="true" t="shared" si="7" ref="I48:I56">M48+Q48</f>
        <v>6786</v>
      </c>
      <c r="J48" s="136"/>
      <c r="K48" s="136">
        <v>10757</v>
      </c>
      <c r="L48" s="188">
        <v>11778</v>
      </c>
      <c r="M48" s="188">
        <v>6360</v>
      </c>
      <c r="N48" s="188"/>
      <c r="O48" s="136">
        <v>1578</v>
      </c>
      <c r="P48" s="188">
        <v>1735</v>
      </c>
      <c r="Q48" s="188">
        <v>426</v>
      </c>
      <c r="R48" s="216">
        <v>0</v>
      </c>
    </row>
    <row r="49" spans="2:18" ht="12" customHeight="1">
      <c r="B49" s="1263"/>
      <c r="C49" s="153" t="s">
        <v>992</v>
      </c>
      <c r="D49" s="153"/>
      <c r="E49" s="56" t="s">
        <v>993</v>
      </c>
      <c r="F49" s="55"/>
      <c r="G49" s="136">
        <f>K49+O49</f>
        <v>12608</v>
      </c>
      <c r="H49" s="136">
        <f t="shared" si="6"/>
        <v>16678</v>
      </c>
      <c r="I49" s="136">
        <f t="shared" si="7"/>
        <v>7874</v>
      </c>
      <c r="J49" s="136"/>
      <c r="K49" s="136">
        <v>10678</v>
      </c>
      <c r="L49" s="188">
        <v>13929</v>
      </c>
      <c r="M49" s="188">
        <v>6863</v>
      </c>
      <c r="N49" s="188"/>
      <c r="O49" s="136">
        <v>1930</v>
      </c>
      <c r="P49" s="188">
        <v>2749</v>
      </c>
      <c r="Q49" s="188">
        <v>1011</v>
      </c>
      <c r="R49" s="216">
        <v>0</v>
      </c>
    </row>
    <row r="50" spans="2:18" ht="12" customHeight="1">
      <c r="B50" s="1263"/>
      <c r="C50" s="220"/>
      <c r="D50" s="215">
        <v>18</v>
      </c>
      <c r="E50" s="56" t="s">
        <v>970</v>
      </c>
      <c r="F50" s="214"/>
      <c r="G50" s="136">
        <f>K50+O50</f>
        <v>10676</v>
      </c>
      <c r="H50" s="136">
        <f t="shared" si="6"/>
        <v>17302</v>
      </c>
      <c r="I50" s="136">
        <f t="shared" si="7"/>
        <v>6143</v>
      </c>
      <c r="J50" s="136"/>
      <c r="K50" s="136">
        <v>8120</v>
      </c>
      <c r="L50" s="188">
        <v>13146</v>
      </c>
      <c r="M50" s="188">
        <v>5404</v>
      </c>
      <c r="N50" s="188"/>
      <c r="O50" s="136">
        <v>2556</v>
      </c>
      <c r="P50" s="188">
        <v>4156</v>
      </c>
      <c r="Q50" s="188">
        <v>739</v>
      </c>
      <c r="R50" s="216">
        <v>0</v>
      </c>
    </row>
    <row r="51" spans="2:18" ht="12" customHeight="1">
      <c r="B51" s="1263"/>
      <c r="C51" s="209"/>
      <c r="D51" s="209">
        <v>20</v>
      </c>
      <c r="E51" s="56" t="s">
        <v>971</v>
      </c>
      <c r="F51" s="214"/>
      <c r="G51" s="136">
        <f>K51+O51</f>
        <v>8321</v>
      </c>
      <c r="H51" s="136">
        <f t="shared" si="6"/>
        <v>12842</v>
      </c>
      <c r="I51" s="136">
        <f t="shared" si="7"/>
        <v>7454</v>
      </c>
      <c r="J51" s="136"/>
      <c r="K51" s="136">
        <v>7626</v>
      </c>
      <c r="L51" s="188">
        <v>11274</v>
      </c>
      <c r="M51" s="188">
        <v>6911</v>
      </c>
      <c r="N51" s="188"/>
      <c r="O51" s="136">
        <v>695</v>
      </c>
      <c r="P51" s="188">
        <v>1568</v>
      </c>
      <c r="Q51" s="188">
        <v>543</v>
      </c>
      <c r="R51" s="216">
        <v>0</v>
      </c>
    </row>
    <row r="52" spans="2:18" ht="12" customHeight="1">
      <c r="B52" s="1263"/>
      <c r="C52" s="209"/>
      <c r="D52" s="209">
        <v>22</v>
      </c>
      <c r="E52" s="56" t="s">
        <v>972</v>
      </c>
      <c r="F52" s="214"/>
      <c r="G52" s="136">
        <v>9202</v>
      </c>
      <c r="H52" s="136">
        <f t="shared" si="6"/>
        <v>10694</v>
      </c>
      <c r="I52" s="136">
        <f t="shared" si="7"/>
        <v>5485</v>
      </c>
      <c r="J52" s="136"/>
      <c r="K52" s="136">
        <v>8604</v>
      </c>
      <c r="L52" s="188">
        <v>10057</v>
      </c>
      <c r="M52" s="188">
        <v>5127</v>
      </c>
      <c r="N52" s="188"/>
      <c r="O52" s="136">
        <v>599</v>
      </c>
      <c r="P52" s="188">
        <v>637</v>
      </c>
      <c r="Q52" s="188">
        <v>358</v>
      </c>
      <c r="R52" s="216">
        <v>0</v>
      </c>
    </row>
    <row r="53" spans="2:18" ht="12" customHeight="1">
      <c r="B53" s="1263"/>
      <c r="C53" s="209"/>
      <c r="D53" s="209">
        <v>23</v>
      </c>
      <c r="E53" s="56" t="s">
        <v>973</v>
      </c>
      <c r="F53" s="214"/>
      <c r="G53" s="136">
        <f>K53+O53</f>
        <v>10315</v>
      </c>
      <c r="H53" s="136">
        <f t="shared" si="6"/>
        <v>11825</v>
      </c>
      <c r="I53" s="136">
        <f t="shared" si="7"/>
        <v>6848</v>
      </c>
      <c r="J53" s="136"/>
      <c r="K53" s="136">
        <v>9235</v>
      </c>
      <c r="L53" s="188">
        <v>10502</v>
      </c>
      <c r="M53" s="188">
        <v>6352</v>
      </c>
      <c r="N53" s="188"/>
      <c r="O53" s="136">
        <v>1080</v>
      </c>
      <c r="P53" s="188">
        <v>1323</v>
      </c>
      <c r="Q53" s="188">
        <v>496</v>
      </c>
      <c r="R53" s="216">
        <v>0</v>
      </c>
    </row>
    <row r="54" spans="2:18" ht="12" customHeight="1">
      <c r="B54" s="1263"/>
      <c r="C54" s="209"/>
      <c r="D54" s="209">
        <v>25</v>
      </c>
      <c r="E54" s="56" t="s">
        <v>974</v>
      </c>
      <c r="F54" s="214"/>
      <c r="G54" s="136">
        <f>K54+O54</f>
        <v>18463</v>
      </c>
      <c r="H54" s="136">
        <f t="shared" si="6"/>
        <v>19305</v>
      </c>
      <c r="I54" s="136">
        <f t="shared" si="7"/>
        <v>16106</v>
      </c>
      <c r="J54" s="136"/>
      <c r="K54" s="136">
        <v>16893</v>
      </c>
      <c r="L54" s="188">
        <v>17398</v>
      </c>
      <c r="M54" s="188">
        <v>15430</v>
      </c>
      <c r="N54" s="188"/>
      <c r="O54" s="136">
        <v>1570</v>
      </c>
      <c r="P54" s="188">
        <v>1907</v>
      </c>
      <c r="Q54" s="188">
        <v>676</v>
      </c>
      <c r="R54" s="216">
        <v>0</v>
      </c>
    </row>
    <row r="55" spans="2:18" ht="12" customHeight="1">
      <c r="B55" s="1263"/>
      <c r="C55" s="209"/>
      <c r="D55" s="209">
        <v>34</v>
      </c>
      <c r="E55" s="56" t="s">
        <v>975</v>
      </c>
      <c r="F55" s="214"/>
      <c r="G55" s="136">
        <f>K55+O55</f>
        <v>13724</v>
      </c>
      <c r="H55" s="136">
        <f t="shared" si="6"/>
        <v>15291</v>
      </c>
      <c r="I55" s="136">
        <f t="shared" si="7"/>
        <v>8083</v>
      </c>
      <c r="J55" s="136"/>
      <c r="K55" s="136">
        <v>11693</v>
      </c>
      <c r="L55" s="188">
        <v>13240</v>
      </c>
      <c r="M55" s="188">
        <v>6474</v>
      </c>
      <c r="N55" s="188"/>
      <c r="O55" s="136">
        <v>2031</v>
      </c>
      <c r="P55" s="188">
        <v>2051</v>
      </c>
      <c r="Q55" s="188">
        <v>1609</v>
      </c>
      <c r="R55" s="216">
        <v>0</v>
      </c>
    </row>
    <row r="56" spans="2:18" ht="12" customHeight="1">
      <c r="B56" s="1263"/>
      <c r="C56" s="209"/>
      <c r="D56" s="209">
        <v>35</v>
      </c>
      <c r="E56" s="56" t="s">
        <v>976</v>
      </c>
      <c r="F56" s="214"/>
      <c r="G56" s="136">
        <f>K56+O56</f>
        <v>10207</v>
      </c>
      <c r="H56" s="136">
        <v>14061</v>
      </c>
      <c r="I56" s="136">
        <f t="shared" si="7"/>
        <v>7764</v>
      </c>
      <c r="J56" s="136"/>
      <c r="K56" s="136">
        <v>7750</v>
      </c>
      <c r="L56" s="188">
        <v>10953</v>
      </c>
      <c r="M56" s="188">
        <v>5898</v>
      </c>
      <c r="N56" s="188"/>
      <c r="O56" s="136">
        <v>2457</v>
      </c>
      <c r="P56" s="188">
        <v>3107</v>
      </c>
      <c r="Q56" s="188">
        <v>1866</v>
      </c>
      <c r="R56" s="216">
        <v>0</v>
      </c>
    </row>
    <row r="57" spans="2:18" ht="12" customHeight="1">
      <c r="B57" s="213"/>
      <c r="C57" s="209"/>
      <c r="D57" s="209">
        <v>36</v>
      </c>
      <c r="E57" s="56" t="s">
        <v>994</v>
      </c>
      <c r="F57" s="214"/>
      <c r="G57" s="218">
        <v>0</v>
      </c>
      <c r="H57" s="218">
        <v>0</v>
      </c>
      <c r="I57" s="218">
        <v>0</v>
      </c>
      <c r="J57" s="218"/>
      <c r="K57" s="218">
        <v>0</v>
      </c>
      <c r="L57" s="218">
        <v>0</v>
      </c>
      <c r="M57" s="218">
        <v>0</v>
      </c>
      <c r="N57" s="218"/>
      <c r="O57" s="218">
        <v>0</v>
      </c>
      <c r="P57" s="218">
        <v>0</v>
      </c>
      <c r="Q57" s="218">
        <v>0</v>
      </c>
      <c r="R57" s="216"/>
    </row>
    <row r="58" spans="2:18" ht="12" customHeight="1">
      <c r="B58" s="221"/>
      <c r="C58" s="188"/>
      <c r="D58" s="188"/>
      <c r="E58" s="56"/>
      <c r="F58" s="214"/>
      <c r="G58" s="136"/>
      <c r="H58" s="136"/>
      <c r="I58" s="136"/>
      <c r="J58" s="136"/>
      <c r="K58" s="188"/>
      <c r="L58" s="188"/>
      <c r="M58" s="188"/>
      <c r="N58" s="188"/>
      <c r="O58" s="188"/>
      <c r="P58" s="188"/>
      <c r="Q58" s="188"/>
      <c r="R58" s="108"/>
    </row>
    <row r="59" spans="2:18" ht="12" customHeight="1">
      <c r="B59" s="1263" t="s">
        <v>995</v>
      </c>
      <c r="C59" s="153" t="s">
        <v>996</v>
      </c>
      <c r="D59" s="153"/>
      <c r="E59" s="56" t="s">
        <v>967</v>
      </c>
      <c r="F59" s="214"/>
      <c r="G59" s="136">
        <v>24632</v>
      </c>
      <c r="H59" s="136">
        <f aca="true" t="shared" si="8" ref="H59:I62">L59+P59</f>
        <v>28015</v>
      </c>
      <c r="I59" s="136">
        <f t="shared" si="8"/>
        <v>8962</v>
      </c>
      <c r="J59" s="136"/>
      <c r="K59" s="136">
        <v>19478</v>
      </c>
      <c r="L59" s="188">
        <v>22714</v>
      </c>
      <c r="M59" s="188">
        <v>7482</v>
      </c>
      <c r="N59" s="188"/>
      <c r="O59" s="136">
        <v>4554</v>
      </c>
      <c r="P59" s="188">
        <v>5301</v>
      </c>
      <c r="Q59" s="188">
        <v>1480</v>
      </c>
      <c r="R59" s="216">
        <v>0</v>
      </c>
    </row>
    <row r="60" spans="2:18" ht="12" customHeight="1">
      <c r="B60" s="1263"/>
      <c r="C60" s="153" t="s">
        <v>968</v>
      </c>
      <c r="D60" s="153"/>
      <c r="E60" s="56" t="s">
        <v>991</v>
      </c>
      <c r="F60" s="55"/>
      <c r="G60" s="136">
        <f aca="true" t="shared" si="9" ref="G60:G66">K60+O60</f>
        <v>18435</v>
      </c>
      <c r="H60" s="136">
        <f t="shared" si="8"/>
        <v>19901</v>
      </c>
      <c r="I60" s="136">
        <f t="shared" si="8"/>
        <v>11041</v>
      </c>
      <c r="J60" s="136"/>
      <c r="K60" s="136">
        <v>13646</v>
      </c>
      <c r="L60" s="188">
        <v>15125</v>
      </c>
      <c r="M60" s="188">
        <v>7954</v>
      </c>
      <c r="N60" s="188"/>
      <c r="O60" s="136">
        <v>4789</v>
      </c>
      <c r="P60" s="188">
        <v>4776</v>
      </c>
      <c r="Q60" s="188">
        <v>3087</v>
      </c>
      <c r="R60" s="216">
        <v>0</v>
      </c>
    </row>
    <row r="61" spans="2:18" ht="12" customHeight="1">
      <c r="B61" s="1263"/>
      <c r="C61" s="153" t="s">
        <v>992</v>
      </c>
      <c r="D61" s="153"/>
      <c r="E61" s="56" t="s">
        <v>993</v>
      </c>
      <c r="F61" s="55"/>
      <c r="G61" s="136">
        <f t="shared" si="9"/>
        <v>21461</v>
      </c>
      <c r="H61" s="136">
        <f t="shared" si="8"/>
        <v>26294</v>
      </c>
      <c r="I61" s="136">
        <f t="shared" si="8"/>
        <v>10954</v>
      </c>
      <c r="J61" s="136"/>
      <c r="K61" s="136">
        <v>17024</v>
      </c>
      <c r="L61" s="188">
        <v>20634</v>
      </c>
      <c r="M61" s="188">
        <v>9236</v>
      </c>
      <c r="N61" s="188"/>
      <c r="O61" s="136">
        <v>4437</v>
      </c>
      <c r="P61" s="188">
        <v>5660</v>
      </c>
      <c r="Q61" s="188">
        <v>1718</v>
      </c>
      <c r="R61" s="216">
        <v>0</v>
      </c>
    </row>
    <row r="62" spans="2:18" ht="12" customHeight="1">
      <c r="B62" s="1263"/>
      <c r="C62" s="220"/>
      <c r="D62" s="215">
        <v>18</v>
      </c>
      <c r="E62" s="56" t="s">
        <v>970</v>
      </c>
      <c r="F62" s="214"/>
      <c r="G62" s="136">
        <f t="shared" si="9"/>
        <v>27250</v>
      </c>
      <c r="H62" s="136">
        <f t="shared" si="8"/>
        <v>35950</v>
      </c>
      <c r="I62" s="136">
        <f t="shared" si="8"/>
        <v>13732</v>
      </c>
      <c r="J62" s="136"/>
      <c r="K62" s="136">
        <v>18433</v>
      </c>
      <c r="L62" s="188">
        <v>24252</v>
      </c>
      <c r="M62" s="188">
        <v>9037</v>
      </c>
      <c r="N62" s="188"/>
      <c r="O62" s="136">
        <v>8817</v>
      </c>
      <c r="P62" s="188">
        <v>11698</v>
      </c>
      <c r="Q62" s="188">
        <v>4695</v>
      </c>
      <c r="R62" s="216">
        <v>0</v>
      </c>
    </row>
    <row r="63" spans="2:18" ht="12" customHeight="1">
      <c r="B63" s="1263"/>
      <c r="C63" s="209"/>
      <c r="D63" s="209">
        <v>20</v>
      </c>
      <c r="E63" s="56" t="s">
        <v>971</v>
      </c>
      <c r="F63" s="214"/>
      <c r="G63" s="136">
        <f t="shared" si="9"/>
        <v>15324</v>
      </c>
      <c r="H63" s="136">
        <v>19953</v>
      </c>
      <c r="I63" s="136">
        <f aca="true" t="shared" si="10" ref="I63:I68">M63+Q63</f>
        <v>8622</v>
      </c>
      <c r="J63" s="136"/>
      <c r="K63" s="136">
        <v>13528</v>
      </c>
      <c r="L63" s="188">
        <v>17638</v>
      </c>
      <c r="M63" s="188">
        <v>7792</v>
      </c>
      <c r="N63" s="188"/>
      <c r="O63" s="136">
        <v>1796</v>
      </c>
      <c r="P63" s="188">
        <v>2715</v>
      </c>
      <c r="Q63" s="188">
        <v>830</v>
      </c>
      <c r="R63" s="216">
        <v>0</v>
      </c>
    </row>
    <row r="64" spans="2:18" ht="12" customHeight="1">
      <c r="B64" s="1263"/>
      <c r="C64" s="209"/>
      <c r="D64" s="209">
        <v>22</v>
      </c>
      <c r="E64" s="56" t="s">
        <v>972</v>
      </c>
      <c r="F64" s="214"/>
      <c r="G64" s="136">
        <f t="shared" si="9"/>
        <v>17747</v>
      </c>
      <c r="H64" s="136">
        <f>L64+P64</f>
        <v>19622</v>
      </c>
      <c r="I64" s="136">
        <f t="shared" si="10"/>
        <v>10839</v>
      </c>
      <c r="J64" s="136"/>
      <c r="K64" s="136">
        <v>16770</v>
      </c>
      <c r="L64" s="188">
        <v>18671</v>
      </c>
      <c r="M64" s="188">
        <v>9807</v>
      </c>
      <c r="N64" s="188"/>
      <c r="O64" s="136">
        <v>977</v>
      </c>
      <c r="P64" s="188">
        <v>951</v>
      </c>
      <c r="Q64" s="188">
        <v>1032</v>
      </c>
      <c r="R64" s="216">
        <v>0</v>
      </c>
    </row>
    <row r="65" spans="2:18" ht="12" customHeight="1">
      <c r="B65" s="1263"/>
      <c r="C65" s="209"/>
      <c r="D65" s="209">
        <v>23</v>
      </c>
      <c r="E65" s="56" t="s">
        <v>973</v>
      </c>
      <c r="F65" s="214"/>
      <c r="G65" s="136">
        <f t="shared" si="9"/>
        <v>18437</v>
      </c>
      <c r="H65" s="136">
        <f>L65+P65</f>
        <v>22334</v>
      </c>
      <c r="I65" s="136">
        <f t="shared" si="10"/>
        <v>8250</v>
      </c>
      <c r="J65" s="136"/>
      <c r="K65" s="136">
        <v>15350</v>
      </c>
      <c r="L65" s="188">
        <v>18616</v>
      </c>
      <c r="M65" s="188">
        <v>7408</v>
      </c>
      <c r="N65" s="188"/>
      <c r="O65" s="136">
        <v>3087</v>
      </c>
      <c r="P65" s="188">
        <v>3718</v>
      </c>
      <c r="Q65" s="188">
        <v>842</v>
      </c>
      <c r="R65" s="216">
        <v>0</v>
      </c>
    </row>
    <row r="66" spans="2:18" ht="12" customHeight="1">
      <c r="B66" s="1263"/>
      <c r="C66" s="209"/>
      <c r="D66" s="209">
        <v>25</v>
      </c>
      <c r="E66" s="56" t="s">
        <v>974</v>
      </c>
      <c r="F66" s="214"/>
      <c r="G66" s="136">
        <f t="shared" si="9"/>
        <v>19034</v>
      </c>
      <c r="H66" s="136">
        <f>L66+P66</f>
        <v>19880</v>
      </c>
      <c r="I66" s="136">
        <f t="shared" si="10"/>
        <v>11298</v>
      </c>
      <c r="J66" s="136"/>
      <c r="K66" s="136">
        <v>17220</v>
      </c>
      <c r="L66" s="188">
        <v>17973</v>
      </c>
      <c r="M66" s="188">
        <v>10278</v>
      </c>
      <c r="N66" s="188"/>
      <c r="O66" s="136">
        <v>1814</v>
      </c>
      <c r="P66" s="188">
        <v>1907</v>
      </c>
      <c r="Q66" s="188">
        <v>1020</v>
      </c>
      <c r="R66" s="216">
        <v>0</v>
      </c>
    </row>
    <row r="67" spans="2:18" ht="12" customHeight="1">
      <c r="B67" s="1263"/>
      <c r="C67" s="209"/>
      <c r="D67" s="209">
        <v>34</v>
      </c>
      <c r="E67" s="56" t="s">
        <v>975</v>
      </c>
      <c r="F67" s="214"/>
      <c r="G67" s="136">
        <v>20307</v>
      </c>
      <c r="H67" s="136">
        <f>L67+P67</f>
        <v>25292</v>
      </c>
      <c r="I67" s="136">
        <f t="shared" si="10"/>
        <v>10042</v>
      </c>
      <c r="J67" s="136"/>
      <c r="K67" s="136">
        <v>17156</v>
      </c>
      <c r="L67" s="188">
        <v>21603</v>
      </c>
      <c r="M67" s="188">
        <v>8149</v>
      </c>
      <c r="N67" s="188"/>
      <c r="O67" s="136">
        <v>3156</v>
      </c>
      <c r="P67" s="188">
        <v>3689</v>
      </c>
      <c r="Q67" s="188">
        <v>1893</v>
      </c>
      <c r="R67" s="216">
        <v>0</v>
      </c>
    </row>
    <row r="68" spans="2:18" ht="12" customHeight="1">
      <c r="B68" s="1263"/>
      <c r="C68" s="209"/>
      <c r="D68" s="209">
        <v>35</v>
      </c>
      <c r="E68" s="56" t="s">
        <v>976</v>
      </c>
      <c r="F68" s="214"/>
      <c r="G68" s="136">
        <f>K68+O68</f>
        <v>19100</v>
      </c>
      <c r="H68" s="136">
        <f>L68+P68</f>
        <v>23609</v>
      </c>
      <c r="I68" s="136">
        <f t="shared" si="10"/>
        <v>10918</v>
      </c>
      <c r="J68" s="136"/>
      <c r="K68" s="136">
        <v>13136</v>
      </c>
      <c r="L68" s="188">
        <v>16841</v>
      </c>
      <c r="M68" s="188">
        <v>8162</v>
      </c>
      <c r="N68" s="188"/>
      <c r="O68" s="136">
        <v>5964</v>
      </c>
      <c r="P68" s="188">
        <v>6768</v>
      </c>
      <c r="Q68" s="188">
        <v>2756</v>
      </c>
      <c r="R68" s="216">
        <v>0</v>
      </c>
    </row>
    <row r="69" spans="2:18" ht="12" customHeight="1">
      <c r="B69" s="224"/>
      <c r="C69" s="225"/>
      <c r="D69" s="225"/>
      <c r="E69" s="117"/>
      <c r="F69" s="224"/>
      <c r="G69" s="188"/>
      <c r="H69" s="188"/>
      <c r="I69" s="188"/>
      <c r="J69" s="188"/>
      <c r="K69" s="188"/>
      <c r="L69" s="188"/>
      <c r="M69" s="188"/>
      <c r="N69" s="188"/>
      <c r="O69" s="188"/>
      <c r="P69" s="188"/>
      <c r="Q69" s="188"/>
      <c r="R69" s="117"/>
    </row>
    <row r="70" spans="3:17" ht="12" customHeight="1">
      <c r="C70" s="188" t="s">
        <v>997</v>
      </c>
      <c r="D70" s="188"/>
      <c r="E70" s="188"/>
      <c r="F70" s="188"/>
      <c r="G70" s="226"/>
      <c r="H70" s="226"/>
      <c r="I70" s="226"/>
      <c r="J70" s="226"/>
      <c r="K70" s="226"/>
      <c r="L70" s="226"/>
      <c r="M70" s="226"/>
      <c r="N70" s="226"/>
      <c r="O70" s="226"/>
      <c r="P70" s="226"/>
      <c r="Q70" s="227"/>
    </row>
    <row r="71" spans="3:17" ht="12" customHeight="1">
      <c r="C71" s="188" t="s">
        <v>998</v>
      </c>
      <c r="D71" s="188"/>
      <c r="E71" s="188"/>
      <c r="F71" s="188"/>
      <c r="G71" s="188"/>
      <c r="H71" s="188"/>
      <c r="I71" s="188"/>
      <c r="J71" s="188"/>
      <c r="K71" s="188"/>
      <c r="L71" s="188"/>
      <c r="M71" s="188"/>
      <c r="N71" s="188"/>
      <c r="O71" s="188"/>
      <c r="P71" s="188"/>
      <c r="Q71" s="228"/>
    </row>
    <row r="72" spans="3:17" ht="12" customHeight="1">
      <c r="C72" s="188"/>
      <c r="D72" s="188" t="s">
        <v>999</v>
      </c>
      <c r="E72" s="188" t="s">
        <v>1000</v>
      </c>
      <c r="F72" s="188"/>
      <c r="G72" s="188"/>
      <c r="H72" s="188"/>
      <c r="I72" s="188"/>
      <c r="J72" s="188"/>
      <c r="K72" s="188"/>
      <c r="L72" s="188"/>
      <c r="M72" s="188"/>
      <c r="N72" s="188"/>
      <c r="O72" s="188"/>
      <c r="P72" s="188"/>
      <c r="Q72" s="228"/>
    </row>
    <row r="73" spans="3:17" ht="12" customHeight="1">
      <c r="C73" s="229" t="s">
        <v>1001</v>
      </c>
      <c r="D73" s="229"/>
      <c r="E73" s="188"/>
      <c r="F73" s="188"/>
      <c r="G73" s="188"/>
      <c r="H73" s="188"/>
      <c r="I73" s="188"/>
      <c r="J73" s="188"/>
      <c r="K73" s="188"/>
      <c r="L73" s="188"/>
      <c r="M73" s="188"/>
      <c r="N73" s="188"/>
      <c r="O73" s="188"/>
      <c r="P73" s="188"/>
      <c r="Q73" s="228"/>
    </row>
    <row r="74" spans="3:17" ht="12" customHeight="1">
      <c r="C74" s="188" t="s">
        <v>1002</v>
      </c>
      <c r="D74" s="188"/>
      <c r="E74" s="188"/>
      <c r="F74" s="188"/>
      <c r="G74" s="188"/>
      <c r="H74" s="188"/>
      <c r="I74" s="188"/>
      <c r="J74" s="188"/>
      <c r="K74" s="188"/>
      <c r="L74" s="188"/>
      <c r="M74" s="188"/>
      <c r="N74" s="188"/>
      <c r="O74" s="188"/>
      <c r="P74" s="188"/>
      <c r="Q74" s="228"/>
    </row>
    <row r="75" spans="3:17" ht="12" customHeight="1">
      <c r="C75" s="188" t="s">
        <v>1003</v>
      </c>
      <c r="D75" s="188"/>
      <c r="E75" s="188"/>
      <c r="F75" s="188"/>
      <c r="G75" s="188"/>
      <c r="H75" s="188"/>
      <c r="I75" s="188"/>
      <c r="J75" s="188"/>
      <c r="K75" s="188"/>
      <c r="L75" s="188"/>
      <c r="M75" s="188"/>
      <c r="N75" s="188"/>
      <c r="O75" s="188"/>
      <c r="P75" s="188"/>
      <c r="Q75" s="228"/>
    </row>
    <row r="76" spans="3:17" ht="12" customHeight="1">
      <c r="C76" s="229"/>
      <c r="D76" s="229" t="s">
        <v>1004</v>
      </c>
      <c r="E76" s="188"/>
      <c r="F76" s="188"/>
      <c r="G76" s="188"/>
      <c r="H76" s="188"/>
      <c r="I76" s="188"/>
      <c r="J76" s="188"/>
      <c r="K76" s="188"/>
      <c r="L76" s="188"/>
      <c r="M76" s="188"/>
      <c r="N76" s="188"/>
      <c r="O76" s="188"/>
      <c r="P76" s="188"/>
      <c r="Q76" s="228"/>
    </row>
    <row r="77" spans="3:17" ht="12" customHeight="1">
      <c r="C77" s="229"/>
      <c r="D77" s="229" t="s">
        <v>1005</v>
      </c>
      <c r="E77" s="188"/>
      <c r="F77" s="188"/>
      <c r="G77" s="188"/>
      <c r="H77" s="188"/>
      <c r="I77" s="188"/>
      <c r="J77" s="188"/>
      <c r="K77" s="188"/>
      <c r="L77" s="188"/>
      <c r="M77" s="188"/>
      <c r="N77" s="188"/>
      <c r="O77" s="188"/>
      <c r="P77" s="188"/>
      <c r="Q77" s="228"/>
    </row>
    <row r="78" spans="3:17" ht="12" customHeight="1">
      <c r="C78" s="188"/>
      <c r="D78" s="188"/>
      <c r="E78" s="188"/>
      <c r="F78" s="188"/>
      <c r="G78" s="188"/>
      <c r="H78" s="188"/>
      <c r="I78" s="188"/>
      <c r="J78" s="188"/>
      <c r="K78" s="188"/>
      <c r="L78" s="188"/>
      <c r="M78" s="188"/>
      <c r="N78" s="188"/>
      <c r="O78" s="188"/>
      <c r="P78" s="188"/>
      <c r="Q78" s="228"/>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mergeCells count="26">
    <mergeCell ref="Q42:Q43"/>
    <mergeCell ref="R42:R43"/>
    <mergeCell ref="L42:L43"/>
    <mergeCell ref="M42:M43"/>
    <mergeCell ref="O42:O43"/>
    <mergeCell ref="P42:P43"/>
    <mergeCell ref="G42:G43"/>
    <mergeCell ref="H42:H43"/>
    <mergeCell ref="I42:I43"/>
    <mergeCell ref="K42:K43"/>
    <mergeCell ref="B5:E8"/>
    <mergeCell ref="R5:R8"/>
    <mergeCell ref="J5:M5"/>
    <mergeCell ref="N5:Q5"/>
    <mergeCell ref="J7:K7"/>
    <mergeCell ref="N7:O7"/>
    <mergeCell ref="F5:I5"/>
    <mergeCell ref="F7:G7"/>
    <mergeCell ref="C10:E10"/>
    <mergeCell ref="C11:E11"/>
    <mergeCell ref="C12:E12"/>
    <mergeCell ref="C13:E13"/>
    <mergeCell ref="C15:E15"/>
    <mergeCell ref="B47:B56"/>
    <mergeCell ref="B59:B68"/>
    <mergeCell ref="B30:B45"/>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B2:AB209"/>
  <sheetViews>
    <sheetView workbookViewId="0" topLeftCell="A1">
      <selection activeCell="A1" sqref="A1"/>
    </sheetView>
  </sheetViews>
  <sheetFormatPr defaultColWidth="9.00390625" defaultRowHeight="13.5"/>
  <cols>
    <col min="1" max="1" width="2.625" style="230" customWidth="1"/>
    <col min="2" max="2" width="3.875" style="230" customWidth="1"/>
    <col min="3" max="3" width="10.625" style="232" customWidth="1"/>
    <col min="4" max="4" width="9.125" style="230" customWidth="1"/>
    <col min="5" max="8" width="8.125" style="230" customWidth="1"/>
    <col min="9" max="10" width="7.625" style="230" customWidth="1"/>
    <col min="11" max="11" width="8.125" style="230" customWidth="1"/>
    <col min="12" max="12" width="7.625" style="230" customWidth="1"/>
    <col min="13" max="16" width="7.625" style="233" customWidth="1"/>
    <col min="17" max="17" width="7.125" style="233" customWidth="1"/>
    <col min="18" max="28" width="9.00390625" style="233" customWidth="1"/>
    <col min="29" max="16384" width="9.00390625" style="230" customWidth="1"/>
  </cols>
  <sheetData>
    <row r="2" spans="2:17" ht="14.25">
      <c r="B2" s="231" t="s">
        <v>1043</v>
      </c>
      <c r="Q2" s="234"/>
    </row>
    <row r="3" ht="12.75" thickBot="1"/>
    <row r="4" spans="2:28" ht="19.5" customHeight="1" thickTop="1">
      <c r="B4" s="1343" t="s">
        <v>1008</v>
      </c>
      <c r="C4" s="1344"/>
      <c r="D4" s="1336" t="s">
        <v>1009</v>
      </c>
      <c r="E4" s="1338" t="s">
        <v>1010</v>
      </c>
      <c r="F4" s="1338"/>
      <c r="G4" s="1338"/>
      <c r="H4" s="1338"/>
      <c r="I4" s="1338"/>
      <c r="J4" s="1338"/>
      <c r="K4" s="1338"/>
      <c r="L4" s="1338"/>
      <c r="M4" s="1338"/>
      <c r="N4" s="1338"/>
      <c r="O4" s="1338"/>
      <c r="P4" s="1338"/>
      <c r="Q4" s="230"/>
      <c r="R4" s="230"/>
      <c r="S4" s="230"/>
      <c r="T4" s="230"/>
      <c r="U4" s="230"/>
      <c r="V4" s="230"/>
      <c r="W4" s="230"/>
      <c r="X4" s="230"/>
      <c r="Y4" s="230"/>
      <c r="Z4" s="230"/>
      <c r="AA4" s="230"/>
      <c r="AB4" s="230"/>
    </row>
    <row r="5" spans="2:28" ht="27.75" customHeight="1">
      <c r="B5" s="1345"/>
      <c r="C5" s="1346"/>
      <c r="D5" s="1337"/>
      <c r="E5" s="235" t="s">
        <v>1011</v>
      </c>
      <c r="F5" s="235" t="s">
        <v>1012</v>
      </c>
      <c r="G5" s="235" t="s">
        <v>1013</v>
      </c>
      <c r="H5" s="235" t="s">
        <v>1014</v>
      </c>
      <c r="I5" s="235" t="s">
        <v>1015</v>
      </c>
      <c r="J5" s="235" t="s">
        <v>1016</v>
      </c>
      <c r="K5" s="235" t="s">
        <v>1017</v>
      </c>
      <c r="L5" s="235" t="s">
        <v>1018</v>
      </c>
      <c r="M5" s="235" t="s">
        <v>1019</v>
      </c>
      <c r="N5" s="235" t="s">
        <v>1020</v>
      </c>
      <c r="O5" s="235" t="s">
        <v>1021</v>
      </c>
      <c r="P5" s="236" t="s">
        <v>1007</v>
      </c>
      <c r="Q5" s="230"/>
      <c r="R5" s="230"/>
      <c r="S5" s="230"/>
      <c r="T5" s="230"/>
      <c r="U5" s="230"/>
      <c r="V5" s="230"/>
      <c r="W5" s="230"/>
      <c r="X5" s="230"/>
      <c r="Y5" s="230"/>
      <c r="Z5" s="230"/>
      <c r="AA5" s="230"/>
      <c r="AB5" s="230"/>
    </row>
    <row r="6" spans="2:28" s="237" customFormat="1" ht="10.5">
      <c r="B6" s="238"/>
      <c r="C6" s="239"/>
      <c r="D6" s="240" t="s">
        <v>1022</v>
      </c>
      <c r="E6" s="241" t="s">
        <v>1022</v>
      </c>
      <c r="F6" s="241" t="s">
        <v>1022</v>
      </c>
      <c r="G6" s="241" t="s">
        <v>1022</v>
      </c>
      <c r="H6" s="241" t="s">
        <v>1022</v>
      </c>
      <c r="I6" s="241" t="s">
        <v>1022</v>
      </c>
      <c r="J6" s="241" t="s">
        <v>1022</v>
      </c>
      <c r="K6" s="241" t="s">
        <v>1022</v>
      </c>
      <c r="L6" s="241" t="s">
        <v>1022</v>
      </c>
      <c r="M6" s="241" t="s">
        <v>1022</v>
      </c>
      <c r="N6" s="241" t="s">
        <v>1022</v>
      </c>
      <c r="O6" s="241" t="s">
        <v>1022</v>
      </c>
      <c r="P6" s="242" t="s">
        <v>1022</v>
      </c>
      <c r="Q6" s="243"/>
      <c r="R6" s="244"/>
      <c r="S6" s="244"/>
      <c r="T6" s="244"/>
      <c r="U6" s="244"/>
      <c r="V6" s="244"/>
      <c r="W6" s="244"/>
      <c r="X6" s="244"/>
      <c r="Y6" s="244"/>
      <c r="Z6" s="244"/>
      <c r="AA6" s="244"/>
      <c r="AB6" s="244"/>
    </row>
    <row r="7" spans="2:17" ht="13.5" customHeight="1">
      <c r="B7" s="1341" t="s">
        <v>1023</v>
      </c>
      <c r="C7" s="1342"/>
      <c r="D7" s="245">
        <f>SUM(E7:P7)</f>
        <v>115168</v>
      </c>
      <c r="E7" s="246">
        <v>12755</v>
      </c>
      <c r="F7" s="247">
        <v>13954</v>
      </c>
      <c r="G7" s="1347">
        <v>32361</v>
      </c>
      <c r="H7" s="1347"/>
      <c r="I7" s="1347">
        <v>25379</v>
      </c>
      <c r="J7" s="1347"/>
      <c r="K7" s="247">
        <v>14450</v>
      </c>
      <c r="L7" s="247">
        <v>7165</v>
      </c>
      <c r="M7" s="247">
        <v>3859</v>
      </c>
      <c r="N7" s="247">
        <v>4915</v>
      </c>
      <c r="O7" s="247">
        <v>167</v>
      </c>
      <c r="P7" s="248">
        <v>163</v>
      </c>
      <c r="Q7" s="249"/>
    </row>
    <row r="8" spans="2:17" ht="13.5" customHeight="1">
      <c r="B8" s="1341" t="s">
        <v>1024</v>
      </c>
      <c r="C8" s="1342"/>
      <c r="D8" s="245">
        <f>SUM(E8:P8)</f>
        <v>117146</v>
      </c>
      <c r="E8" s="246">
        <v>14013</v>
      </c>
      <c r="F8" s="247">
        <v>13833</v>
      </c>
      <c r="G8" s="247">
        <v>13201</v>
      </c>
      <c r="H8" s="247">
        <v>18913</v>
      </c>
      <c r="I8" s="1347">
        <v>25765</v>
      </c>
      <c r="J8" s="1347"/>
      <c r="K8" s="247">
        <v>14692</v>
      </c>
      <c r="L8" s="247">
        <v>7289</v>
      </c>
      <c r="M8" s="247">
        <v>3919</v>
      </c>
      <c r="N8" s="247">
        <v>5101</v>
      </c>
      <c r="O8" s="247">
        <v>195</v>
      </c>
      <c r="P8" s="248">
        <v>225</v>
      </c>
      <c r="Q8" s="249"/>
    </row>
    <row r="9" spans="2:17" ht="12" customHeight="1">
      <c r="B9" s="1339" t="s">
        <v>1025</v>
      </c>
      <c r="C9" s="1340"/>
      <c r="D9" s="250">
        <f aca="true" t="shared" si="0" ref="D9:P9">SUM(D12,D29,D41,D56)</f>
        <v>116926</v>
      </c>
      <c r="E9" s="251">
        <f t="shared" si="0"/>
        <v>13646</v>
      </c>
      <c r="F9" s="251">
        <f t="shared" si="0"/>
        <v>13779</v>
      </c>
      <c r="G9" s="251">
        <f t="shared" si="0"/>
        <v>13275</v>
      </c>
      <c r="H9" s="251">
        <f t="shared" si="0"/>
        <v>18875</v>
      </c>
      <c r="I9" s="251">
        <f t="shared" si="0"/>
        <v>11495</v>
      </c>
      <c r="J9" s="251">
        <f t="shared" si="0"/>
        <v>14193</v>
      </c>
      <c r="K9" s="251">
        <f t="shared" si="0"/>
        <v>14843</v>
      </c>
      <c r="L9" s="251">
        <f t="shared" si="0"/>
        <v>7284</v>
      </c>
      <c r="M9" s="251">
        <f t="shared" si="0"/>
        <v>3990</v>
      </c>
      <c r="N9" s="251">
        <f t="shared" si="0"/>
        <v>5151</v>
      </c>
      <c r="O9" s="251">
        <f t="shared" si="0"/>
        <v>202</v>
      </c>
      <c r="P9" s="252">
        <f t="shared" si="0"/>
        <v>193</v>
      </c>
      <c r="Q9" s="253"/>
    </row>
    <row r="10" spans="2:17" ht="6.75" customHeight="1">
      <c r="B10" s="254"/>
      <c r="C10" s="255"/>
      <c r="D10" s="256"/>
      <c r="E10" s="257"/>
      <c r="F10" s="249"/>
      <c r="G10" s="249"/>
      <c r="H10" s="249"/>
      <c r="I10" s="249"/>
      <c r="J10" s="249"/>
      <c r="K10" s="249"/>
      <c r="L10" s="249"/>
      <c r="M10" s="249"/>
      <c r="N10" s="249"/>
      <c r="O10" s="249"/>
      <c r="P10" s="258"/>
      <c r="Q10" s="249"/>
    </row>
    <row r="11" spans="2:28" s="259" customFormat="1" ht="9" customHeight="1">
      <c r="B11" s="254"/>
      <c r="C11" s="260"/>
      <c r="D11" s="256"/>
      <c r="E11" s="246"/>
      <c r="F11" s="249"/>
      <c r="G11" s="246"/>
      <c r="H11" s="246"/>
      <c r="I11" s="246"/>
      <c r="J11" s="246"/>
      <c r="K11" s="246"/>
      <c r="L11" s="246"/>
      <c r="M11" s="246"/>
      <c r="N11" s="246"/>
      <c r="O11" s="246"/>
      <c r="P11" s="261"/>
      <c r="Q11" s="246"/>
      <c r="R11" s="262"/>
      <c r="S11" s="262"/>
      <c r="T11" s="262"/>
      <c r="U11" s="262"/>
      <c r="V11" s="262"/>
      <c r="W11" s="262"/>
      <c r="X11" s="262"/>
      <c r="Y11" s="262"/>
      <c r="Z11" s="262"/>
      <c r="AA11" s="262"/>
      <c r="AB11" s="262"/>
    </row>
    <row r="12" spans="2:28" s="263" customFormat="1" ht="12" customHeight="1">
      <c r="B12" s="1348" t="s">
        <v>894</v>
      </c>
      <c r="C12" s="1349"/>
      <c r="D12" s="250">
        <f aca="true" t="shared" si="1" ref="D12:P12">SUM(D13:D27)</f>
        <v>29354</v>
      </c>
      <c r="E12" s="251">
        <f t="shared" si="1"/>
        <v>3398</v>
      </c>
      <c r="F12" s="251">
        <f t="shared" si="1"/>
        <v>3038</v>
      </c>
      <c r="G12" s="251">
        <f t="shared" si="1"/>
        <v>2450</v>
      </c>
      <c r="H12" s="251">
        <f t="shared" si="1"/>
        <v>2885</v>
      </c>
      <c r="I12" s="251">
        <f t="shared" si="1"/>
        <v>1752</v>
      </c>
      <c r="J12" s="251">
        <f t="shared" si="1"/>
        <v>2229</v>
      </c>
      <c r="K12" s="251">
        <f t="shared" si="1"/>
        <v>3465</v>
      </c>
      <c r="L12" s="251">
        <f t="shared" si="1"/>
        <v>2979</v>
      </c>
      <c r="M12" s="251">
        <f t="shared" si="1"/>
        <v>2484</v>
      </c>
      <c r="N12" s="251">
        <f t="shared" si="1"/>
        <v>4459</v>
      </c>
      <c r="O12" s="251">
        <f t="shared" si="1"/>
        <v>111</v>
      </c>
      <c r="P12" s="252">
        <f t="shared" si="1"/>
        <v>104</v>
      </c>
      <c r="Q12" s="251"/>
      <c r="R12" s="264"/>
      <c r="S12" s="264"/>
      <c r="T12" s="264"/>
      <c r="U12" s="264"/>
      <c r="V12" s="264"/>
      <c r="W12" s="264"/>
      <c r="X12" s="264"/>
      <c r="Y12" s="264"/>
      <c r="Z12" s="264"/>
      <c r="AA12" s="264"/>
      <c r="AB12" s="264"/>
    </row>
    <row r="13" spans="2:17" ht="12.75" customHeight="1">
      <c r="B13" s="265"/>
      <c r="C13" s="266" t="s">
        <v>1026</v>
      </c>
      <c r="D13" s="267">
        <f aca="true" t="shared" si="2" ref="D13:D27">SUM(E13:P13)</f>
        <v>3496</v>
      </c>
      <c r="E13" s="268">
        <v>409</v>
      </c>
      <c r="F13" s="268">
        <v>351</v>
      </c>
      <c r="G13" s="268">
        <v>248</v>
      </c>
      <c r="H13" s="268">
        <v>297</v>
      </c>
      <c r="I13" s="268">
        <v>184</v>
      </c>
      <c r="J13" s="268">
        <v>263</v>
      </c>
      <c r="K13" s="268">
        <v>410</v>
      </c>
      <c r="L13" s="268">
        <v>375</v>
      </c>
      <c r="M13" s="268">
        <v>282</v>
      </c>
      <c r="N13" s="268">
        <v>631</v>
      </c>
      <c r="O13" s="268">
        <v>18</v>
      </c>
      <c r="P13" s="269">
        <v>28</v>
      </c>
      <c r="Q13" s="270"/>
    </row>
    <row r="14" spans="2:17" ht="12" customHeight="1">
      <c r="B14" s="271"/>
      <c r="C14" s="266" t="s">
        <v>1759</v>
      </c>
      <c r="D14" s="267">
        <f t="shared" si="2"/>
        <v>5870</v>
      </c>
      <c r="E14" s="246">
        <v>640</v>
      </c>
      <c r="F14" s="247">
        <v>656</v>
      </c>
      <c r="G14" s="246">
        <v>470</v>
      </c>
      <c r="H14" s="246">
        <v>560</v>
      </c>
      <c r="I14" s="246">
        <v>295</v>
      </c>
      <c r="J14" s="246">
        <v>356</v>
      </c>
      <c r="K14" s="246">
        <v>583</v>
      </c>
      <c r="L14" s="246">
        <v>574</v>
      </c>
      <c r="M14" s="272">
        <v>504</v>
      </c>
      <c r="N14" s="272">
        <v>1155</v>
      </c>
      <c r="O14" s="272">
        <v>22</v>
      </c>
      <c r="P14" s="273">
        <v>55</v>
      </c>
      <c r="Q14" s="270"/>
    </row>
    <row r="15" spans="2:17" ht="12" customHeight="1">
      <c r="B15" s="271"/>
      <c r="C15" s="266" t="s">
        <v>1027</v>
      </c>
      <c r="D15" s="267">
        <f t="shared" si="2"/>
        <v>1113</v>
      </c>
      <c r="E15" s="246">
        <v>170</v>
      </c>
      <c r="F15" s="247">
        <v>117</v>
      </c>
      <c r="G15" s="246">
        <v>116</v>
      </c>
      <c r="H15" s="246">
        <v>184</v>
      </c>
      <c r="I15" s="246">
        <v>108</v>
      </c>
      <c r="J15" s="246">
        <v>168</v>
      </c>
      <c r="K15" s="246">
        <v>165</v>
      </c>
      <c r="L15" s="246">
        <v>67</v>
      </c>
      <c r="M15" s="272">
        <v>15</v>
      </c>
      <c r="N15" s="272">
        <v>2</v>
      </c>
      <c r="O15" s="272">
        <v>1</v>
      </c>
      <c r="P15" s="273">
        <v>0</v>
      </c>
      <c r="Q15" s="270"/>
    </row>
    <row r="16" spans="2:17" ht="12" customHeight="1">
      <c r="B16" s="271"/>
      <c r="C16" s="266" t="s">
        <v>1028</v>
      </c>
      <c r="D16" s="267">
        <f t="shared" si="2"/>
        <v>1321</v>
      </c>
      <c r="E16" s="246">
        <v>68</v>
      </c>
      <c r="F16" s="247">
        <v>98</v>
      </c>
      <c r="G16" s="246">
        <v>85</v>
      </c>
      <c r="H16" s="246">
        <v>127</v>
      </c>
      <c r="I16" s="246">
        <v>83</v>
      </c>
      <c r="J16" s="246">
        <v>165</v>
      </c>
      <c r="K16" s="246">
        <v>273</v>
      </c>
      <c r="L16" s="246">
        <v>230</v>
      </c>
      <c r="M16" s="272">
        <v>130</v>
      </c>
      <c r="N16" s="272">
        <v>57</v>
      </c>
      <c r="O16" s="272">
        <v>5</v>
      </c>
      <c r="P16" s="273">
        <v>0</v>
      </c>
      <c r="Q16" s="270"/>
    </row>
    <row r="17" spans="2:17" ht="12" customHeight="1">
      <c r="B17" s="271"/>
      <c r="C17" s="266" t="s">
        <v>1029</v>
      </c>
      <c r="D17" s="267">
        <f t="shared" si="2"/>
        <v>1829</v>
      </c>
      <c r="E17" s="246">
        <v>156</v>
      </c>
      <c r="F17" s="247">
        <v>144</v>
      </c>
      <c r="G17" s="246">
        <v>118</v>
      </c>
      <c r="H17" s="246">
        <v>152</v>
      </c>
      <c r="I17" s="246">
        <v>86</v>
      </c>
      <c r="J17" s="246">
        <v>120</v>
      </c>
      <c r="K17" s="246">
        <v>254</v>
      </c>
      <c r="L17" s="246">
        <v>245</v>
      </c>
      <c r="M17" s="272">
        <v>226</v>
      </c>
      <c r="N17" s="272">
        <v>319</v>
      </c>
      <c r="O17" s="272">
        <v>9</v>
      </c>
      <c r="P17" s="273">
        <v>0</v>
      </c>
      <c r="Q17" s="270"/>
    </row>
    <row r="18" spans="2:17" ht="12" customHeight="1">
      <c r="B18" s="271"/>
      <c r="C18" s="266" t="s">
        <v>897</v>
      </c>
      <c r="D18" s="267">
        <f t="shared" si="2"/>
        <v>1246</v>
      </c>
      <c r="E18" s="246">
        <v>126</v>
      </c>
      <c r="F18" s="247">
        <v>108</v>
      </c>
      <c r="G18" s="246">
        <v>82</v>
      </c>
      <c r="H18" s="246">
        <v>75</v>
      </c>
      <c r="I18" s="246">
        <v>47</v>
      </c>
      <c r="J18" s="246">
        <v>63</v>
      </c>
      <c r="K18" s="246">
        <v>107</v>
      </c>
      <c r="L18" s="246">
        <v>119</v>
      </c>
      <c r="M18" s="272">
        <v>141</v>
      </c>
      <c r="N18" s="272">
        <v>366</v>
      </c>
      <c r="O18" s="272">
        <v>9</v>
      </c>
      <c r="P18" s="273">
        <v>3</v>
      </c>
      <c r="Q18" s="270"/>
    </row>
    <row r="19" spans="2:17" ht="12" customHeight="1">
      <c r="B19" s="265"/>
      <c r="C19" s="266" t="s">
        <v>1764</v>
      </c>
      <c r="D19" s="267">
        <f t="shared" si="2"/>
        <v>1875</v>
      </c>
      <c r="E19" s="268">
        <v>123</v>
      </c>
      <c r="F19" s="268">
        <v>132</v>
      </c>
      <c r="G19" s="268">
        <v>116</v>
      </c>
      <c r="H19" s="268">
        <v>129</v>
      </c>
      <c r="I19" s="268">
        <v>79</v>
      </c>
      <c r="J19" s="268">
        <v>103</v>
      </c>
      <c r="K19" s="268">
        <v>203</v>
      </c>
      <c r="L19" s="268">
        <v>194</v>
      </c>
      <c r="M19" s="268">
        <v>218</v>
      </c>
      <c r="N19" s="268">
        <v>565</v>
      </c>
      <c r="O19" s="268">
        <v>12</v>
      </c>
      <c r="P19" s="269">
        <v>1</v>
      </c>
      <c r="Q19" s="274"/>
    </row>
    <row r="20" spans="2:17" ht="12" customHeight="1">
      <c r="B20" s="271"/>
      <c r="C20" s="266" t="s">
        <v>899</v>
      </c>
      <c r="D20" s="267">
        <f t="shared" si="2"/>
        <v>1230</v>
      </c>
      <c r="E20" s="246">
        <v>154</v>
      </c>
      <c r="F20" s="247">
        <v>149</v>
      </c>
      <c r="G20" s="246">
        <v>101</v>
      </c>
      <c r="H20" s="246">
        <v>143</v>
      </c>
      <c r="I20" s="246">
        <v>87</v>
      </c>
      <c r="J20" s="246">
        <v>92</v>
      </c>
      <c r="K20" s="246">
        <v>140</v>
      </c>
      <c r="L20" s="246">
        <v>149</v>
      </c>
      <c r="M20" s="272">
        <v>99</v>
      </c>
      <c r="N20" s="272">
        <v>116</v>
      </c>
      <c r="O20" s="272">
        <v>0</v>
      </c>
      <c r="P20" s="273">
        <v>0</v>
      </c>
      <c r="Q20" s="270"/>
    </row>
    <row r="21" spans="2:17" ht="12" customHeight="1">
      <c r="B21" s="271"/>
      <c r="C21" s="266" t="s">
        <v>900</v>
      </c>
      <c r="D21" s="267">
        <f t="shared" si="2"/>
        <v>2471</v>
      </c>
      <c r="E21" s="246">
        <v>228</v>
      </c>
      <c r="F21" s="247">
        <v>221</v>
      </c>
      <c r="G21" s="246">
        <v>194</v>
      </c>
      <c r="H21" s="246">
        <v>210</v>
      </c>
      <c r="I21" s="246">
        <v>137</v>
      </c>
      <c r="J21" s="246">
        <v>143</v>
      </c>
      <c r="K21" s="246">
        <v>280</v>
      </c>
      <c r="L21" s="246">
        <v>302</v>
      </c>
      <c r="M21" s="272">
        <v>305</v>
      </c>
      <c r="N21" s="272">
        <v>449</v>
      </c>
      <c r="O21" s="272">
        <v>1</v>
      </c>
      <c r="P21" s="273">
        <v>1</v>
      </c>
      <c r="Q21" s="270"/>
    </row>
    <row r="22" spans="2:17" ht="12" customHeight="1">
      <c r="B22" s="271"/>
      <c r="C22" s="266" t="s">
        <v>1030</v>
      </c>
      <c r="D22" s="267">
        <f t="shared" si="2"/>
        <v>1536</v>
      </c>
      <c r="E22" s="246">
        <v>325</v>
      </c>
      <c r="F22" s="247">
        <v>256</v>
      </c>
      <c r="G22" s="246">
        <v>238</v>
      </c>
      <c r="H22" s="246">
        <v>250</v>
      </c>
      <c r="I22" s="246">
        <v>162</v>
      </c>
      <c r="J22" s="246">
        <v>158</v>
      </c>
      <c r="K22" s="246">
        <v>113</v>
      </c>
      <c r="L22" s="246">
        <v>21</v>
      </c>
      <c r="M22" s="272">
        <v>8</v>
      </c>
      <c r="N22" s="272">
        <v>4</v>
      </c>
      <c r="O22" s="272">
        <v>0</v>
      </c>
      <c r="P22" s="273">
        <v>1</v>
      </c>
      <c r="Q22" s="270"/>
    </row>
    <row r="23" spans="2:28" s="259" customFormat="1" ht="12" customHeight="1">
      <c r="B23" s="271"/>
      <c r="C23" s="266" t="s">
        <v>1031</v>
      </c>
      <c r="D23" s="267">
        <f t="shared" si="2"/>
        <v>940</v>
      </c>
      <c r="E23" s="246">
        <v>70</v>
      </c>
      <c r="F23" s="247">
        <v>52</v>
      </c>
      <c r="G23" s="246">
        <v>59</v>
      </c>
      <c r="H23" s="246">
        <v>74</v>
      </c>
      <c r="I23" s="246">
        <v>33</v>
      </c>
      <c r="J23" s="246">
        <v>41</v>
      </c>
      <c r="K23" s="246">
        <v>80</v>
      </c>
      <c r="L23" s="246">
        <v>95</v>
      </c>
      <c r="M23" s="272">
        <v>118</v>
      </c>
      <c r="N23" s="272">
        <v>288</v>
      </c>
      <c r="O23" s="272">
        <v>26</v>
      </c>
      <c r="P23" s="273">
        <v>4</v>
      </c>
      <c r="Q23" s="246"/>
      <c r="R23" s="262"/>
      <c r="S23" s="262"/>
      <c r="T23" s="262"/>
      <c r="U23" s="262"/>
      <c r="V23" s="262"/>
      <c r="W23" s="262"/>
      <c r="X23" s="262"/>
      <c r="Y23" s="262"/>
      <c r="Z23" s="262"/>
      <c r="AA23" s="262"/>
      <c r="AB23" s="262"/>
    </row>
    <row r="24" spans="2:17" ht="12" customHeight="1">
      <c r="B24" s="265"/>
      <c r="C24" s="266" t="s">
        <v>1032</v>
      </c>
      <c r="D24" s="267">
        <f t="shared" si="2"/>
        <v>881</v>
      </c>
      <c r="E24" s="275">
        <v>121</v>
      </c>
      <c r="F24" s="275">
        <v>112</v>
      </c>
      <c r="G24" s="275">
        <v>92</v>
      </c>
      <c r="H24" s="275">
        <v>82</v>
      </c>
      <c r="I24" s="275">
        <v>70</v>
      </c>
      <c r="J24" s="275">
        <v>79</v>
      </c>
      <c r="K24" s="275">
        <v>117</v>
      </c>
      <c r="L24" s="275">
        <v>102</v>
      </c>
      <c r="M24" s="275">
        <v>59</v>
      </c>
      <c r="N24" s="275">
        <v>44</v>
      </c>
      <c r="O24" s="275">
        <v>1</v>
      </c>
      <c r="P24" s="276">
        <v>2</v>
      </c>
      <c r="Q24" s="274"/>
    </row>
    <row r="25" spans="2:28" s="259" customFormat="1" ht="12" customHeight="1">
      <c r="B25" s="271"/>
      <c r="C25" s="266" t="s">
        <v>1033</v>
      </c>
      <c r="D25" s="267">
        <f t="shared" si="2"/>
        <v>1332</v>
      </c>
      <c r="E25" s="246">
        <v>182</v>
      </c>
      <c r="F25" s="247">
        <v>143</v>
      </c>
      <c r="G25" s="246">
        <v>130</v>
      </c>
      <c r="H25" s="246">
        <v>155</v>
      </c>
      <c r="I25" s="246">
        <v>96</v>
      </c>
      <c r="J25" s="246">
        <v>110</v>
      </c>
      <c r="K25" s="246">
        <v>178</v>
      </c>
      <c r="L25" s="246">
        <v>134</v>
      </c>
      <c r="M25" s="246">
        <v>89</v>
      </c>
      <c r="N25" s="246">
        <v>113</v>
      </c>
      <c r="O25" s="246">
        <v>0</v>
      </c>
      <c r="P25" s="261">
        <v>2</v>
      </c>
      <c r="Q25" s="246"/>
      <c r="R25" s="262"/>
      <c r="S25" s="262"/>
      <c r="T25" s="262"/>
      <c r="U25" s="262"/>
      <c r="V25" s="262"/>
      <c r="W25" s="262"/>
      <c r="X25" s="262"/>
      <c r="Y25" s="262"/>
      <c r="Z25" s="262"/>
      <c r="AA25" s="262"/>
      <c r="AB25" s="262"/>
    </row>
    <row r="26" spans="2:28" s="259" customFormat="1" ht="12" customHeight="1">
      <c r="B26" s="271"/>
      <c r="C26" s="266" t="s">
        <v>1034</v>
      </c>
      <c r="D26" s="267">
        <f t="shared" si="2"/>
        <v>1206</v>
      </c>
      <c r="E26" s="246">
        <v>193</v>
      </c>
      <c r="F26" s="247">
        <v>149</v>
      </c>
      <c r="G26" s="246">
        <v>107</v>
      </c>
      <c r="H26" s="246">
        <v>132</v>
      </c>
      <c r="I26" s="246">
        <v>86</v>
      </c>
      <c r="J26" s="246">
        <v>106</v>
      </c>
      <c r="K26" s="246">
        <v>166</v>
      </c>
      <c r="L26" s="246">
        <v>116</v>
      </c>
      <c r="M26" s="246">
        <v>79</v>
      </c>
      <c r="N26" s="246">
        <v>70</v>
      </c>
      <c r="O26" s="246">
        <v>0</v>
      </c>
      <c r="P26" s="261">
        <v>2</v>
      </c>
      <c r="Q26" s="246"/>
      <c r="R26" s="262"/>
      <c r="S26" s="262"/>
      <c r="T26" s="262"/>
      <c r="U26" s="262"/>
      <c r="V26" s="262"/>
      <c r="W26" s="262"/>
      <c r="X26" s="262"/>
      <c r="Y26" s="262"/>
      <c r="Z26" s="262"/>
      <c r="AA26" s="262"/>
      <c r="AB26" s="262"/>
    </row>
    <row r="27" spans="2:28" s="259" customFormat="1" ht="12" customHeight="1">
      <c r="B27" s="271"/>
      <c r="C27" s="266" t="s">
        <v>906</v>
      </c>
      <c r="D27" s="267">
        <f t="shared" si="2"/>
        <v>3008</v>
      </c>
      <c r="E27" s="246">
        <v>433</v>
      </c>
      <c r="F27" s="247">
        <v>350</v>
      </c>
      <c r="G27" s="246">
        <v>294</v>
      </c>
      <c r="H27" s="246">
        <v>315</v>
      </c>
      <c r="I27" s="246">
        <v>199</v>
      </c>
      <c r="J27" s="246">
        <v>262</v>
      </c>
      <c r="K27" s="246">
        <v>396</v>
      </c>
      <c r="L27" s="246">
        <v>256</v>
      </c>
      <c r="M27" s="246">
        <v>211</v>
      </c>
      <c r="N27" s="246">
        <v>280</v>
      </c>
      <c r="O27" s="246">
        <v>7</v>
      </c>
      <c r="P27" s="261">
        <v>5</v>
      </c>
      <c r="Q27" s="246"/>
      <c r="R27" s="262"/>
      <c r="S27" s="262"/>
      <c r="T27" s="262"/>
      <c r="U27" s="262"/>
      <c r="V27" s="262"/>
      <c r="W27" s="262"/>
      <c r="X27" s="262"/>
      <c r="Y27" s="262"/>
      <c r="Z27" s="262"/>
      <c r="AA27" s="262"/>
      <c r="AB27" s="262"/>
    </row>
    <row r="28" spans="2:28" s="259" customFormat="1" ht="12" customHeight="1">
      <c r="B28" s="271"/>
      <c r="C28" s="266"/>
      <c r="D28" s="256"/>
      <c r="E28" s="246"/>
      <c r="F28" s="249"/>
      <c r="G28" s="246"/>
      <c r="H28" s="246"/>
      <c r="I28" s="246"/>
      <c r="J28" s="246"/>
      <c r="K28" s="246"/>
      <c r="L28" s="246"/>
      <c r="M28" s="246"/>
      <c r="N28" s="246"/>
      <c r="O28" s="246"/>
      <c r="P28" s="261"/>
      <c r="Q28" s="246"/>
      <c r="R28" s="262"/>
      <c r="S28" s="262"/>
      <c r="T28" s="262"/>
      <c r="U28" s="262"/>
      <c r="V28" s="262"/>
      <c r="W28" s="262"/>
      <c r="X28" s="262"/>
      <c r="Y28" s="262"/>
      <c r="Z28" s="262"/>
      <c r="AA28" s="262"/>
      <c r="AB28" s="262"/>
    </row>
    <row r="29" spans="2:28" s="263" customFormat="1" ht="12" customHeight="1">
      <c r="B29" s="1348" t="s">
        <v>1773</v>
      </c>
      <c r="C29" s="1349"/>
      <c r="D29" s="277">
        <f aca="true" t="shared" si="3" ref="D29:P29">SUM(D30:D39)</f>
        <v>17692</v>
      </c>
      <c r="E29" s="278">
        <f t="shared" si="3"/>
        <v>1976</v>
      </c>
      <c r="F29" s="278">
        <f t="shared" si="3"/>
        <v>1782</v>
      </c>
      <c r="G29" s="278">
        <f t="shared" si="3"/>
        <v>1805</v>
      </c>
      <c r="H29" s="278">
        <f t="shared" si="3"/>
        <v>2762</v>
      </c>
      <c r="I29" s="278">
        <f t="shared" si="3"/>
        <v>1739</v>
      </c>
      <c r="J29" s="278">
        <f t="shared" si="3"/>
        <v>2508</v>
      </c>
      <c r="K29" s="278">
        <f t="shared" si="3"/>
        <v>2963</v>
      </c>
      <c r="L29" s="278">
        <f t="shared" si="3"/>
        <v>1303</v>
      </c>
      <c r="M29" s="278">
        <f t="shared" si="3"/>
        <v>489</v>
      </c>
      <c r="N29" s="278">
        <f t="shared" si="3"/>
        <v>280</v>
      </c>
      <c r="O29" s="278">
        <f t="shared" si="3"/>
        <v>83</v>
      </c>
      <c r="P29" s="279">
        <f t="shared" si="3"/>
        <v>2</v>
      </c>
      <c r="Q29" s="251"/>
      <c r="R29" s="264"/>
      <c r="S29" s="264"/>
      <c r="T29" s="264"/>
      <c r="U29" s="264"/>
      <c r="V29" s="264"/>
      <c r="W29" s="264"/>
      <c r="X29" s="264"/>
      <c r="Y29" s="264"/>
      <c r="Z29" s="264"/>
      <c r="AA29" s="264"/>
      <c r="AB29" s="264"/>
    </row>
    <row r="30" spans="2:28" s="259" customFormat="1" ht="12" customHeight="1">
      <c r="B30" s="271"/>
      <c r="C30" s="266" t="s">
        <v>890</v>
      </c>
      <c r="D30" s="267">
        <f aca="true" t="shared" si="4" ref="D30:D39">SUM(E30:P30)</f>
        <v>2925</v>
      </c>
      <c r="E30" s="246">
        <v>244</v>
      </c>
      <c r="F30" s="249">
        <v>265</v>
      </c>
      <c r="G30" s="246">
        <v>223</v>
      </c>
      <c r="H30" s="246">
        <v>309</v>
      </c>
      <c r="I30" s="246">
        <v>223</v>
      </c>
      <c r="J30" s="246">
        <v>324</v>
      </c>
      <c r="K30" s="246">
        <v>550</v>
      </c>
      <c r="L30" s="246">
        <v>390</v>
      </c>
      <c r="M30" s="246">
        <v>185</v>
      </c>
      <c r="N30" s="246">
        <v>131</v>
      </c>
      <c r="O30" s="246">
        <v>79</v>
      </c>
      <c r="P30" s="261">
        <v>2</v>
      </c>
      <c r="Q30" s="246"/>
      <c r="R30" s="262"/>
      <c r="S30" s="262"/>
      <c r="T30" s="262"/>
      <c r="U30" s="262"/>
      <c r="V30" s="262"/>
      <c r="W30" s="262"/>
      <c r="X30" s="262"/>
      <c r="Y30" s="262"/>
      <c r="Z30" s="262"/>
      <c r="AA30" s="262"/>
      <c r="AB30" s="262"/>
    </row>
    <row r="31" spans="2:28" s="259" customFormat="1" ht="12" customHeight="1">
      <c r="B31" s="254"/>
      <c r="C31" s="266" t="s">
        <v>1776</v>
      </c>
      <c r="D31" s="267">
        <f t="shared" si="4"/>
        <v>3929</v>
      </c>
      <c r="E31" s="246">
        <v>241</v>
      </c>
      <c r="F31" s="249">
        <v>305</v>
      </c>
      <c r="G31" s="246">
        <v>409</v>
      </c>
      <c r="H31" s="246">
        <v>690</v>
      </c>
      <c r="I31" s="246">
        <v>500</v>
      </c>
      <c r="J31" s="246">
        <v>712</v>
      </c>
      <c r="K31" s="246">
        <v>745</v>
      </c>
      <c r="L31" s="246">
        <v>215</v>
      </c>
      <c r="M31" s="246">
        <v>60</v>
      </c>
      <c r="N31" s="246">
        <v>52</v>
      </c>
      <c r="O31" s="246">
        <v>0</v>
      </c>
      <c r="P31" s="261">
        <v>0</v>
      </c>
      <c r="Q31" s="246"/>
      <c r="R31" s="262"/>
      <c r="S31" s="262"/>
      <c r="T31" s="262"/>
      <c r="U31" s="262"/>
      <c r="V31" s="262"/>
      <c r="W31" s="262"/>
      <c r="X31" s="262"/>
      <c r="Y31" s="262"/>
      <c r="Z31" s="262"/>
      <c r="AA31" s="262"/>
      <c r="AB31" s="262"/>
    </row>
    <row r="32" spans="2:28" s="259" customFormat="1" ht="12" customHeight="1">
      <c r="B32" s="254"/>
      <c r="C32" s="266" t="s">
        <v>1035</v>
      </c>
      <c r="D32" s="267">
        <f t="shared" si="4"/>
        <v>1709</v>
      </c>
      <c r="E32" s="246">
        <v>172</v>
      </c>
      <c r="F32" s="249">
        <v>200</v>
      </c>
      <c r="G32" s="246">
        <v>190</v>
      </c>
      <c r="H32" s="246">
        <v>306</v>
      </c>
      <c r="I32" s="246">
        <v>154</v>
      </c>
      <c r="J32" s="246">
        <v>257</v>
      </c>
      <c r="K32" s="246">
        <v>320</v>
      </c>
      <c r="L32" s="246">
        <v>87</v>
      </c>
      <c r="M32" s="246">
        <v>17</v>
      </c>
      <c r="N32" s="246">
        <v>6</v>
      </c>
      <c r="O32" s="246">
        <v>0</v>
      </c>
      <c r="P32" s="261">
        <v>0</v>
      </c>
      <c r="Q32" s="246"/>
      <c r="R32" s="262"/>
      <c r="S32" s="262"/>
      <c r="T32" s="262"/>
      <c r="U32" s="262"/>
      <c r="V32" s="262"/>
      <c r="W32" s="262"/>
      <c r="X32" s="262"/>
      <c r="Y32" s="262"/>
      <c r="Z32" s="262"/>
      <c r="AA32" s="262"/>
      <c r="AB32" s="262"/>
    </row>
    <row r="33" spans="2:28" s="259" customFormat="1" ht="12" customHeight="1">
      <c r="B33" s="271"/>
      <c r="C33" s="266" t="s">
        <v>1779</v>
      </c>
      <c r="D33" s="267">
        <f t="shared" si="4"/>
        <v>1214</v>
      </c>
      <c r="E33" s="246">
        <v>141</v>
      </c>
      <c r="F33" s="249">
        <v>144</v>
      </c>
      <c r="G33" s="246">
        <v>163</v>
      </c>
      <c r="H33" s="246">
        <v>211</v>
      </c>
      <c r="I33" s="246">
        <v>153</v>
      </c>
      <c r="J33" s="246">
        <v>199</v>
      </c>
      <c r="K33" s="246">
        <v>145</v>
      </c>
      <c r="L33" s="246">
        <v>44</v>
      </c>
      <c r="M33" s="246">
        <v>10</v>
      </c>
      <c r="N33" s="246">
        <v>4</v>
      </c>
      <c r="O33" s="246">
        <v>0</v>
      </c>
      <c r="P33" s="261">
        <v>0</v>
      </c>
      <c r="Q33" s="246"/>
      <c r="R33" s="262"/>
      <c r="S33" s="262"/>
      <c r="T33" s="262"/>
      <c r="U33" s="262"/>
      <c r="V33" s="262"/>
      <c r="W33" s="262"/>
      <c r="X33" s="262"/>
      <c r="Y33" s="262"/>
      <c r="Z33" s="262"/>
      <c r="AA33" s="262"/>
      <c r="AB33" s="262"/>
    </row>
    <row r="34" spans="2:28" s="259" customFormat="1" ht="12" customHeight="1">
      <c r="B34" s="271"/>
      <c r="C34" s="266" t="s">
        <v>910</v>
      </c>
      <c r="D34" s="267">
        <f t="shared" si="4"/>
        <v>860</v>
      </c>
      <c r="E34" s="246">
        <v>94</v>
      </c>
      <c r="F34" s="249">
        <v>105</v>
      </c>
      <c r="G34" s="246">
        <v>107</v>
      </c>
      <c r="H34" s="246">
        <v>160</v>
      </c>
      <c r="I34" s="246">
        <v>93</v>
      </c>
      <c r="J34" s="246">
        <v>131</v>
      </c>
      <c r="K34" s="246">
        <v>117</v>
      </c>
      <c r="L34" s="246">
        <v>38</v>
      </c>
      <c r="M34" s="246">
        <v>12</v>
      </c>
      <c r="N34" s="246">
        <v>3</v>
      </c>
      <c r="O34" s="246">
        <v>0</v>
      </c>
      <c r="P34" s="261">
        <v>0</v>
      </c>
      <c r="Q34" s="246"/>
      <c r="R34" s="262"/>
      <c r="S34" s="262"/>
      <c r="T34" s="262"/>
      <c r="U34" s="262"/>
      <c r="V34" s="262"/>
      <c r="W34" s="262"/>
      <c r="X34" s="262"/>
      <c r="Y34" s="262"/>
      <c r="Z34" s="262"/>
      <c r="AA34" s="262"/>
      <c r="AB34" s="262"/>
    </row>
    <row r="35" spans="2:28" s="259" customFormat="1" ht="12" customHeight="1">
      <c r="B35" s="254"/>
      <c r="C35" s="266" t="s">
        <v>911</v>
      </c>
      <c r="D35" s="267">
        <f t="shared" si="4"/>
        <v>1344</v>
      </c>
      <c r="E35" s="246">
        <v>255</v>
      </c>
      <c r="F35" s="249">
        <v>151</v>
      </c>
      <c r="G35" s="246">
        <v>161</v>
      </c>
      <c r="H35" s="246">
        <v>222</v>
      </c>
      <c r="I35" s="246">
        <v>121</v>
      </c>
      <c r="J35" s="246">
        <v>176</v>
      </c>
      <c r="K35" s="246">
        <v>178</v>
      </c>
      <c r="L35" s="246">
        <v>56</v>
      </c>
      <c r="M35" s="246">
        <v>18</v>
      </c>
      <c r="N35" s="246">
        <v>6</v>
      </c>
      <c r="O35" s="246">
        <v>0</v>
      </c>
      <c r="P35" s="261">
        <v>0</v>
      </c>
      <c r="Q35" s="246"/>
      <c r="R35" s="262"/>
      <c r="S35" s="262"/>
      <c r="T35" s="262"/>
      <c r="U35" s="262"/>
      <c r="V35" s="262"/>
      <c r="W35" s="262"/>
      <c r="X35" s="262"/>
      <c r="Y35" s="262"/>
      <c r="Z35" s="262"/>
      <c r="AA35" s="262"/>
      <c r="AB35" s="262"/>
    </row>
    <row r="36" spans="2:28" s="259" customFormat="1" ht="12" customHeight="1">
      <c r="B36" s="254"/>
      <c r="C36" s="266" t="s">
        <v>912</v>
      </c>
      <c r="D36" s="267">
        <f t="shared" si="4"/>
        <v>1122</v>
      </c>
      <c r="E36" s="246">
        <v>99</v>
      </c>
      <c r="F36" s="249">
        <v>94</v>
      </c>
      <c r="G36" s="246">
        <v>102</v>
      </c>
      <c r="H36" s="246">
        <v>159</v>
      </c>
      <c r="I36" s="246">
        <v>100</v>
      </c>
      <c r="J36" s="246">
        <v>149</v>
      </c>
      <c r="K36" s="246">
        <v>219</v>
      </c>
      <c r="L36" s="246">
        <v>115</v>
      </c>
      <c r="M36" s="246">
        <v>55</v>
      </c>
      <c r="N36" s="246">
        <v>28</v>
      </c>
      <c r="O36" s="246">
        <v>2</v>
      </c>
      <c r="P36" s="261">
        <v>0</v>
      </c>
      <c r="Q36" s="246"/>
      <c r="R36" s="262"/>
      <c r="S36" s="262"/>
      <c r="T36" s="262"/>
      <c r="U36" s="262"/>
      <c r="V36" s="262"/>
      <c r="W36" s="262"/>
      <c r="X36" s="262"/>
      <c r="Y36" s="262"/>
      <c r="Z36" s="262"/>
      <c r="AA36" s="262"/>
      <c r="AB36" s="262"/>
    </row>
    <row r="37" spans="2:28" s="280" customFormat="1" ht="12" customHeight="1">
      <c r="B37" s="254"/>
      <c r="C37" s="266" t="s">
        <v>913</v>
      </c>
      <c r="D37" s="267">
        <f t="shared" si="4"/>
        <v>1816</v>
      </c>
      <c r="E37" s="246">
        <v>438</v>
      </c>
      <c r="F37" s="249">
        <v>219</v>
      </c>
      <c r="G37" s="246">
        <v>193</v>
      </c>
      <c r="H37" s="246">
        <v>263</v>
      </c>
      <c r="I37" s="246">
        <v>149</v>
      </c>
      <c r="J37" s="246">
        <v>186</v>
      </c>
      <c r="K37" s="246">
        <v>224</v>
      </c>
      <c r="L37" s="246">
        <v>102</v>
      </c>
      <c r="M37" s="246">
        <v>26</v>
      </c>
      <c r="N37" s="246">
        <v>16</v>
      </c>
      <c r="O37" s="246">
        <v>0</v>
      </c>
      <c r="P37" s="261">
        <v>0</v>
      </c>
      <c r="Q37" s="246"/>
      <c r="R37" s="281"/>
      <c r="S37" s="281"/>
      <c r="T37" s="281"/>
      <c r="U37" s="281"/>
      <c r="V37" s="281"/>
      <c r="W37" s="281"/>
      <c r="X37" s="281"/>
      <c r="Y37" s="281"/>
      <c r="Z37" s="281"/>
      <c r="AA37" s="281"/>
      <c r="AB37" s="281"/>
    </row>
    <row r="38" spans="2:28" s="280" customFormat="1" ht="12" customHeight="1">
      <c r="B38" s="254"/>
      <c r="C38" s="266" t="s">
        <v>1036</v>
      </c>
      <c r="D38" s="267">
        <f t="shared" si="4"/>
        <v>1084</v>
      </c>
      <c r="E38" s="246">
        <v>86</v>
      </c>
      <c r="F38" s="249">
        <v>83</v>
      </c>
      <c r="G38" s="246">
        <v>77</v>
      </c>
      <c r="H38" s="246">
        <v>171</v>
      </c>
      <c r="I38" s="246">
        <v>84</v>
      </c>
      <c r="J38" s="246">
        <v>150</v>
      </c>
      <c r="K38" s="246">
        <v>186</v>
      </c>
      <c r="L38" s="246">
        <v>146</v>
      </c>
      <c r="M38" s="246">
        <v>77</v>
      </c>
      <c r="N38" s="246">
        <v>24</v>
      </c>
      <c r="O38" s="246">
        <v>0</v>
      </c>
      <c r="P38" s="261">
        <v>0</v>
      </c>
      <c r="Q38" s="246"/>
      <c r="R38" s="281"/>
      <c r="S38" s="281"/>
      <c r="T38" s="281"/>
      <c r="U38" s="281"/>
      <c r="V38" s="281"/>
      <c r="W38" s="281"/>
      <c r="X38" s="281"/>
      <c r="Y38" s="281"/>
      <c r="Z38" s="281"/>
      <c r="AA38" s="281"/>
      <c r="AB38" s="281"/>
    </row>
    <row r="39" spans="2:28" s="280" customFormat="1" ht="12" customHeight="1">
      <c r="B39" s="254"/>
      <c r="C39" s="266" t="s">
        <v>1785</v>
      </c>
      <c r="D39" s="267">
        <f t="shared" si="4"/>
        <v>1689</v>
      </c>
      <c r="E39" s="268">
        <v>206</v>
      </c>
      <c r="F39" s="268">
        <v>216</v>
      </c>
      <c r="G39" s="268">
        <v>180</v>
      </c>
      <c r="H39" s="268">
        <v>271</v>
      </c>
      <c r="I39" s="268">
        <v>162</v>
      </c>
      <c r="J39" s="268">
        <v>224</v>
      </c>
      <c r="K39" s="268">
        <v>279</v>
      </c>
      <c r="L39" s="268">
        <v>110</v>
      </c>
      <c r="M39" s="268">
        <v>29</v>
      </c>
      <c r="N39" s="268">
        <v>10</v>
      </c>
      <c r="O39" s="268">
        <v>2</v>
      </c>
      <c r="P39" s="261">
        <v>0</v>
      </c>
      <c r="Q39" s="274"/>
      <c r="R39" s="281"/>
      <c r="S39" s="281"/>
      <c r="T39" s="281"/>
      <c r="U39" s="281"/>
      <c r="V39" s="281"/>
      <c r="W39" s="281"/>
      <c r="X39" s="281"/>
      <c r="Y39" s="281"/>
      <c r="Z39" s="281"/>
      <c r="AA39" s="281"/>
      <c r="AB39" s="281"/>
    </row>
    <row r="40" spans="2:28" s="280" customFormat="1" ht="12" customHeight="1">
      <c r="B40" s="254"/>
      <c r="C40" s="266"/>
      <c r="D40" s="267"/>
      <c r="E40" s="268"/>
      <c r="F40" s="268"/>
      <c r="G40" s="268"/>
      <c r="H40" s="268"/>
      <c r="I40" s="268"/>
      <c r="J40" s="268"/>
      <c r="K40" s="268"/>
      <c r="L40" s="268"/>
      <c r="M40" s="268"/>
      <c r="N40" s="268"/>
      <c r="O40" s="268"/>
      <c r="P40" s="269"/>
      <c r="Q40" s="274"/>
      <c r="R40" s="281"/>
      <c r="S40" s="281"/>
      <c r="T40" s="281"/>
      <c r="U40" s="281"/>
      <c r="V40" s="281"/>
      <c r="W40" s="281"/>
      <c r="X40" s="281"/>
      <c r="Y40" s="281"/>
      <c r="Z40" s="281"/>
      <c r="AA40" s="281"/>
      <c r="AB40" s="281"/>
    </row>
    <row r="41" spans="2:28" s="263" customFormat="1" ht="12" customHeight="1">
      <c r="B41" s="1348" t="s">
        <v>1786</v>
      </c>
      <c r="C41" s="1349"/>
      <c r="D41" s="250">
        <f aca="true" t="shared" si="5" ref="D41:P41">SUM(D42:D54)</f>
        <v>42875</v>
      </c>
      <c r="E41" s="251">
        <f t="shared" si="5"/>
        <v>4968</v>
      </c>
      <c r="F41" s="251">
        <f t="shared" si="5"/>
        <v>5626</v>
      </c>
      <c r="G41" s="251">
        <f t="shared" si="5"/>
        <v>5842</v>
      </c>
      <c r="H41" s="251">
        <f t="shared" si="5"/>
        <v>8879</v>
      </c>
      <c r="I41" s="251">
        <f t="shared" si="5"/>
        <v>5418</v>
      </c>
      <c r="J41" s="251">
        <f t="shared" si="5"/>
        <v>6225</v>
      </c>
      <c r="K41" s="251">
        <f t="shared" si="5"/>
        <v>4633</v>
      </c>
      <c r="L41" s="251">
        <f t="shared" si="5"/>
        <v>1018</v>
      </c>
      <c r="M41" s="251">
        <f t="shared" si="5"/>
        <v>164</v>
      </c>
      <c r="N41" s="251">
        <f t="shared" si="5"/>
        <v>36</v>
      </c>
      <c r="O41" s="251">
        <f t="shared" si="5"/>
        <v>4</v>
      </c>
      <c r="P41" s="252">
        <f t="shared" si="5"/>
        <v>62</v>
      </c>
      <c r="Q41" s="251"/>
      <c r="R41" s="264"/>
      <c r="S41" s="264"/>
      <c r="T41" s="264"/>
      <c r="U41" s="264"/>
      <c r="V41" s="264"/>
      <c r="W41" s="264"/>
      <c r="X41" s="264"/>
      <c r="Y41" s="264"/>
      <c r="Z41" s="264"/>
      <c r="AA41" s="264"/>
      <c r="AB41" s="264"/>
    </row>
    <row r="42" spans="2:16" ht="12" customHeight="1">
      <c r="B42" s="254"/>
      <c r="C42" s="266" t="s">
        <v>1787</v>
      </c>
      <c r="D42" s="267">
        <f aca="true" t="shared" si="6" ref="D42:D54">SUM(E42:P42)</f>
        <v>9838</v>
      </c>
      <c r="E42" s="246">
        <v>1153</v>
      </c>
      <c r="F42" s="249">
        <v>1289</v>
      </c>
      <c r="G42" s="246">
        <v>1314</v>
      </c>
      <c r="H42" s="246">
        <v>1970</v>
      </c>
      <c r="I42" s="246">
        <v>1264</v>
      </c>
      <c r="J42" s="246">
        <v>1510</v>
      </c>
      <c r="K42" s="246">
        <v>1079</v>
      </c>
      <c r="L42" s="246">
        <v>218</v>
      </c>
      <c r="M42" s="270">
        <v>20</v>
      </c>
      <c r="N42" s="270">
        <v>1</v>
      </c>
      <c r="O42" s="270">
        <v>0</v>
      </c>
      <c r="P42" s="282">
        <v>20</v>
      </c>
    </row>
    <row r="43" spans="2:17" ht="12" customHeight="1">
      <c r="B43" s="254"/>
      <c r="C43" s="266" t="s">
        <v>1788</v>
      </c>
      <c r="D43" s="267">
        <f t="shared" si="6"/>
        <v>4329</v>
      </c>
      <c r="E43" s="246">
        <v>506</v>
      </c>
      <c r="F43" s="249">
        <v>554</v>
      </c>
      <c r="G43" s="246">
        <v>566</v>
      </c>
      <c r="H43" s="246">
        <v>940</v>
      </c>
      <c r="I43" s="246">
        <v>564</v>
      </c>
      <c r="J43" s="246">
        <v>669</v>
      </c>
      <c r="K43" s="246">
        <v>433</v>
      </c>
      <c r="L43" s="246">
        <v>80</v>
      </c>
      <c r="M43" s="270">
        <v>12</v>
      </c>
      <c r="N43" s="270">
        <v>4</v>
      </c>
      <c r="O43" s="270">
        <v>0</v>
      </c>
      <c r="P43" s="282">
        <v>1</v>
      </c>
      <c r="Q43" s="270"/>
    </row>
    <row r="44" spans="2:17" ht="11.25" customHeight="1">
      <c r="B44" s="254"/>
      <c r="C44" s="266" t="s">
        <v>891</v>
      </c>
      <c r="D44" s="267">
        <f t="shared" si="6"/>
        <v>3445</v>
      </c>
      <c r="E44" s="246">
        <v>351</v>
      </c>
      <c r="F44" s="249">
        <v>489</v>
      </c>
      <c r="G44" s="246">
        <v>527</v>
      </c>
      <c r="H44" s="246">
        <v>760</v>
      </c>
      <c r="I44" s="246">
        <v>460</v>
      </c>
      <c r="J44" s="246">
        <v>471</v>
      </c>
      <c r="K44" s="246">
        <v>316</v>
      </c>
      <c r="L44" s="246">
        <v>58</v>
      </c>
      <c r="M44" s="270">
        <v>6</v>
      </c>
      <c r="N44" s="270">
        <v>1</v>
      </c>
      <c r="O44" s="270">
        <v>1</v>
      </c>
      <c r="P44" s="282">
        <v>5</v>
      </c>
      <c r="Q44" s="270"/>
    </row>
    <row r="45" spans="2:17" ht="12" customHeight="1">
      <c r="B45" s="254"/>
      <c r="C45" s="266" t="s">
        <v>892</v>
      </c>
      <c r="D45" s="267">
        <f t="shared" si="6"/>
        <v>4854</v>
      </c>
      <c r="E45" s="246">
        <v>557</v>
      </c>
      <c r="F45" s="249">
        <v>610</v>
      </c>
      <c r="G45" s="246">
        <v>623</v>
      </c>
      <c r="H45" s="246">
        <v>963</v>
      </c>
      <c r="I45" s="246">
        <v>580</v>
      </c>
      <c r="J45" s="246">
        <v>732</v>
      </c>
      <c r="K45" s="246">
        <v>573</v>
      </c>
      <c r="L45" s="246">
        <v>167</v>
      </c>
      <c r="M45" s="270">
        <v>31</v>
      </c>
      <c r="N45" s="270">
        <v>10</v>
      </c>
      <c r="O45" s="270">
        <v>3</v>
      </c>
      <c r="P45" s="282">
        <v>5</v>
      </c>
      <c r="Q45" s="270"/>
    </row>
    <row r="46" spans="2:17" ht="12" customHeight="1">
      <c r="B46" s="254"/>
      <c r="C46" s="266" t="s">
        <v>1791</v>
      </c>
      <c r="D46" s="267">
        <f t="shared" si="6"/>
        <v>3148</v>
      </c>
      <c r="E46" s="246">
        <v>316</v>
      </c>
      <c r="F46" s="249">
        <v>324</v>
      </c>
      <c r="G46" s="246">
        <v>352</v>
      </c>
      <c r="H46" s="246">
        <v>552</v>
      </c>
      <c r="I46" s="246">
        <v>376</v>
      </c>
      <c r="J46" s="246">
        <v>554</v>
      </c>
      <c r="K46" s="246">
        <v>497</v>
      </c>
      <c r="L46" s="246">
        <v>145</v>
      </c>
      <c r="M46" s="270">
        <v>20</v>
      </c>
      <c r="N46" s="270">
        <v>7</v>
      </c>
      <c r="O46" s="270">
        <v>0</v>
      </c>
      <c r="P46" s="282">
        <v>5</v>
      </c>
      <c r="Q46" s="270"/>
    </row>
    <row r="47" spans="2:17" ht="12.75" customHeight="1">
      <c r="B47" s="254"/>
      <c r="C47" s="266" t="s">
        <v>1792</v>
      </c>
      <c r="D47" s="267">
        <f t="shared" si="6"/>
        <v>4196</v>
      </c>
      <c r="E47" s="246">
        <v>504</v>
      </c>
      <c r="F47" s="249">
        <v>507</v>
      </c>
      <c r="G47" s="246">
        <v>508</v>
      </c>
      <c r="H47" s="246">
        <v>750</v>
      </c>
      <c r="I47" s="246">
        <v>529</v>
      </c>
      <c r="J47" s="246">
        <v>679</v>
      </c>
      <c r="K47" s="246">
        <v>578</v>
      </c>
      <c r="L47" s="246">
        <v>106</v>
      </c>
      <c r="M47" s="270">
        <v>23</v>
      </c>
      <c r="N47" s="270">
        <v>6</v>
      </c>
      <c r="O47" s="270">
        <v>0</v>
      </c>
      <c r="P47" s="282">
        <v>6</v>
      </c>
      <c r="Q47" s="283"/>
    </row>
    <row r="48" spans="2:17" ht="12.75" customHeight="1">
      <c r="B48" s="254"/>
      <c r="C48" s="266" t="s">
        <v>1793</v>
      </c>
      <c r="D48" s="267">
        <f t="shared" si="6"/>
        <v>1453</v>
      </c>
      <c r="E48" s="246">
        <v>150</v>
      </c>
      <c r="F48" s="249">
        <v>208</v>
      </c>
      <c r="G48" s="246">
        <v>150</v>
      </c>
      <c r="H48" s="246">
        <v>227</v>
      </c>
      <c r="I48" s="246">
        <v>164</v>
      </c>
      <c r="J48" s="246">
        <v>215</v>
      </c>
      <c r="K48" s="246">
        <v>240</v>
      </c>
      <c r="L48" s="246">
        <v>71</v>
      </c>
      <c r="M48" s="270">
        <v>21</v>
      </c>
      <c r="N48" s="270">
        <v>1</v>
      </c>
      <c r="O48" s="270">
        <v>0</v>
      </c>
      <c r="P48" s="282">
        <v>6</v>
      </c>
      <c r="Q48" s="283"/>
    </row>
    <row r="49" spans="2:17" ht="12" customHeight="1">
      <c r="B49" s="254"/>
      <c r="C49" s="266" t="s">
        <v>1037</v>
      </c>
      <c r="D49" s="267">
        <f t="shared" si="6"/>
        <v>1483</v>
      </c>
      <c r="E49" s="246">
        <v>181</v>
      </c>
      <c r="F49" s="249">
        <v>195</v>
      </c>
      <c r="G49" s="246">
        <v>217</v>
      </c>
      <c r="H49" s="246">
        <v>341</v>
      </c>
      <c r="I49" s="246">
        <v>187</v>
      </c>
      <c r="J49" s="246">
        <v>208</v>
      </c>
      <c r="K49" s="246">
        <v>130</v>
      </c>
      <c r="L49" s="246">
        <v>22</v>
      </c>
      <c r="M49" s="270">
        <v>1</v>
      </c>
      <c r="N49" s="270">
        <v>0</v>
      </c>
      <c r="O49" s="270">
        <v>0</v>
      </c>
      <c r="P49" s="282">
        <v>1</v>
      </c>
      <c r="Q49" s="270"/>
    </row>
    <row r="50" spans="2:17" ht="12" customHeight="1">
      <c r="B50" s="254"/>
      <c r="C50" s="266" t="s">
        <v>1038</v>
      </c>
      <c r="D50" s="267">
        <f t="shared" si="6"/>
        <v>1699</v>
      </c>
      <c r="E50" s="246">
        <v>182</v>
      </c>
      <c r="F50" s="249">
        <v>259</v>
      </c>
      <c r="G50" s="246">
        <v>285</v>
      </c>
      <c r="H50" s="246">
        <v>438</v>
      </c>
      <c r="I50" s="246">
        <v>242</v>
      </c>
      <c r="J50" s="246">
        <v>191</v>
      </c>
      <c r="K50" s="246">
        <v>91</v>
      </c>
      <c r="L50" s="246">
        <v>9</v>
      </c>
      <c r="M50" s="270">
        <v>2</v>
      </c>
      <c r="N50" s="270">
        <v>0</v>
      </c>
      <c r="O50" s="270">
        <v>0</v>
      </c>
      <c r="P50" s="282">
        <v>0</v>
      </c>
      <c r="Q50" s="270"/>
    </row>
    <row r="51" spans="2:17" ht="12" customHeight="1">
      <c r="B51" s="254"/>
      <c r="C51" s="266" t="s">
        <v>920</v>
      </c>
      <c r="D51" s="267">
        <f t="shared" si="6"/>
        <v>1769</v>
      </c>
      <c r="E51" s="246">
        <v>189</v>
      </c>
      <c r="F51" s="249">
        <v>239</v>
      </c>
      <c r="G51" s="246">
        <v>303</v>
      </c>
      <c r="H51" s="246">
        <v>412</v>
      </c>
      <c r="I51" s="246">
        <v>240</v>
      </c>
      <c r="J51" s="246">
        <v>206</v>
      </c>
      <c r="K51" s="246">
        <v>141</v>
      </c>
      <c r="L51" s="246">
        <v>31</v>
      </c>
      <c r="M51" s="270">
        <v>5</v>
      </c>
      <c r="N51" s="270">
        <v>3</v>
      </c>
      <c r="O51" s="270">
        <v>0</v>
      </c>
      <c r="P51" s="282">
        <v>0</v>
      </c>
      <c r="Q51" s="270"/>
    </row>
    <row r="52" spans="2:17" ht="12" customHeight="1">
      <c r="B52" s="254"/>
      <c r="C52" s="266" t="s">
        <v>1039</v>
      </c>
      <c r="D52" s="267">
        <f t="shared" si="6"/>
        <v>2240</v>
      </c>
      <c r="E52" s="246">
        <v>237</v>
      </c>
      <c r="F52" s="249">
        <v>269</v>
      </c>
      <c r="G52" s="246">
        <v>304</v>
      </c>
      <c r="H52" s="246">
        <v>596</v>
      </c>
      <c r="I52" s="246">
        <v>317</v>
      </c>
      <c r="J52" s="246">
        <v>287</v>
      </c>
      <c r="K52" s="246">
        <v>182</v>
      </c>
      <c r="L52" s="246">
        <v>36</v>
      </c>
      <c r="M52" s="270">
        <v>9</v>
      </c>
      <c r="N52" s="270">
        <v>2</v>
      </c>
      <c r="O52" s="270">
        <v>0</v>
      </c>
      <c r="P52" s="282">
        <v>1</v>
      </c>
      <c r="Q52" s="270"/>
    </row>
    <row r="53" spans="2:17" ht="12" customHeight="1">
      <c r="B53" s="254"/>
      <c r="C53" s="266" t="s">
        <v>1798</v>
      </c>
      <c r="D53" s="267">
        <f t="shared" si="6"/>
        <v>1729</v>
      </c>
      <c r="E53" s="246">
        <v>320</v>
      </c>
      <c r="F53" s="249">
        <v>325</v>
      </c>
      <c r="G53" s="246">
        <v>355</v>
      </c>
      <c r="H53" s="246">
        <v>399</v>
      </c>
      <c r="I53" s="246">
        <v>153</v>
      </c>
      <c r="J53" s="246">
        <v>102</v>
      </c>
      <c r="K53" s="246">
        <v>59</v>
      </c>
      <c r="L53" s="246">
        <v>13</v>
      </c>
      <c r="M53" s="270">
        <v>2</v>
      </c>
      <c r="N53" s="270">
        <v>0</v>
      </c>
      <c r="O53" s="270">
        <v>0</v>
      </c>
      <c r="P53" s="282">
        <v>1</v>
      </c>
      <c r="Q53" s="270"/>
    </row>
    <row r="54" spans="2:17" ht="12" customHeight="1">
      <c r="B54" s="254"/>
      <c r="C54" s="266" t="s">
        <v>1799</v>
      </c>
      <c r="D54" s="267">
        <f t="shared" si="6"/>
        <v>2692</v>
      </c>
      <c r="E54" s="246">
        <v>322</v>
      </c>
      <c r="F54" s="249">
        <v>358</v>
      </c>
      <c r="G54" s="246">
        <v>338</v>
      </c>
      <c r="H54" s="246">
        <v>531</v>
      </c>
      <c r="I54" s="246">
        <v>342</v>
      </c>
      <c r="J54" s="246">
        <v>401</v>
      </c>
      <c r="K54" s="246">
        <v>314</v>
      </c>
      <c r="L54" s="246">
        <v>62</v>
      </c>
      <c r="M54" s="270">
        <v>12</v>
      </c>
      <c r="N54" s="270">
        <v>1</v>
      </c>
      <c r="O54" s="270">
        <v>0</v>
      </c>
      <c r="P54" s="282">
        <v>11</v>
      </c>
      <c r="Q54" s="270"/>
    </row>
    <row r="55" spans="2:17" ht="12" customHeight="1">
      <c r="B55" s="254"/>
      <c r="C55" s="266"/>
      <c r="D55" s="256"/>
      <c r="E55" s="246"/>
      <c r="F55" s="249"/>
      <c r="G55" s="246"/>
      <c r="H55" s="246"/>
      <c r="I55" s="246"/>
      <c r="J55" s="246"/>
      <c r="K55" s="246"/>
      <c r="L55" s="246"/>
      <c r="M55" s="270"/>
      <c r="N55" s="270"/>
      <c r="O55" s="270"/>
      <c r="P55" s="282"/>
      <c r="Q55" s="270"/>
    </row>
    <row r="56" spans="2:28" s="284" customFormat="1" ht="12" customHeight="1">
      <c r="B56" s="1348" t="s">
        <v>923</v>
      </c>
      <c r="C56" s="1349"/>
      <c r="D56" s="250">
        <f aca="true" t="shared" si="7" ref="D56:P56">SUM(D57:D66)</f>
        <v>27005</v>
      </c>
      <c r="E56" s="251">
        <f t="shared" si="7"/>
        <v>3304</v>
      </c>
      <c r="F56" s="251">
        <f t="shared" si="7"/>
        <v>3333</v>
      </c>
      <c r="G56" s="251">
        <f t="shared" si="7"/>
        <v>3178</v>
      </c>
      <c r="H56" s="251">
        <f t="shared" si="7"/>
        <v>4349</v>
      </c>
      <c r="I56" s="251">
        <f t="shared" si="7"/>
        <v>2586</v>
      </c>
      <c r="J56" s="251">
        <f t="shared" si="7"/>
        <v>3231</v>
      </c>
      <c r="K56" s="251">
        <f t="shared" si="7"/>
        <v>3782</v>
      </c>
      <c r="L56" s="251">
        <f t="shared" si="7"/>
        <v>1984</v>
      </c>
      <c r="M56" s="251">
        <f t="shared" si="7"/>
        <v>853</v>
      </c>
      <c r="N56" s="251">
        <f t="shared" si="7"/>
        <v>376</v>
      </c>
      <c r="O56" s="251">
        <f t="shared" si="7"/>
        <v>4</v>
      </c>
      <c r="P56" s="252">
        <f t="shared" si="7"/>
        <v>25</v>
      </c>
      <c r="Q56" s="283"/>
      <c r="R56" s="285"/>
      <c r="S56" s="285"/>
      <c r="T56" s="285"/>
      <c r="U56" s="285"/>
      <c r="V56" s="285"/>
      <c r="W56" s="285"/>
      <c r="X56" s="285"/>
      <c r="Y56" s="285"/>
      <c r="Z56" s="285"/>
      <c r="AA56" s="285"/>
      <c r="AB56" s="285"/>
    </row>
    <row r="57" spans="2:17" ht="12" customHeight="1">
      <c r="B57" s="254"/>
      <c r="C57" s="266" t="s">
        <v>1040</v>
      </c>
      <c r="D57" s="267">
        <f aca="true" t="shared" si="8" ref="D57:D66">SUM(E57:P57)</f>
        <v>5133</v>
      </c>
      <c r="E57" s="246">
        <v>634</v>
      </c>
      <c r="F57" s="249">
        <v>640</v>
      </c>
      <c r="G57" s="246">
        <v>555</v>
      </c>
      <c r="H57" s="246">
        <v>791</v>
      </c>
      <c r="I57" s="246">
        <v>468</v>
      </c>
      <c r="J57" s="246">
        <v>582</v>
      </c>
      <c r="K57" s="246">
        <v>782</v>
      </c>
      <c r="L57" s="246">
        <v>423</v>
      </c>
      <c r="M57" s="270">
        <v>178</v>
      </c>
      <c r="N57" s="270">
        <v>74</v>
      </c>
      <c r="O57" s="270">
        <v>0</v>
      </c>
      <c r="P57" s="282">
        <v>6</v>
      </c>
      <c r="Q57" s="270"/>
    </row>
    <row r="58" spans="2:17" ht="12" customHeight="1">
      <c r="B58" s="254"/>
      <c r="C58" s="266" t="s">
        <v>1802</v>
      </c>
      <c r="D58" s="267">
        <f t="shared" si="8"/>
        <v>3725</v>
      </c>
      <c r="E58" s="246">
        <v>526</v>
      </c>
      <c r="F58" s="249">
        <v>510</v>
      </c>
      <c r="G58" s="246">
        <v>492</v>
      </c>
      <c r="H58" s="246">
        <v>640</v>
      </c>
      <c r="I58" s="246">
        <v>374</v>
      </c>
      <c r="J58" s="246">
        <v>453</v>
      </c>
      <c r="K58" s="246">
        <v>433</v>
      </c>
      <c r="L58" s="246">
        <v>208</v>
      </c>
      <c r="M58" s="270">
        <v>66</v>
      </c>
      <c r="N58" s="270">
        <v>18</v>
      </c>
      <c r="O58" s="270">
        <v>1</v>
      </c>
      <c r="P58" s="282">
        <v>4</v>
      </c>
      <c r="Q58" s="270"/>
    </row>
    <row r="59" spans="2:17" ht="12" customHeight="1">
      <c r="B59" s="254"/>
      <c r="C59" s="266" t="s">
        <v>924</v>
      </c>
      <c r="D59" s="267">
        <f t="shared" si="8"/>
        <v>3749</v>
      </c>
      <c r="E59" s="246">
        <v>387</v>
      </c>
      <c r="F59" s="249">
        <v>412</v>
      </c>
      <c r="G59" s="246">
        <v>406</v>
      </c>
      <c r="H59" s="246">
        <v>558</v>
      </c>
      <c r="I59" s="246">
        <v>347</v>
      </c>
      <c r="J59" s="246">
        <v>469</v>
      </c>
      <c r="K59" s="246">
        <v>628</v>
      </c>
      <c r="L59" s="246">
        <v>338</v>
      </c>
      <c r="M59" s="270">
        <v>155</v>
      </c>
      <c r="N59" s="270">
        <v>47</v>
      </c>
      <c r="O59" s="270">
        <v>1</v>
      </c>
      <c r="P59" s="282">
        <v>1</v>
      </c>
      <c r="Q59" s="270"/>
    </row>
    <row r="60" spans="2:17" ht="12" customHeight="1">
      <c r="B60" s="254"/>
      <c r="C60" s="266" t="s">
        <v>925</v>
      </c>
      <c r="D60" s="267">
        <f t="shared" si="8"/>
        <v>1210</v>
      </c>
      <c r="E60" s="246">
        <v>129</v>
      </c>
      <c r="F60" s="249">
        <v>133</v>
      </c>
      <c r="G60" s="246">
        <v>126</v>
      </c>
      <c r="H60" s="246">
        <v>183</v>
      </c>
      <c r="I60" s="246">
        <v>126</v>
      </c>
      <c r="J60" s="246">
        <v>176</v>
      </c>
      <c r="K60" s="246">
        <v>174</v>
      </c>
      <c r="L60" s="246">
        <v>103</v>
      </c>
      <c r="M60" s="270">
        <v>47</v>
      </c>
      <c r="N60" s="270">
        <v>13</v>
      </c>
      <c r="O60" s="270">
        <v>0</v>
      </c>
      <c r="P60" s="282">
        <v>0</v>
      </c>
      <c r="Q60" s="270"/>
    </row>
    <row r="61" spans="2:17" ht="12" customHeight="1">
      <c r="B61" s="254"/>
      <c r="C61" s="266" t="s">
        <v>926</v>
      </c>
      <c r="D61" s="267">
        <f t="shared" si="8"/>
        <v>1416</v>
      </c>
      <c r="E61" s="246">
        <v>292</v>
      </c>
      <c r="F61" s="249">
        <v>253</v>
      </c>
      <c r="G61" s="246">
        <v>217</v>
      </c>
      <c r="H61" s="246">
        <v>237</v>
      </c>
      <c r="I61" s="246">
        <v>122</v>
      </c>
      <c r="J61" s="246">
        <v>120</v>
      </c>
      <c r="K61" s="246">
        <v>123</v>
      </c>
      <c r="L61" s="246">
        <v>40</v>
      </c>
      <c r="M61" s="270">
        <v>7</v>
      </c>
      <c r="N61" s="270">
        <v>1</v>
      </c>
      <c r="O61" s="270">
        <v>0</v>
      </c>
      <c r="P61" s="282">
        <v>4</v>
      </c>
      <c r="Q61" s="270"/>
    </row>
    <row r="62" spans="2:17" ht="12" customHeight="1">
      <c r="B62" s="254"/>
      <c r="C62" s="266" t="s">
        <v>1806</v>
      </c>
      <c r="D62" s="267">
        <f t="shared" si="8"/>
        <v>1162</v>
      </c>
      <c r="E62" s="246">
        <v>97</v>
      </c>
      <c r="F62" s="249">
        <v>106</v>
      </c>
      <c r="G62" s="246">
        <v>110</v>
      </c>
      <c r="H62" s="246">
        <v>200</v>
      </c>
      <c r="I62" s="246">
        <v>122</v>
      </c>
      <c r="J62" s="246">
        <v>172</v>
      </c>
      <c r="K62" s="246">
        <v>220</v>
      </c>
      <c r="L62" s="246">
        <v>98</v>
      </c>
      <c r="M62" s="270">
        <v>23</v>
      </c>
      <c r="N62" s="270">
        <v>13</v>
      </c>
      <c r="O62" s="270">
        <v>0</v>
      </c>
      <c r="P62" s="282">
        <v>1</v>
      </c>
      <c r="Q62" s="270"/>
    </row>
    <row r="63" spans="2:17" ht="12" customHeight="1">
      <c r="B63" s="254"/>
      <c r="C63" s="266" t="s">
        <v>927</v>
      </c>
      <c r="D63" s="267">
        <f t="shared" si="8"/>
        <v>3446</v>
      </c>
      <c r="E63" s="246">
        <v>286</v>
      </c>
      <c r="F63" s="249">
        <v>310</v>
      </c>
      <c r="G63" s="246">
        <v>291</v>
      </c>
      <c r="H63" s="246">
        <v>419</v>
      </c>
      <c r="I63" s="246">
        <v>263</v>
      </c>
      <c r="J63" s="246">
        <v>382</v>
      </c>
      <c r="K63" s="246">
        <v>601</v>
      </c>
      <c r="L63" s="246">
        <v>439</v>
      </c>
      <c r="M63" s="270">
        <v>267</v>
      </c>
      <c r="N63" s="270">
        <v>181</v>
      </c>
      <c r="O63" s="270">
        <v>2</v>
      </c>
      <c r="P63" s="282">
        <v>5</v>
      </c>
      <c r="Q63" s="274"/>
    </row>
    <row r="64" spans="2:17" ht="12" customHeight="1">
      <c r="B64" s="254"/>
      <c r="C64" s="266" t="s">
        <v>928</v>
      </c>
      <c r="D64" s="267">
        <f t="shared" si="8"/>
        <v>3449</v>
      </c>
      <c r="E64" s="246">
        <v>506</v>
      </c>
      <c r="F64" s="249">
        <v>541</v>
      </c>
      <c r="G64" s="246">
        <v>578</v>
      </c>
      <c r="H64" s="246">
        <v>741</v>
      </c>
      <c r="I64" s="246">
        <v>357</v>
      </c>
      <c r="J64" s="246">
        <v>362</v>
      </c>
      <c r="K64" s="246">
        <v>264</v>
      </c>
      <c r="L64" s="246">
        <v>69</v>
      </c>
      <c r="M64" s="270">
        <v>26</v>
      </c>
      <c r="N64" s="270">
        <v>2</v>
      </c>
      <c r="O64" s="270">
        <v>0</v>
      </c>
      <c r="P64" s="282">
        <v>3</v>
      </c>
      <c r="Q64" s="270"/>
    </row>
    <row r="65" spans="2:17" ht="12" customHeight="1">
      <c r="B65" s="254"/>
      <c r="C65" s="266" t="s">
        <v>1809</v>
      </c>
      <c r="D65" s="267">
        <f t="shared" si="8"/>
        <v>2073</v>
      </c>
      <c r="E65" s="246">
        <v>268</v>
      </c>
      <c r="F65" s="249">
        <v>255</v>
      </c>
      <c r="G65" s="246">
        <v>223</v>
      </c>
      <c r="H65" s="246">
        <v>266</v>
      </c>
      <c r="I65" s="246">
        <v>182</v>
      </c>
      <c r="J65" s="246">
        <v>269</v>
      </c>
      <c r="K65" s="246">
        <v>305</v>
      </c>
      <c r="L65" s="246">
        <v>210</v>
      </c>
      <c r="M65" s="270">
        <v>70</v>
      </c>
      <c r="N65" s="270">
        <v>24</v>
      </c>
      <c r="O65" s="270">
        <v>0</v>
      </c>
      <c r="P65" s="282">
        <v>1</v>
      </c>
      <c r="Q65" s="270"/>
    </row>
    <row r="66" spans="2:17" ht="12" customHeight="1">
      <c r="B66" s="286"/>
      <c r="C66" s="287" t="s">
        <v>1041</v>
      </c>
      <c r="D66" s="288">
        <f t="shared" si="8"/>
        <v>1642</v>
      </c>
      <c r="E66" s="246">
        <v>179</v>
      </c>
      <c r="F66" s="249">
        <v>173</v>
      </c>
      <c r="G66" s="246">
        <v>180</v>
      </c>
      <c r="H66" s="246">
        <v>314</v>
      </c>
      <c r="I66" s="246">
        <v>225</v>
      </c>
      <c r="J66" s="246">
        <v>246</v>
      </c>
      <c r="K66" s="246">
        <v>252</v>
      </c>
      <c r="L66" s="246">
        <v>56</v>
      </c>
      <c r="M66" s="270">
        <v>14</v>
      </c>
      <c r="N66" s="270">
        <v>3</v>
      </c>
      <c r="O66" s="270">
        <v>0</v>
      </c>
      <c r="P66" s="282">
        <v>0</v>
      </c>
      <c r="Q66" s="270"/>
    </row>
    <row r="67" spans="2:17" ht="12" customHeight="1">
      <c r="B67" s="230" t="s">
        <v>1042</v>
      </c>
      <c r="C67" s="289"/>
      <c r="D67" s="290"/>
      <c r="E67" s="291"/>
      <c r="F67" s="292"/>
      <c r="G67" s="291"/>
      <c r="H67" s="291"/>
      <c r="I67" s="291"/>
      <c r="J67" s="291"/>
      <c r="K67" s="291"/>
      <c r="L67" s="291"/>
      <c r="M67" s="293"/>
      <c r="N67" s="293"/>
      <c r="O67" s="293"/>
      <c r="P67" s="293"/>
      <c r="Q67" s="270"/>
    </row>
    <row r="68" spans="3:17" ht="12" customHeight="1">
      <c r="C68" s="294"/>
      <c r="D68" s="257"/>
      <c r="E68" s="246"/>
      <c r="F68" s="249"/>
      <c r="G68" s="246"/>
      <c r="H68" s="246"/>
      <c r="I68" s="246"/>
      <c r="J68" s="246"/>
      <c r="K68" s="246"/>
      <c r="L68" s="246"/>
      <c r="M68" s="270"/>
      <c r="N68" s="270"/>
      <c r="O68" s="270"/>
      <c r="P68" s="270"/>
      <c r="Q68" s="270"/>
    </row>
    <row r="69" spans="3:17" ht="12" customHeight="1">
      <c r="C69" s="294"/>
      <c r="D69" s="257"/>
      <c r="E69" s="246"/>
      <c r="F69" s="249"/>
      <c r="G69" s="246"/>
      <c r="H69" s="246"/>
      <c r="I69" s="246"/>
      <c r="J69" s="246"/>
      <c r="K69" s="246"/>
      <c r="L69" s="246"/>
      <c r="M69" s="270"/>
      <c r="N69" s="270"/>
      <c r="O69" s="270"/>
      <c r="P69" s="270"/>
      <c r="Q69" s="270"/>
    </row>
    <row r="70" spans="3:17" ht="12" customHeight="1">
      <c r="C70" s="294"/>
      <c r="D70" s="257"/>
      <c r="E70" s="246"/>
      <c r="F70" s="249"/>
      <c r="G70" s="246"/>
      <c r="H70" s="246"/>
      <c r="I70" s="246"/>
      <c r="J70" s="246"/>
      <c r="K70" s="246"/>
      <c r="L70" s="246"/>
      <c r="M70" s="270"/>
      <c r="N70" s="270"/>
      <c r="O70" s="270"/>
      <c r="P70" s="270"/>
      <c r="Q70" s="270"/>
    </row>
    <row r="71" spans="3:17" ht="12" customHeight="1">
      <c r="C71" s="294"/>
      <c r="D71" s="257"/>
      <c r="E71" s="246"/>
      <c r="F71" s="249"/>
      <c r="G71" s="246"/>
      <c r="H71" s="246"/>
      <c r="I71" s="246"/>
      <c r="J71" s="246"/>
      <c r="K71" s="246"/>
      <c r="L71" s="246"/>
      <c r="M71" s="270"/>
      <c r="N71" s="270"/>
      <c r="O71" s="270"/>
      <c r="P71" s="270"/>
      <c r="Q71" s="270"/>
    </row>
    <row r="72" spans="3:17" ht="12" customHeight="1">
      <c r="C72" s="294"/>
      <c r="D72" s="257"/>
      <c r="E72" s="246"/>
      <c r="F72" s="249"/>
      <c r="G72" s="246"/>
      <c r="H72" s="246"/>
      <c r="I72" s="246"/>
      <c r="J72" s="246"/>
      <c r="K72" s="246"/>
      <c r="L72" s="246"/>
      <c r="M72" s="270"/>
      <c r="N72" s="270"/>
      <c r="O72" s="270"/>
      <c r="P72" s="270"/>
      <c r="Q72" s="270"/>
    </row>
    <row r="73" spans="3:17" ht="12" customHeight="1">
      <c r="C73" s="294"/>
      <c r="D73" s="257"/>
      <c r="E73" s="246"/>
      <c r="F73" s="249"/>
      <c r="G73" s="246"/>
      <c r="H73" s="246"/>
      <c r="I73" s="246"/>
      <c r="J73" s="246"/>
      <c r="K73" s="246"/>
      <c r="L73" s="246"/>
      <c r="M73" s="270"/>
      <c r="N73" s="270"/>
      <c r="O73" s="270"/>
      <c r="P73" s="270"/>
      <c r="Q73" s="270"/>
    </row>
    <row r="74" spans="3:13" ht="15" customHeight="1">
      <c r="C74" s="294"/>
      <c r="D74" s="295"/>
      <c r="E74" s="295"/>
      <c r="F74" s="295"/>
      <c r="G74" s="295"/>
      <c r="H74" s="295"/>
      <c r="I74" s="295"/>
      <c r="J74" s="295"/>
      <c r="K74" s="295"/>
      <c r="L74" s="295"/>
      <c r="M74" s="296"/>
    </row>
    <row r="75" spans="3:12" ht="12">
      <c r="C75" s="294"/>
      <c r="D75" s="233"/>
      <c r="E75" s="297"/>
      <c r="F75" s="297"/>
      <c r="G75" s="297"/>
      <c r="J75" s="297"/>
      <c r="K75" s="297"/>
      <c r="L75" s="297"/>
    </row>
    <row r="76" spans="3:12" ht="12">
      <c r="C76" s="294"/>
      <c r="D76" s="233"/>
      <c r="E76" s="233"/>
      <c r="F76" s="233"/>
      <c r="G76" s="233"/>
      <c r="H76" s="233"/>
      <c r="I76" s="233"/>
      <c r="J76" s="233"/>
      <c r="K76" s="233"/>
      <c r="L76" s="233"/>
    </row>
    <row r="77" spans="3:12" ht="12">
      <c r="C77" s="294"/>
      <c r="E77" s="233"/>
      <c r="F77" s="233"/>
      <c r="G77" s="233"/>
      <c r="H77" s="233"/>
      <c r="I77" s="233"/>
      <c r="J77" s="233"/>
      <c r="K77" s="233"/>
      <c r="L77" s="233"/>
    </row>
    <row r="78" spans="3:12" ht="12">
      <c r="C78" s="294"/>
      <c r="D78" s="233"/>
      <c r="E78" s="233"/>
      <c r="F78" s="233"/>
      <c r="G78" s="233"/>
      <c r="H78" s="233"/>
      <c r="I78" s="233"/>
      <c r="J78" s="233"/>
      <c r="K78" s="233"/>
      <c r="L78" s="233"/>
    </row>
    <row r="79" spans="3:12" ht="12">
      <c r="C79" s="294"/>
      <c r="D79" s="233"/>
      <c r="E79" s="233"/>
      <c r="F79" s="233"/>
      <c r="G79" s="233"/>
      <c r="H79" s="233"/>
      <c r="I79" s="233"/>
      <c r="J79" s="233"/>
      <c r="K79" s="233"/>
      <c r="L79" s="233"/>
    </row>
    <row r="80" spans="3:12" ht="12">
      <c r="C80" s="294"/>
      <c r="D80" s="233"/>
      <c r="E80" s="233"/>
      <c r="F80" s="233"/>
      <c r="G80" s="233"/>
      <c r="H80" s="233"/>
      <c r="I80" s="233"/>
      <c r="J80" s="233"/>
      <c r="K80" s="233"/>
      <c r="L80" s="233"/>
    </row>
    <row r="81" spans="3:12" ht="12">
      <c r="C81" s="294"/>
      <c r="D81" s="233"/>
      <c r="E81" s="233"/>
      <c r="F81" s="233"/>
      <c r="G81" s="233"/>
      <c r="H81" s="233"/>
      <c r="I81" s="233"/>
      <c r="J81" s="233"/>
      <c r="K81" s="233"/>
      <c r="L81" s="233"/>
    </row>
    <row r="82" spans="3:12" ht="12">
      <c r="C82" s="294"/>
      <c r="D82" s="233"/>
      <c r="E82" s="233"/>
      <c r="F82" s="233"/>
      <c r="G82" s="233"/>
      <c r="H82" s="233"/>
      <c r="I82" s="233"/>
      <c r="J82" s="233"/>
      <c r="K82" s="233"/>
      <c r="L82" s="233"/>
    </row>
    <row r="83" spans="3:12" ht="12">
      <c r="C83" s="294"/>
      <c r="D83" s="233"/>
      <c r="E83" s="233"/>
      <c r="F83" s="233"/>
      <c r="G83" s="233"/>
      <c r="H83" s="233"/>
      <c r="I83" s="233"/>
      <c r="J83" s="233"/>
      <c r="K83" s="233"/>
      <c r="L83" s="233"/>
    </row>
    <row r="84" spans="3:12" ht="12">
      <c r="C84" s="294"/>
      <c r="D84" s="233"/>
      <c r="E84" s="233"/>
      <c r="F84" s="233"/>
      <c r="G84" s="233"/>
      <c r="H84" s="233"/>
      <c r="I84" s="233"/>
      <c r="J84" s="233"/>
      <c r="K84" s="233"/>
      <c r="L84" s="233"/>
    </row>
    <row r="85" spans="3:12" ht="12">
      <c r="C85" s="294"/>
      <c r="D85" s="233"/>
      <c r="E85" s="233"/>
      <c r="F85" s="233"/>
      <c r="G85" s="233"/>
      <c r="H85" s="233"/>
      <c r="I85" s="233"/>
      <c r="J85" s="233"/>
      <c r="K85" s="233"/>
      <c r="L85" s="233"/>
    </row>
    <row r="86" spans="3:12" ht="12">
      <c r="C86" s="294"/>
      <c r="D86" s="233"/>
      <c r="E86" s="233"/>
      <c r="F86" s="233"/>
      <c r="G86" s="233"/>
      <c r="H86" s="233"/>
      <c r="I86" s="233"/>
      <c r="J86" s="233"/>
      <c r="K86" s="233"/>
      <c r="L86" s="233"/>
    </row>
    <row r="87" spans="3:12" ht="12">
      <c r="C87" s="294"/>
      <c r="D87" s="233"/>
      <c r="E87" s="233"/>
      <c r="F87" s="233"/>
      <c r="G87" s="233"/>
      <c r="H87" s="233"/>
      <c r="I87" s="233"/>
      <c r="J87" s="233"/>
      <c r="K87" s="233"/>
      <c r="L87" s="233"/>
    </row>
    <row r="88" spans="3:12" ht="12">
      <c r="C88" s="294"/>
      <c r="D88" s="233"/>
      <c r="E88" s="233"/>
      <c r="F88" s="233"/>
      <c r="G88" s="233"/>
      <c r="H88" s="233"/>
      <c r="I88" s="233"/>
      <c r="J88" s="233"/>
      <c r="K88" s="233"/>
      <c r="L88" s="233"/>
    </row>
    <row r="89" spans="3:12" ht="12">
      <c r="C89" s="294"/>
      <c r="D89" s="233"/>
      <c r="E89" s="233"/>
      <c r="F89" s="233"/>
      <c r="G89" s="233"/>
      <c r="H89" s="233"/>
      <c r="I89" s="233"/>
      <c r="J89" s="233"/>
      <c r="K89" s="233"/>
      <c r="L89" s="233"/>
    </row>
    <row r="90" spans="3:12" ht="12">
      <c r="C90" s="294"/>
      <c r="D90" s="233"/>
      <c r="E90" s="233"/>
      <c r="F90" s="233"/>
      <c r="G90" s="233"/>
      <c r="H90" s="233"/>
      <c r="I90" s="233"/>
      <c r="J90" s="233"/>
      <c r="K90" s="233"/>
      <c r="L90" s="233"/>
    </row>
    <row r="91" spans="3:12" ht="12">
      <c r="C91" s="294"/>
      <c r="D91" s="233"/>
      <c r="E91" s="233"/>
      <c r="F91" s="233"/>
      <c r="G91" s="233"/>
      <c r="H91" s="233"/>
      <c r="I91" s="233"/>
      <c r="J91" s="233"/>
      <c r="K91" s="233"/>
      <c r="L91" s="233"/>
    </row>
    <row r="92" spans="3:12" ht="12">
      <c r="C92" s="294"/>
      <c r="D92" s="233"/>
      <c r="E92" s="233"/>
      <c r="F92" s="233"/>
      <c r="G92" s="233"/>
      <c r="H92" s="233"/>
      <c r="I92" s="233"/>
      <c r="J92" s="233"/>
      <c r="K92" s="233"/>
      <c r="L92" s="233"/>
    </row>
    <row r="93" spans="3:12" ht="12">
      <c r="C93" s="294"/>
      <c r="D93" s="233"/>
      <c r="E93" s="233"/>
      <c r="F93" s="233"/>
      <c r="G93" s="233"/>
      <c r="H93" s="233"/>
      <c r="I93" s="233"/>
      <c r="J93" s="233"/>
      <c r="K93" s="233"/>
      <c r="L93" s="233"/>
    </row>
    <row r="94" spans="3:12" ht="12">
      <c r="C94" s="294"/>
      <c r="D94" s="233"/>
      <c r="E94" s="233"/>
      <c r="F94" s="233"/>
      <c r="G94" s="233"/>
      <c r="H94" s="233"/>
      <c r="I94" s="233"/>
      <c r="J94" s="233"/>
      <c r="K94" s="233"/>
      <c r="L94" s="233"/>
    </row>
    <row r="95" spans="3:12" ht="12">
      <c r="C95" s="294"/>
      <c r="D95" s="233"/>
      <c r="E95" s="233"/>
      <c r="F95" s="233"/>
      <c r="G95" s="233"/>
      <c r="H95" s="233"/>
      <c r="I95" s="233"/>
      <c r="J95" s="233"/>
      <c r="K95" s="233"/>
      <c r="L95" s="233"/>
    </row>
    <row r="96" spans="3:12" ht="12">
      <c r="C96" s="294"/>
      <c r="D96" s="233"/>
      <c r="E96" s="233"/>
      <c r="F96" s="233"/>
      <c r="G96" s="233"/>
      <c r="H96" s="233"/>
      <c r="I96" s="233"/>
      <c r="J96" s="233"/>
      <c r="K96" s="233"/>
      <c r="L96" s="233"/>
    </row>
    <row r="97" spans="3:12" ht="12">
      <c r="C97" s="294"/>
      <c r="D97" s="233"/>
      <c r="E97" s="233"/>
      <c r="F97" s="233"/>
      <c r="G97" s="233"/>
      <c r="H97" s="233"/>
      <c r="I97" s="233"/>
      <c r="J97" s="233"/>
      <c r="K97" s="233"/>
      <c r="L97" s="233"/>
    </row>
    <row r="98" spans="3:12" ht="12">
      <c r="C98" s="294"/>
      <c r="D98" s="233"/>
      <c r="E98" s="233"/>
      <c r="F98" s="233"/>
      <c r="G98" s="233"/>
      <c r="H98" s="233"/>
      <c r="I98" s="233"/>
      <c r="J98" s="233"/>
      <c r="K98" s="233"/>
      <c r="L98" s="233"/>
    </row>
    <row r="99" spans="3:12" ht="12">
      <c r="C99" s="294"/>
      <c r="D99" s="233"/>
      <c r="E99" s="233"/>
      <c r="F99" s="233"/>
      <c r="G99" s="233"/>
      <c r="H99" s="233"/>
      <c r="I99" s="233"/>
      <c r="J99" s="233"/>
      <c r="K99" s="233"/>
      <c r="L99" s="233"/>
    </row>
    <row r="100" spans="3:12" ht="12">
      <c r="C100" s="294"/>
      <c r="D100" s="233"/>
      <c r="E100" s="233"/>
      <c r="F100" s="233"/>
      <c r="G100" s="233"/>
      <c r="H100" s="233"/>
      <c r="I100" s="233"/>
      <c r="J100" s="233"/>
      <c r="K100" s="233"/>
      <c r="L100" s="233"/>
    </row>
    <row r="101" spans="3:12" ht="12">
      <c r="C101" s="294"/>
      <c r="D101" s="233"/>
      <c r="E101" s="233"/>
      <c r="F101" s="233"/>
      <c r="G101" s="233"/>
      <c r="H101" s="233"/>
      <c r="I101" s="233"/>
      <c r="J101" s="233"/>
      <c r="K101" s="233"/>
      <c r="L101" s="233"/>
    </row>
    <row r="102" spans="3:12" ht="12">
      <c r="C102" s="294"/>
      <c r="D102" s="233"/>
      <c r="E102" s="233"/>
      <c r="F102" s="233"/>
      <c r="G102" s="233"/>
      <c r="H102" s="233"/>
      <c r="I102" s="233"/>
      <c r="J102" s="233"/>
      <c r="K102" s="233"/>
      <c r="L102" s="233"/>
    </row>
    <row r="103" spans="3:12" ht="12">
      <c r="C103" s="294"/>
      <c r="D103" s="233"/>
      <c r="E103" s="233"/>
      <c r="F103" s="233"/>
      <c r="G103" s="233"/>
      <c r="H103" s="233"/>
      <c r="I103" s="233"/>
      <c r="J103" s="233"/>
      <c r="K103" s="233"/>
      <c r="L103" s="233"/>
    </row>
    <row r="104" spans="3:12" ht="12">
      <c r="C104" s="294"/>
      <c r="D104" s="233"/>
      <c r="E104" s="233"/>
      <c r="F104" s="233"/>
      <c r="G104" s="233"/>
      <c r="H104" s="233"/>
      <c r="I104" s="233"/>
      <c r="J104" s="233"/>
      <c r="K104" s="233"/>
      <c r="L104" s="233"/>
    </row>
    <row r="105" spans="3:12" ht="12">
      <c r="C105" s="294"/>
      <c r="D105" s="233"/>
      <c r="E105" s="233"/>
      <c r="F105" s="233"/>
      <c r="G105" s="233"/>
      <c r="H105" s="233"/>
      <c r="I105" s="233"/>
      <c r="J105" s="233"/>
      <c r="K105" s="233"/>
      <c r="L105" s="233"/>
    </row>
    <row r="106" spans="3:12" ht="12">
      <c r="C106" s="294"/>
      <c r="D106" s="233"/>
      <c r="E106" s="233"/>
      <c r="F106" s="233"/>
      <c r="G106" s="233"/>
      <c r="H106" s="233"/>
      <c r="I106" s="233"/>
      <c r="J106" s="233"/>
      <c r="K106" s="233"/>
      <c r="L106" s="233"/>
    </row>
    <row r="107" spans="3:12" ht="12">
      <c r="C107" s="294"/>
      <c r="D107" s="233"/>
      <c r="E107" s="233"/>
      <c r="F107" s="233"/>
      <c r="G107" s="233"/>
      <c r="H107" s="233"/>
      <c r="I107" s="233"/>
      <c r="J107" s="233"/>
      <c r="K107" s="233"/>
      <c r="L107" s="233"/>
    </row>
    <row r="108" spans="3:12" ht="12">
      <c r="C108" s="294"/>
      <c r="D108" s="233"/>
      <c r="E108" s="233"/>
      <c r="F108" s="233"/>
      <c r="G108" s="233"/>
      <c r="H108" s="233"/>
      <c r="I108" s="233"/>
      <c r="J108" s="233"/>
      <c r="K108" s="233"/>
      <c r="L108" s="233"/>
    </row>
    <row r="109" spans="3:12" ht="12">
      <c r="C109" s="294"/>
      <c r="D109" s="233"/>
      <c r="E109" s="233"/>
      <c r="F109" s="233"/>
      <c r="G109" s="233"/>
      <c r="H109" s="233"/>
      <c r="I109" s="233"/>
      <c r="J109" s="233"/>
      <c r="K109" s="233"/>
      <c r="L109" s="233"/>
    </row>
    <row r="110" spans="3:12" ht="12">
      <c r="C110" s="294"/>
      <c r="D110" s="233"/>
      <c r="E110" s="233"/>
      <c r="F110" s="233"/>
      <c r="G110" s="233"/>
      <c r="H110" s="233"/>
      <c r="I110" s="233"/>
      <c r="J110" s="233"/>
      <c r="K110" s="233"/>
      <c r="L110" s="233"/>
    </row>
    <row r="111" spans="3:12" ht="12">
      <c r="C111" s="294"/>
      <c r="D111" s="233"/>
      <c r="E111" s="233"/>
      <c r="F111" s="233"/>
      <c r="G111" s="233"/>
      <c r="H111" s="233"/>
      <c r="I111" s="233"/>
      <c r="J111" s="233"/>
      <c r="K111" s="233"/>
      <c r="L111" s="233"/>
    </row>
    <row r="112" spans="3:12" ht="12">
      <c r="C112" s="294"/>
      <c r="D112" s="233"/>
      <c r="E112" s="233"/>
      <c r="F112" s="233"/>
      <c r="G112" s="233"/>
      <c r="H112" s="233"/>
      <c r="I112" s="233"/>
      <c r="J112" s="233"/>
      <c r="K112" s="233"/>
      <c r="L112" s="233"/>
    </row>
    <row r="113" spans="3:12" ht="12">
      <c r="C113" s="294"/>
      <c r="D113" s="233"/>
      <c r="E113" s="233"/>
      <c r="F113" s="233"/>
      <c r="G113" s="233"/>
      <c r="H113" s="233"/>
      <c r="I113" s="233"/>
      <c r="J113" s="233"/>
      <c r="K113" s="233"/>
      <c r="L113" s="233"/>
    </row>
    <row r="114" spans="3:12" ht="12">
      <c r="C114" s="294"/>
      <c r="D114" s="233"/>
      <c r="E114" s="233"/>
      <c r="F114" s="233"/>
      <c r="G114" s="233"/>
      <c r="H114" s="233"/>
      <c r="I114" s="233"/>
      <c r="J114" s="233"/>
      <c r="K114" s="233"/>
      <c r="L114" s="233"/>
    </row>
    <row r="115" spans="3:12" ht="12">
      <c r="C115" s="294"/>
      <c r="D115" s="233"/>
      <c r="E115" s="233"/>
      <c r="F115" s="233"/>
      <c r="G115" s="233"/>
      <c r="H115" s="233"/>
      <c r="I115" s="233"/>
      <c r="J115" s="233"/>
      <c r="K115" s="233"/>
      <c r="L115" s="233"/>
    </row>
    <row r="116" spans="3:12" ht="12">
      <c r="C116" s="294"/>
      <c r="D116" s="233"/>
      <c r="E116" s="233"/>
      <c r="F116" s="233"/>
      <c r="G116" s="233"/>
      <c r="H116" s="233"/>
      <c r="I116" s="233"/>
      <c r="J116" s="233"/>
      <c r="K116" s="233"/>
      <c r="L116" s="233"/>
    </row>
    <row r="117" spans="4:12" ht="12">
      <c r="D117" s="233"/>
      <c r="E117" s="233"/>
      <c r="F117" s="233"/>
      <c r="G117" s="233"/>
      <c r="H117" s="233"/>
      <c r="I117" s="233"/>
      <c r="J117" s="233"/>
      <c r="K117" s="233"/>
      <c r="L117" s="233"/>
    </row>
    <row r="118" spans="4:12" ht="12">
      <c r="D118" s="233"/>
      <c r="E118" s="233"/>
      <c r="F118" s="233"/>
      <c r="G118" s="233"/>
      <c r="H118" s="233"/>
      <c r="I118" s="233"/>
      <c r="J118" s="233"/>
      <c r="K118" s="233"/>
      <c r="L118" s="233"/>
    </row>
    <row r="119" spans="4:12" ht="12">
      <c r="D119" s="233"/>
      <c r="E119" s="233"/>
      <c r="F119" s="233"/>
      <c r="G119" s="233"/>
      <c r="H119" s="233"/>
      <c r="I119" s="233"/>
      <c r="J119" s="233"/>
      <c r="K119" s="233"/>
      <c r="L119" s="233"/>
    </row>
    <row r="120" spans="4:12" ht="12">
      <c r="D120" s="233"/>
      <c r="E120" s="233"/>
      <c r="F120" s="233"/>
      <c r="G120" s="233"/>
      <c r="H120" s="233"/>
      <c r="I120" s="233"/>
      <c r="J120" s="233"/>
      <c r="K120" s="233"/>
      <c r="L120" s="233"/>
    </row>
    <row r="121" spans="4:12" ht="12">
      <c r="D121" s="233"/>
      <c r="E121" s="233"/>
      <c r="F121" s="233"/>
      <c r="G121" s="233"/>
      <c r="H121" s="233"/>
      <c r="I121" s="233"/>
      <c r="J121" s="233"/>
      <c r="K121" s="233"/>
      <c r="L121" s="233"/>
    </row>
    <row r="122" spans="4:12" ht="12">
      <c r="D122" s="233"/>
      <c r="E122" s="233"/>
      <c r="F122" s="233"/>
      <c r="G122" s="233"/>
      <c r="H122" s="233"/>
      <c r="I122" s="233"/>
      <c r="J122" s="233"/>
      <c r="K122" s="233"/>
      <c r="L122" s="233"/>
    </row>
    <row r="123" spans="4:12" ht="12">
      <c r="D123" s="233"/>
      <c r="E123" s="233"/>
      <c r="F123" s="233"/>
      <c r="G123" s="233"/>
      <c r="H123" s="233"/>
      <c r="I123" s="233"/>
      <c r="J123" s="233"/>
      <c r="K123" s="233"/>
      <c r="L123" s="233"/>
    </row>
    <row r="124" spans="4:12" ht="12">
      <c r="D124" s="233"/>
      <c r="E124" s="233"/>
      <c r="F124" s="233"/>
      <c r="G124" s="233"/>
      <c r="H124" s="233"/>
      <c r="I124" s="233"/>
      <c r="J124" s="233"/>
      <c r="K124" s="233"/>
      <c r="L124" s="233"/>
    </row>
    <row r="125" spans="4:12" ht="12">
      <c r="D125" s="233"/>
      <c r="E125" s="233"/>
      <c r="F125" s="233"/>
      <c r="G125" s="233"/>
      <c r="H125" s="233"/>
      <c r="I125" s="233"/>
      <c r="J125" s="233"/>
      <c r="K125" s="233"/>
      <c r="L125" s="233"/>
    </row>
    <row r="126" spans="4:12" ht="12">
      <c r="D126" s="233"/>
      <c r="E126" s="233"/>
      <c r="F126" s="233"/>
      <c r="G126" s="233"/>
      <c r="H126" s="233"/>
      <c r="I126" s="233"/>
      <c r="J126" s="233"/>
      <c r="K126" s="233"/>
      <c r="L126" s="233"/>
    </row>
    <row r="127" spans="4:12" ht="12">
      <c r="D127" s="233"/>
      <c r="E127" s="233"/>
      <c r="F127" s="233"/>
      <c r="G127" s="233"/>
      <c r="H127" s="233"/>
      <c r="I127" s="233"/>
      <c r="J127" s="233"/>
      <c r="K127" s="233"/>
      <c r="L127" s="233"/>
    </row>
    <row r="128" spans="4:12" ht="12">
      <c r="D128" s="233"/>
      <c r="E128" s="233"/>
      <c r="F128" s="233"/>
      <c r="G128" s="233"/>
      <c r="H128" s="233"/>
      <c r="I128" s="233"/>
      <c r="J128" s="233"/>
      <c r="K128" s="233"/>
      <c r="L128" s="233"/>
    </row>
    <row r="129" spans="4:12" ht="12">
      <c r="D129" s="233"/>
      <c r="E129" s="233"/>
      <c r="F129" s="233"/>
      <c r="G129" s="233"/>
      <c r="H129" s="233"/>
      <c r="I129" s="233"/>
      <c r="J129" s="233"/>
      <c r="K129" s="233"/>
      <c r="L129" s="233"/>
    </row>
    <row r="130" spans="4:12" ht="12">
      <c r="D130" s="233"/>
      <c r="E130" s="233"/>
      <c r="F130" s="233"/>
      <c r="G130" s="233"/>
      <c r="H130" s="233"/>
      <c r="I130" s="233"/>
      <c r="J130" s="233"/>
      <c r="K130" s="233"/>
      <c r="L130" s="233"/>
    </row>
    <row r="131" spans="4:12" ht="12">
      <c r="D131" s="233"/>
      <c r="E131" s="233"/>
      <c r="F131" s="233"/>
      <c r="G131" s="233"/>
      <c r="H131" s="233"/>
      <c r="I131" s="233"/>
      <c r="J131" s="233"/>
      <c r="K131" s="233"/>
      <c r="L131" s="233"/>
    </row>
    <row r="132" spans="4:12" ht="12">
      <c r="D132" s="233"/>
      <c r="E132" s="233"/>
      <c r="F132" s="233"/>
      <c r="G132" s="233"/>
      <c r="H132" s="233"/>
      <c r="I132" s="233"/>
      <c r="J132" s="233"/>
      <c r="K132" s="233"/>
      <c r="L132" s="233"/>
    </row>
    <row r="133" spans="4:12" ht="12">
      <c r="D133" s="233"/>
      <c r="E133" s="233"/>
      <c r="F133" s="233"/>
      <c r="G133" s="233"/>
      <c r="H133" s="233"/>
      <c r="I133" s="233"/>
      <c r="J133" s="233"/>
      <c r="K133" s="233"/>
      <c r="L133" s="233"/>
    </row>
    <row r="134" spans="4:12" ht="12">
      <c r="D134" s="233"/>
      <c r="E134" s="233"/>
      <c r="F134" s="233"/>
      <c r="G134" s="233"/>
      <c r="H134" s="233"/>
      <c r="I134" s="233"/>
      <c r="J134" s="233"/>
      <c r="K134" s="233"/>
      <c r="L134" s="233"/>
    </row>
    <row r="135" spans="4:12" ht="12">
      <c r="D135" s="233"/>
      <c r="E135" s="233"/>
      <c r="F135" s="233"/>
      <c r="G135" s="233"/>
      <c r="H135" s="233"/>
      <c r="I135" s="233"/>
      <c r="J135" s="233"/>
      <c r="K135" s="233"/>
      <c r="L135" s="233"/>
    </row>
    <row r="136" spans="4:12" ht="12">
      <c r="D136" s="233"/>
      <c r="E136" s="233"/>
      <c r="F136" s="233"/>
      <c r="G136" s="233"/>
      <c r="H136" s="233"/>
      <c r="I136" s="233"/>
      <c r="J136" s="233"/>
      <c r="K136" s="233"/>
      <c r="L136" s="233"/>
    </row>
    <row r="137" spans="4:12" ht="12">
      <c r="D137" s="233"/>
      <c r="E137" s="233"/>
      <c r="F137" s="233"/>
      <c r="G137" s="233"/>
      <c r="H137" s="233"/>
      <c r="I137" s="233"/>
      <c r="J137" s="233"/>
      <c r="K137" s="233"/>
      <c r="L137" s="233"/>
    </row>
    <row r="138" spans="4:12" ht="12">
      <c r="D138" s="233"/>
      <c r="E138" s="233"/>
      <c r="F138" s="233"/>
      <c r="G138" s="233"/>
      <c r="H138" s="233"/>
      <c r="I138" s="233"/>
      <c r="J138" s="233"/>
      <c r="K138" s="233"/>
      <c r="L138" s="233"/>
    </row>
    <row r="139" spans="4:12" ht="12">
      <c r="D139" s="233"/>
      <c r="E139" s="233"/>
      <c r="F139" s="233"/>
      <c r="G139" s="233"/>
      <c r="H139" s="233"/>
      <c r="I139" s="233"/>
      <c r="J139" s="233"/>
      <c r="K139" s="233"/>
      <c r="L139" s="233"/>
    </row>
    <row r="140" spans="4:12" ht="12">
      <c r="D140" s="233"/>
      <c r="E140" s="233"/>
      <c r="F140" s="233"/>
      <c r="G140" s="233"/>
      <c r="H140" s="233"/>
      <c r="I140" s="233"/>
      <c r="J140" s="233"/>
      <c r="K140" s="233"/>
      <c r="L140" s="233"/>
    </row>
    <row r="141" spans="4:12" ht="12">
      <c r="D141" s="233"/>
      <c r="E141" s="233"/>
      <c r="F141" s="233"/>
      <c r="G141" s="233"/>
      <c r="H141" s="233"/>
      <c r="I141" s="233"/>
      <c r="J141" s="233"/>
      <c r="K141" s="233"/>
      <c r="L141" s="233"/>
    </row>
    <row r="142" spans="4:12" ht="12">
      <c r="D142" s="233"/>
      <c r="E142" s="233"/>
      <c r="F142" s="233"/>
      <c r="G142" s="233"/>
      <c r="H142" s="233"/>
      <c r="I142" s="233"/>
      <c r="J142" s="233"/>
      <c r="K142" s="233"/>
      <c r="L142" s="233"/>
    </row>
    <row r="143" spans="4:12" ht="12">
      <c r="D143" s="233"/>
      <c r="E143" s="233"/>
      <c r="F143" s="233"/>
      <c r="G143" s="233"/>
      <c r="H143" s="233"/>
      <c r="I143" s="233"/>
      <c r="J143" s="233"/>
      <c r="K143" s="233"/>
      <c r="L143" s="233"/>
    </row>
    <row r="144" spans="4:12" ht="12">
      <c r="D144" s="233"/>
      <c r="E144" s="233"/>
      <c r="F144" s="233"/>
      <c r="G144" s="233"/>
      <c r="H144" s="233"/>
      <c r="I144" s="233"/>
      <c r="J144" s="233"/>
      <c r="K144" s="233"/>
      <c r="L144" s="233"/>
    </row>
    <row r="145" spans="4:12" ht="12">
      <c r="D145" s="233"/>
      <c r="E145" s="233"/>
      <c r="F145" s="233"/>
      <c r="G145" s="233"/>
      <c r="H145" s="233"/>
      <c r="I145" s="233"/>
      <c r="J145" s="233"/>
      <c r="K145" s="233"/>
      <c r="L145" s="233"/>
    </row>
    <row r="146" spans="4:12" ht="12">
      <c r="D146" s="233"/>
      <c r="E146" s="233"/>
      <c r="F146" s="233"/>
      <c r="G146" s="233"/>
      <c r="H146" s="233"/>
      <c r="I146" s="233"/>
      <c r="J146" s="233"/>
      <c r="K146" s="233"/>
      <c r="L146" s="233"/>
    </row>
    <row r="147" spans="4:12" ht="12">
      <c r="D147" s="233"/>
      <c r="E147" s="233"/>
      <c r="F147" s="233"/>
      <c r="G147" s="233"/>
      <c r="H147" s="233"/>
      <c r="I147" s="233"/>
      <c r="J147" s="233"/>
      <c r="K147" s="233"/>
      <c r="L147" s="233"/>
    </row>
    <row r="148" spans="4:12" ht="12">
      <c r="D148" s="233"/>
      <c r="E148" s="233"/>
      <c r="F148" s="233"/>
      <c r="G148" s="233"/>
      <c r="H148" s="233"/>
      <c r="I148" s="233"/>
      <c r="J148" s="233"/>
      <c r="K148" s="233"/>
      <c r="L148" s="233"/>
    </row>
    <row r="149" spans="4:12" ht="12">
      <c r="D149" s="233"/>
      <c r="E149" s="233"/>
      <c r="F149" s="233"/>
      <c r="G149" s="233"/>
      <c r="H149" s="233"/>
      <c r="I149" s="233"/>
      <c r="J149" s="233"/>
      <c r="K149" s="233"/>
      <c r="L149" s="233"/>
    </row>
    <row r="150" spans="4:12" ht="12">
      <c r="D150" s="233"/>
      <c r="E150" s="233"/>
      <c r="F150" s="233"/>
      <c r="G150" s="233"/>
      <c r="H150" s="233"/>
      <c r="I150" s="233"/>
      <c r="J150" s="233"/>
      <c r="K150" s="233"/>
      <c r="L150" s="233"/>
    </row>
    <row r="151" spans="4:12" ht="12">
      <c r="D151" s="233"/>
      <c r="E151" s="233"/>
      <c r="F151" s="233"/>
      <c r="G151" s="233"/>
      <c r="H151" s="233"/>
      <c r="I151" s="233"/>
      <c r="J151" s="233"/>
      <c r="K151" s="233"/>
      <c r="L151" s="233"/>
    </row>
    <row r="152" spans="4:12" ht="12">
      <c r="D152" s="233"/>
      <c r="E152" s="233"/>
      <c r="F152" s="233"/>
      <c r="G152" s="233"/>
      <c r="H152" s="233"/>
      <c r="I152" s="233"/>
      <c r="J152" s="233"/>
      <c r="K152" s="233"/>
      <c r="L152" s="233"/>
    </row>
    <row r="153" spans="4:12" ht="12">
      <c r="D153" s="233"/>
      <c r="E153" s="233"/>
      <c r="F153" s="233"/>
      <c r="G153" s="233"/>
      <c r="H153" s="233"/>
      <c r="I153" s="233"/>
      <c r="J153" s="233"/>
      <c r="K153" s="233"/>
      <c r="L153" s="233"/>
    </row>
    <row r="154" spans="4:12" ht="12">
      <c r="D154" s="233"/>
      <c r="E154" s="233"/>
      <c r="F154" s="233"/>
      <c r="G154" s="233"/>
      <c r="H154" s="233"/>
      <c r="I154" s="233"/>
      <c r="J154" s="233"/>
      <c r="K154" s="233"/>
      <c r="L154" s="233"/>
    </row>
    <row r="155" spans="4:12" ht="12">
      <c r="D155" s="233"/>
      <c r="E155" s="233"/>
      <c r="F155" s="233"/>
      <c r="G155" s="233"/>
      <c r="H155" s="233"/>
      <c r="I155" s="233"/>
      <c r="J155" s="233"/>
      <c r="K155" s="233"/>
      <c r="L155" s="233"/>
    </row>
    <row r="156" spans="4:12" ht="12">
      <c r="D156" s="233"/>
      <c r="E156" s="233"/>
      <c r="F156" s="233"/>
      <c r="G156" s="233"/>
      <c r="H156" s="233"/>
      <c r="I156" s="233"/>
      <c r="J156" s="233"/>
      <c r="K156" s="233"/>
      <c r="L156" s="233"/>
    </row>
    <row r="157" spans="4:12" ht="12">
      <c r="D157" s="233"/>
      <c r="E157" s="233"/>
      <c r="F157" s="233"/>
      <c r="G157" s="233"/>
      <c r="H157" s="233"/>
      <c r="I157" s="233"/>
      <c r="J157" s="233"/>
      <c r="K157" s="233"/>
      <c r="L157" s="233"/>
    </row>
    <row r="158" spans="4:12" ht="12">
      <c r="D158" s="233"/>
      <c r="E158" s="233"/>
      <c r="F158" s="233"/>
      <c r="G158" s="233"/>
      <c r="H158" s="233"/>
      <c r="I158" s="233"/>
      <c r="J158" s="233"/>
      <c r="K158" s="233"/>
      <c r="L158" s="233"/>
    </row>
    <row r="159" spans="4:12" ht="12">
      <c r="D159" s="233"/>
      <c r="E159" s="233"/>
      <c r="F159" s="233"/>
      <c r="G159" s="233"/>
      <c r="H159" s="233"/>
      <c r="I159" s="233"/>
      <c r="J159" s="233"/>
      <c r="K159" s="233"/>
      <c r="L159" s="233"/>
    </row>
    <row r="160" spans="4:12" ht="12">
      <c r="D160" s="233"/>
      <c r="E160" s="233"/>
      <c r="F160" s="233"/>
      <c r="G160" s="233"/>
      <c r="H160" s="233"/>
      <c r="I160" s="233"/>
      <c r="J160" s="233"/>
      <c r="K160" s="233"/>
      <c r="L160" s="233"/>
    </row>
    <row r="161" spans="4:12" ht="12">
      <c r="D161" s="233"/>
      <c r="E161" s="233"/>
      <c r="F161" s="233"/>
      <c r="G161" s="233"/>
      <c r="H161" s="233"/>
      <c r="I161" s="233"/>
      <c r="J161" s="233"/>
      <c r="K161" s="233"/>
      <c r="L161" s="233"/>
    </row>
    <row r="162" spans="4:12" ht="12">
      <c r="D162" s="233"/>
      <c r="E162" s="233"/>
      <c r="F162" s="233"/>
      <c r="G162" s="233"/>
      <c r="H162" s="233"/>
      <c r="I162" s="233"/>
      <c r="J162" s="233"/>
      <c r="K162" s="233"/>
      <c r="L162" s="233"/>
    </row>
    <row r="163" spans="4:12" ht="12">
      <c r="D163" s="233"/>
      <c r="E163" s="233"/>
      <c r="F163" s="233"/>
      <c r="G163" s="233"/>
      <c r="H163" s="233"/>
      <c r="I163" s="233"/>
      <c r="J163" s="233"/>
      <c r="K163" s="233"/>
      <c r="L163" s="233"/>
    </row>
    <row r="164" spans="4:12" ht="12">
      <c r="D164" s="233"/>
      <c r="E164" s="233"/>
      <c r="F164" s="233"/>
      <c r="G164" s="233"/>
      <c r="H164" s="233"/>
      <c r="I164" s="233"/>
      <c r="J164" s="233"/>
      <c r="K164" s="233"/>
      <c r="L164" s="233"/>
    </row>
    <row r="165" spans="4:12" ht="12">
      <c r="D165" s="233"/>
      <c r="E165" s="233"/>
      <c r="F165" s="233"/>
      <c r="G165" s="233"/>
      <c r="H165" s="233"/>
      <c r="I165" s="233"/>
      <c r="J165" s="233"/>
      <c r="K165" s="233"/>
      <c r="L165" s="233"/>
    </row>
    <row r="166" spans="4:12" ht="12">
      <c r="D166" s="233"/>
      <c r="E166" s="233"/>
      <c r="F166" s="233"/>
      <c r="G166" s="233"/>
      <c r="H166" s="233"/>
      <c r="I166" s="233"/>
      <c r="J166" s="233"/>
      <c r="K166" s="233"/>
      <c r="L166" s="233"/>
    </row>
    <row r="167" spans="4:12" ht="12">
      <c r="D167" s="233"/>
      <c r="E167" s="233"/>
      <c r="F167" s="233"/>
      <c r="G167" s="233"/>
      <c r="H167" s="233"/>
      <c r="I167" s="233"/>
      <c r="J167" s="233"/>
      <c r="K167" s="233"/>
      <c r="L167" s="233"/>
    </row>
    <row r="168" spans="4:12" ht="12">
      <c r="D168" s="233"/>
      <c r="E168" s="233"/>
      <c r="F168" s="233"/>
      <c r="G168" s="233"/>
      <c r="H168" s="233"/>
      <c r="I168" s="233"/>
      <c r="J168" s="233"/>
      <c r="K168" s="233"/>
      <c r="L168" s="233"/>
    </row>
    <row r="169" spans="4:12" ht="12">
      <c r="D169" s="233"/>
      <c r="E169" s="233"/>
      <c r="F169" s="233"/>
      <c r="G169" s="233"/>
      <c r="H169" s="233"/>
      <c r="I169" s="233"/>
      <c r="J169" s="233"/>
      <c r="K169" s="233"/>
      <c r="L169" s="233"/>
    </row>
    <row r="170" spans="4:12" ht="12">
      <c r="D170" s="233"/>
      <c r="E170" s="233"/>
      <c r="F170" s="233"/>
      <c r="G170" s="233"/>
      <c r="H170" s="233"/>
      <c r="I170" s="233"/>
      <c r="J170" s="233"/>
      <c r="K170" s="233"/>
      <c r="L170" s="233"/>
    </row>
    <row r="171" spans="4:12" ht="12">
      <c r="D171" s="233"/>
      <c r="E171" s="233"/>
      <c r="F171" s="233"/>
      <c r="G171" s="233"/>
      <c r="H171" s="233"/>
      <c r="I171" s="233"/>
      <c r="J171" s="233"/>
      <c r="K171" s="233"/>
      <c r="L171" s="233"/>
    </row>
    <row r="172" spans="4:12" ht="12">
      <c r="D172" s="233"/>
      <c r="E172" s="233"/>
      <c r="F172" s="233"/>
      <c r="G172" s="233"/>
      <c r="H172" s="233"/>
      <c r="I172" s="233"/>
      <c r="J172" s="233"/>
      <c r="K172" s="233"/>
      <c r="L172" s="233"/>
    </row>
    <row r="173" spans="4:12" ht="12">
      <c r="D173" s="233"/>
      <c r="E173" s="233"/>
      <c r="F173" s="233"/>
      <c r="G173" s="233"/>
      <c r="H173" s="233"/>
      <c r="I173" s="233"/>
      <c r="J173" s="233"/>
      <c r="K173" s="233"/>
      <c r="L173" s="233"/>
    </row>
    <row r="174" spans="4:12" ht="12">
      <c r="D174" s="233"/>
      <c r="E174" s="233"/>
      <c r="F174" s="233"/>
      <c r="G174" s="233"/>
      <c r="H174" s="233"/>
      <c r="I174" s="233"/>
      <c r="J174" s="233"/>
      <c r="K174" s="233"/>
      <c r="L174" s="233"/>
    </row>
    <row r="175" spans="4:12" ht="12">
      <c r="D175" s="233"/>
      <c r="E175" s="233"/>
      <c r="F175" s="233"/>
      <c r="G175" s="233"/>
      <c r="H175" s="233"/>
      <c r="I175" s="233"/>
      <c r="J175" s="233"/>
      <c r="K175" s="233"/>
      <c r="L175" s="233"/>
    </row>
    <row r="176" spans="4:12" ht="12">
      <c r="D176" s="233"/>
      <c r="E176" s="233"/>
      <c r="F176" s="233"/>
      <c r="G176" s="233"/>
      <c r="H176" s="233"/>
      <c r="I176" s="233"/>
      <c r="J176" s="233"/>
      <c r="K176" s="233"/>
      <c r="L176" s="233"/>
    </row>
    <row r="177" spans="4:12" ht="12">
      <c r="D177" s="233"/>
      <c r="E177" s="233"/>
      <c r="F177" s="233"/>
      <c r="G177" s="233"/>
      <c r="H177" s="233"/>
      <c r="I177" s="233"/>
      <c r="J177" s="233"/>
      <c r="K177" s="233"/>
      <c r="L177" s="233"/>
    </row>
    <row r="178" spans="4:12" ht="12">
      <c r="D178" s="233"/>
      <c r="E178" s="233"/>
      <c r="F178" s="233"/>
      <c r="G178" s="233"/>
      <c r="H178" s="233"/>
      <c r="I178" s="233"/>
      <c r="J178" s="233"/>
      <c r="K178" s="233"/>
      <c r="L178" s="233"/>
    </row>
    <row r="179" spans="4:12" ht="12">
      <c r="D179" s="233"/>
      <c r="E179" s="233"/>
      <c r="F179" s="233"/>
      <c r="G179" s="233"/>
      <c r="H179" s="233"/>
      <c r="I179" s="233"/>
      <c r="J179" s="233"/>
      <c r="K179" s="233"/>
      <c r="L179" s="233"/>
    </row>
    <row r="180" spans="4:12" ht="12">
      <c r="D180" s="233"/>
      <c r="E180" s="233"/>
      <c r="F180" s="233"/>
      <c r="G180" s="233"/>
      <c r="H180" s="233"/>
      <c r="I180" s="233"/>
      <c r="J180" s="233"/>
      <c r="K180" s="233"/>
      <c r="L180" s="233"/>
    </row>
    <row r="181" spans="4:12" ht="12">
      <c r="D181" s="233"/>
      <c r="E181" s="233"/>
      <c r="F181" s="233"/>
      <c r="G181" s="233"/>
      <c r="H181" s="233"/>
      <c r="I181" s="233"/>
      <c r="J181" s="233"/>
      <c r="K181" s="233"/>
      <c r="L181" s="233"/>
    </row>
    <row r="182" spans="4:12" ht="12">
      <c r="D182" s="233"/>
      <c r="E182" s="233"/>
      <c r="F182" s="233"/>
      <c r="G182" s="233"/>
      <c r="H182" s="233"/>
      <c r="I182" s="233"/>
      <c r="J182" s="233"/>
      <c r="K182" s="233"/>
      <c r="L182" s="233"/>
    </row>
    <row r="183" spans="4:12" ht="12">
      <c r="D183" s="233"/>
      <c r="E183" s="233"/>
      <c r="F183" s="233"/>
      <c r="G183" s="233"/>
      <c r="H183" s="233"/>
      <c r="I183" s="233"/>
      <c r="J183" s="233"/>
      <c r="K183" s="233"/>
      <c r="L183" s="233"/>
    </row>
    <row r="184" spans="4:12" ht="12">
      <c r="D184" s="233"/>
      <c r="E184" s="233"/>
      <c r="F184" s="233"/>
      <c r="G184" s="233"/>
      <c r="H184" s="233"/>
      <c r="I184" s="233"/>
      <c r="J184" s="233"/>
      <c r="K184" s="233"/>
      <c r="L184" s="233"/>
    </row>
    <row r="185" spans="4:12" ht="12">
      <c r="D185" s="233"/>
      <c r="E185" s="233"/>
      <c r="F185" s="233"/>
      <c r="G185" s="233"/>
      <c r="H185" s="233"/>
      <c r="I185" s="233"/>
      <c r="J185" s="233"/>
      <c r="K185" s="233"/>
      <c r="L185" s="233"/>
    </row>
    <row r="186" spans="4:12" ht="12">
      <c r="D186" s="233"/>
      <c r="E186" s="233"/>
      <c r="F186" s="233"/>
      <c r="G186" s="233"/>
      <c r="H186" s="233"/>
      <c r="I186" s="233"/>
      <c r="J186" s="233"/>
      <c r="K186" s="233"/>
      <c r="L186" s="233"/>
    </row>
    <row r="187" spans="4:12" ht="12">
      <c r="D187" s="233"/>
      <c r="E187" s="233"/>
      <c r="F187" s="233"/>
      <c r="G187" s="233"/>
      <c r="H187" s="233"/>
      <c r="I187" s="233"/>
      <c r="J187" s="233"/>
      <c r="K187" s="233"/>
      <c r="L187" s="233"/>
    </row>
    <row r="188" spans="4:12" ht="12">
      <c r="D188" s="233"/>
      <c r="E188" s="233"/>
      <c r="F188" s="233"/>
      <c r="G188" s="233"/>
      <c r="H188" s="233"/>
      <c r="I188" s="233"/>
      <c r="J188" s="233"/>
      <c r="K188" s="233"/>
      <c r="L188" s="233"/>
    </row>
    <row r="189" spans="4:12" ht="12">
      <c r="D189" s="233"/>
      <c r="E189" s="233"/>
      <c r="F189" s="233"/>
      <c r="G189" s="233"/>
      <c r="H189" s="233"/>
      <c r="I189" s="233"/>
      <c r="J189" s="233"/>
      <c r="K189" s="233"/>
      <c r="L189" s="233"/>
    </row>
    <row r="190" spans="4:12" ht="12">
      <c r="D190" s="233"/>
      <c r="E190" s="233"/>
      <c r="F190" s="233"/>
      <c r="G190" s="233"/>
      <c r="H190" s="233"/>
      <c r="I190" s="233"/>
      <c r="J190" s="233"/>
      <c r="K190" s="233"/>
      <c r="L190" s="233"/>
    </row>
    <row r="191" spans="4:12" ht="12">
      <c r="D191" s="233"/>
      <c r="E191" s="233"/>
      <c r="F191" s="233"/>
      <c r="G191" s="233"/>
      <c r="H191" s="233"/>
      <c r="I191" s="233"/>
      <c r="J191" s="233"/>
      <c r="K191" s="233"/>
      <c r="L191" s="233"/>
    </row>
    <row r="192" spans="4:12" ht="12">
      <c r="D192" s="233"/>
      <c r="E192" s="233"/>
      <c r="F192" s="233"/>
      <c r="G192" s="233"/>
      <c r="H192" s="233"/>
      <c r="I192" s="233"/>
      <c r="J192" s="233"/>
      <c r="K192" s="233"/>
      <c r="L192" s="233"/>
    </row>
    <row r="193" spans="4:12" ht="12">
      <c r="D193" s="233"/>
      <c r="E193" s="233"/>
      <c r="F193" s="233"/>
      <c r="G193" s="233"/>
      <c r="H193" s="233"/>
      <c r="I193" s="233"/>
      <c r="J193" s="233"/>
      <c r="K193" s="233"/>
      <c r="L193" s="233"/>
    </row>
    <row r="194" spans="4:12" ht="12">
      <c r="D194" s="233"/>
      <c r="E194" s="233"/>
      <c r="F194" s="233"/>
      <c r="G194" s="233"/>
      <c r="H194" s="233"/>
      <c r="I194" s="233"/>
      <c r="J194" s="233"/>
      <c r="K194" s="233"/>
      <c r="L194" s="233"/>
    </row>
    <row r="195" spans="4:12" ht="12">
      <c r="D195" s="233"/>
      <c r="E195" s="233"/>
      <c r="F195" s="233"/>
      <c r="G195" s="233"/>
      <c r="H195" s="233"/>
      <c r="I195" s="233"/>
      <c r="J195" s="233"/>
      <c r="K195" s="233"/>
      <c r="L195" s="233"/>
    </row>
    <row r="196" spans="4:12" ht="12">
      <c r="D196" s="233"/>
      <c r="E196" s="233"/>
      <c r="F196" s="233"/>
      <c r="G196" s="233"/>
      <c r="H196" s="233"/>
      <c r="I196" s="233"/>
      <c r="J196" s="233"/>
      <c r="K196" s="233"/>
      <c r="L196" s="233"/>
    </row>
    <row r="197" spans="4:12" ht="12">
      <c r="D197" s="233"/>
      <c r="E197" s="233"/>
      <c r="F197" s="233"/>
      <c r="G197" s="233"/>
      <c r="H197" s="233"/>
      <c r="I197" s="233"/>
      <c r="J197" s="233"/>
      <c r="K197" s="233"/>
      <c r="L197" s="233"/>
    </row>
    <row r="198" spans="4:12" ht="12">
      <c r="D198" s="233"/>
      <c r="E198" s="233"/>
      <c r="F198" s="233"/>
      <c r="G198" s="233"/>
      <c r="H198" s="233"/>
      <c r="I198" s="233"/>
      <c r="J198" s="233"/>
      <c r="K198" s="233"/>
      <c r="L198" s="233"/>
    </row>
    <row r="199" spans="4:12" ht="12">
      <c r="D199" s="233"/>
      <c r="E199" s="233"/>
      <c r="F199" s="233"/>
      <c r="G199" s="233"/>
      <c r="H199" s="233"/>
      <c r="I199" s="233"/>
      <c r="J199" s="233"/>
      <c r="K199" s="233"/>
      <c r="L199" s="233"/>
    </row>
    <row r="200" spans="4:12" ht="12">
      <c r="D200" s="233"/>
      <c r="E200" s="233"/>
      <c r="F200" s="233"/>
      <c r="G200" s="233"/>
      <c r="H200" s="233"/>
      <c r="I200" s="233"/>
      <c r="J200" s="233"/>
      <c r="K200" s="233"/>
      <c r="L200" s="233"/>
    </row>
    <row r="201" spans="4:12" ht="12">
      <c r="D201" s="233"/>
      <c r="E201" s="233"/>
      <c r="F201" s="233"/>
      <c r="G201" s="233"/>
      <c r="H201" s="233"/>
      <c r="I201" s="233"/>
      <c r="J201" s="233"/>
      <c r="K201" s="233"/>
      <c r="L201" s="233"/>
    </row>
    <row r="202" spans="4:12" ht="12">
      <c r="D202" s="233"/>
      <c r="E202" s="233"/>
      <c r="F202" s="233"/>
      <c r="G202" s="233"/>
      <c r="H202" s="233"/>
      <c r="I202" s="233"/>
      <c r="J202" s="233"/>
      <c r="K202" s="233"/>
      <c r="L202" s="233"/>
    </row>
    <row r="203" spans="4:12" ht="12">
      <c r="D203" s="233"/>
      <c r="E203" s="233"/>
      <c r="F203" s="233"/>
      <c r="G203" s="233"/>
      <c r="H203" s="233"/>
      <c r="I203" s="233"/>
      <c r="J203" s="233"/>
      <c r="K203" s="233"/>
      <c r="L203" s="233"/>
    </row>
    <row r="204" spans="4:12" ht="12">
      <c r="D204" s="233"/>
      <c r="E204" s="233"/>
      <c r="F204" s="233"/>
      <c r="G204" s="233"/>
      <c r="H204" s="233"/>
      <c r="I204" s="233"/>
      <c r="J204" s="233"/>
      <c r="K204" s="233"/>
      <c r="L204" s="233"/>
    </row>
    <row r="205" spans="4:12" ht="12">
      <c r="D205" s="233"/>
      <c r="E205" s="233"/>
      <c r="F205" s="233"/>
      <c r="G205" s="233"/>
      <c r="H205" s="233"/>
      <c r="I205" s="233"/>
      <c r="J205" s="233"/>
      <c r="K205" s="233"/>
      <c r="L205" s="233"/>
    </row>
    <row r="206" spans="4:12" ht="12">
      <c r="D206" s="233"/>
      <c r="E206" s="233"/>
      <c r="F206" s="233"/>
      <c r="G206" s="233"/>
      <c r="H206" s="233"/>
      <c r="I206" s="233"/>
      <c r="J206" s="233"/>
      <c r="K206" s="233"/>
      <c r="L206" s="233"/>
    </row>
    <row r="207" spans="4:12" ht="12">
      <c r="D207" s="233"/>
      <c r="E207" s="233"/>
      <c r="F207" s="233"/>
      <c r="G207" s="233"/>
      <c r="H207" s="233"/>
      <c r="I207" s="233"/>
      <c r="J207" s="233"/>
      <c r="K207" s="233"/>
      <c r="L207" s="233"/>
    </row>
    <row r="208" spans="4:12" ht="12">
      <c r="D208" s="233"/>
      <c r="E208" s="233"/>
      <c r="F208" s="233"/>
      <c r="G208" s="233"/>
      <c r="H208" s="233"/>
      <c r="I208" s="233"/>
      <c r="J208" s="233"/>
      <c r="K208" s="233"/>
      <c r="L208" s="233"/>
    </row>
    <row r="209" spans="4:12" ht="12">
      <c r="D209" s="233"/>
      <c r="E209" s="233"/>
      <c r="F209" s="233"/>
      <c r="G209" s="233"/>
      <c r="H209" s="233"/>
      <c r="I209" s="233"/>
      <c r="J209" s="233"/>
      <c r="K209" s="233"/>
      <c r="L209" s="233"/>
    </row>
  </sheetData>
  <mergeCells count="13">
    <mergeCell ref="B56:C56"/>
    <mergeCell ref="B41:C41"/>
    <mergeCell ref="B29:C29"/>
    <mergeCell ref="B12:C12"/>
    <mergeCell ref="D4:D5"/>
    <mergeCell ref="E4:P4"/>
    <mergeCell ref="B9:C9"/>
    <mergeCell ref="B8:C8"/>
    <mergeCell ref="B7:C7"/>
    <mergeCell ref="B4:C5"/>
    <mergeCell ref="G7:H7"/>
    <mergeCell ref="I7:J7"/>
    <mergeCell ref="I8:J8"/>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B2:Z201"/>
  <sheetViews>
    <sheetView workbookViewId="0" topLeftCell="A1">
      <selection activeCell="A1" sqref="A1"/>
    </sheetView>
  </sheetViews>
  <sheetFormatPr defaultColWidth="9.00390625" defaultRowHeight="13.5"/>
  <cols>
    <col min="1" max="1" width="2.625" style="298" customWidth="1"/>
    <col min="2" max="2" width="3.875" style="298" customWidth="1"/>
    <col min="3" max="3" width="10.625" style="300" customWidth="1"/>
    <col min="4" max="8" width="12.625" style="298" customWidth="1"/>
    <col min="9" max="9" width="9.125" style="298" customWidth="1"/>
    <col min="10" max="10" width="9.25390625" style="301" customWidth="1"/>
    <col min="11" max="12" width="8.125" style="301" customWidth="1"/>
    <col min="13" max="14" width="7.25390625" style="301" customWidth="1"/>
    <col min="15" max="15" width="7.125" style="301" customWidth="1"/>
    <col min="16" max="26" width="9.00390625" style="301" customWidth="1"/>
    <col min="27" max="16384" width="9.00390625" style="298" customWidth="1"/>
  </cols>
  <sheetData>
    <row r="2" ht="14.25">
      <c r="B2" s="299" t="s">
        <v>1058</v>
      </c>
    </row>
    <row r="3" spans="10:15" ht="12.75" thickBot="1">
      <c r="J3" s="302"/>
      <c r="O3" s="303"/>
    </row>
    <row r="4" spans="2:26" s="304" customFormat="1" ht="19.5" customHeight="1" thickTop="1">
      <c r="B4" s="1356" t="s">
        <v>1044</v>
      </c>
      <c r="C4" s="1357"/>
      <c r="D4" s="1352" t="s">
        <v>1045</v>
      </c>
      <c r="E4" s="1352" t="s">
        <v>1046</v>
      </c>
      <c r="F4" s="1353" t="s">
        <v>1047</v>
      </c>
      <c r="G4" s="1354"/>
      <c r="H4" s="1355"/>
      <c r="I4" s="1350" t="s">
        <v>1048</v>
      </c>
      <c r="J4" s="1350" t="s">
        <v>1049</v>
      </c>
      <c r="K4" s="305"/>
      <c r="L4" s="305"/>
      <c r="M4" s="305"/>
      <c r="N4" s="305"/>
      <c r="O4" s="305"/>
      <c r="P4" s="305"/>
      <c r="Q4" s="305"/>
      <c r="R4" s="305"/>
      <c r="S4" s="305"/>
      <c r="T4" s="305"/>
      <c r="U4" s="305"/>
      <c r="V4" s="305"/>
      <c r="W4" s="305"/>
      <c r="X4" s="305"/>
      <c r="Y4" s="305"/>
      <c r="Z4" s="305"/>
    </row>
    <row r="5" spans="2:26" s="304" customFormat="1" ht="21.75" customHeight="1">
      <c r="B5" s="1358"/>
      <c r="C5" s="1359"/>
      <c r="D5" s="1351"/>
      <c r="E5" s="1351"/>
      <c r="F5" s="306" t="s">
        <v>1756</v>
      </c>
      <c r="G5" s="307" t="s">
        <v>1050</v>
      </c>
      <c r="H5" s="308" t="s">
        <v>1051</v>
      </c>
      <c r="I5" s="1351"/>
      <c r="J5" s="1351"/>
      <c r="K5" s="309"/>
      <c r="L5" s="309"/>
      <c r="M5" s="309"/>
      <c r="N5" s="309"/>
      <c r="O5" s="309"/>
      <c r="P5" s="305"/>
      <c r="Q5" s="305"/>
      <c r="R5" s="305"/>
      <c r="S5" s="305"/>
      <c r="T5" s="305"/>
      <c r="U5" s="305"/>
      <c r="V5" s="305"/>
      <c r="W5" s="305"/>
      <c r="X5" s="305"/>
      <c r="Y5" s="305"/>
      <c r="Z5" s="305"/>
    </row>
    <row r="6" spans="2:26" s="310" customFormat="1" ht="10.5">
      <c r="B6" s="311"/>
      <c r="C6" s="312"/>
      <c r="D6" s="313" t="s">
        <v>1052</v>
      </c>
      <c r="E6" s="314" t="s">
        <v>1052</v>
      </c>
      <c r="F6" s="314" t="s">
        <v>1052</v>
      </c>
      <c r="G6" s="314" t="s">
        <v>1052</v>
      </c>
      <c r="H6" s="314" t="s">
        <v>1052</v>
      </c>
      <c r="I6" s="314" t="s">
        <v>1052</v>
      </c>
      <c r="J6" s="315" t="s">
        <v>1052</v>
      </c>
      <c r="K6" s="316"/>
      <c r="L6" s="316"/>
      <c r="M6" s="316"/>
      <c r="N6" s="316"/>
      <c r="O6" s="316"/>
      <c r="P6" s="317"/>
      <c r="Q6" s="317"/>
      <c r="R6" s="317"/>
      <c r="S6" s="317"/>
      <c r="T6" s="317"/>
      <c r="U6" s="317"/>
      <c r="V6" s="317"/>
      <c r="W6" s="317"/>
      <c r="X6" s="317"/>
      <c r="Y6" s="317"/>
      <c r="Z6" s="317"/>
    </row>
    <row r="7" spans="2:26" s="310" customFormat="1" ht="12">
      <c r="B7" s="1360" t="s">
        <v>1053</v>
      </c>
      <c r="C7" s="1361"/>
      <c r="D7" s="318">
        <f>SUM(E7:F7)</f>
        <v>115168</v>
      </c>
      <c r="E7" s="319">
        <v>49303</v>
      </c>
      <c r="F7" s="319">
        <f>SUM(G7:H7)</f>
        <v>65865</v>
      </c>
      <c r="G7" s="319">
        <v>40310</v>
      </c>
      <c r="H7" s="319">
        <v>25555</v>
      </c>
      <c r="I7" s="320" t="s">
        <v>1054</v>
      </c>
      <c r="J7" s="321" t="s">
        <v>1054</v>
      </c>
      <c r="K7" s="316"/>
      <c r="L7" s="316"/>
      <c r="M7" s="316"/>
      <c r="N7" s="316"/>
      <c r="O7" s="316"/>
      <c r="P7" s="317"/>
      <c r="Q7" s="317"/>
      <c r="R7" s="317"/>
      <c r="S7" s="317"/>
      <c r="T7" s="317"/>
      <c r="U7" s="317"/>
      <c r="V7" s="317"/>
      <c r="W7" s="317"/>
      <c r="X7" s="317"/>
      <c r="Y7" s="317"/>
      <c r="Z7" s="317"/>
    </row>
    <row r="8" spans="2:26" s="310" customFormat="1" ht="12">
      <c r="B8" s="1360" t="s">
        <v>1055</v>
      </c>
      <c r="C8" s="1361"/>
      <c r="D8" s="318">
        <f>SUM(E8:F8)</f>
        <v>117146</v>
      </c>
      <c r="E8" s="319">
        <v>46736</v>
      </c>
      <c r="F8" s="319">
        <f>SUM(G8:H8)</f>
        <v>70410</v>
      </c>
      <c r="G8" s="319">
        <v>42234</v>
      </c>
      <c r="H8" s="319">
        <v>28176</v>
      </c>
      <c r="I8" s="320" t="s">
        <v>1054</v>
      </c>
      <c r="J8" s="321" t="s">
        <v>1054</v>
      </c>
      <c r="K8" s="316"/>
      <c r="L8" s="316"/>
      <c r="M8" s="316"/>
      <c r="N8" s="316"/>
      <c r="O8" s="316"/>
      <c r="P8" s="317"/>
      <c r="Q8" s="317"/>
      <c r="R8" s="317"/>
      <c r="S8" s="317"/>
      <c r="T8" s="317"/>
      <c r="U8" s="317"/>
      <c r="V8" s="317"/>
      <c r="W8" s="317"/>
      <c r="X8" s="317"/>
      <c r="Y8" s="317"/>
      <c r="Z8" s="317"/>
    </row>
    <row r="9" spans="2:26" s="322" customFormat="1" ht="11.25">
      <c r="B9" s="1362" t="s">
        <v>1056</v>
      </c>
      <c r="C9" s="1363"/>
      <c r="D9" s="323">
        <f aca="true" t="shared" si="0" ref="D9:J9">SUM(D11,D28,D40,D55)</f>
        <v>116926</v>
      </c>
      <c r="E9" s="324">
        <f t="shared" si="0"/>
        <v>44754</v>
      </c>
      <c r="F9" s="324">
        <f t="shared" si="0"/>
        <v>72172</v>
      </c>
      <c r="G9" s="324">
        <f t="shared" si="0"/>
        <v>41832</v>
      </c>
      <c r="H9" s="324">
        <f t="shared" si="0"/>
        <v>30340</v>
      </c>
      <c r="I9" s="324">
        <f t="shared" si="0"/>
        <v>626</v>
      </c>
      <c r="J9" s="325">
        <f t="shared" si="0"/>
        <v>846</v>
      </c>
      <c r="K9" s="326"/>
      <c r="L9" s="326"/>
      <c r="M9" s="326"/>
      <c r="N9" s="326"/>
      <c r="O9" s="326"/>
      <c r="P9" s="327"/>
      <c r="Q9" s="327"/>
      <c r="R9" s="327"/>
      <c r="S9" s="327"/>
      <c r="T9" s="327"/>
      <c r="U9" s="327"/>
      <c r="V9" s="327"/>
      <c r="W9" s="327"/>
      <c r="X9" s="327"/>
      <c r="Y9" s="327"/>
      <c r="Z9" s="327"/>
    </row>
    <row r="10" spans="2:15" ht="9" customHeight="1">
      <c r="B10" s="328"/>
      <c r="C10" s="329"/>
      <c r="D10" s="318"/>
      <c r="E10" s="319"/>
      <c r="F10" s="319"/>
      <c r="G10" s="319"/>
      <c r="H10" s="319"/>
      <c r="I10" s="319"/>
      <c r="J10" s="330"/>
      <c r="K10" s="331"/>
      <c r="L10" s="331"/>
      <c r="M10" s="331"/>
      <c r="N10" s="331"/>
      <c r="O10" s="331"/>
    </row>
    <row r="11" spans="2:15" ht="12" customHeight="1">
      <c r="B11" s="1348" t="s">
        <v>894</v>
      </c>
      <c r="C11" s="1364"/>
      <c r="D11" s="332">
        <f aca="true" t="shared" si="1" ref="D11:D26">SUM(E11:F11)</f>
        <v>29354</v>
      </c>
      <c r="E11" s="333">
        <f>SUM(E12:E26)</f>
        <v>12215</v>
      </c>
      <c r="F11" s="333">
        <f aca="true" t="shared" si="2" ref="F11:F26">SUM(G11:H11)</f>
        <v>17139</v>
      </c>
      <c r="G11" s="333">
        <f>SUM(G12:G26)</f>
        <v>8383</v>
      </c>
      <c r="H11" s="333">
        <f>SUM(H12:H26)</f>
        <v>8756</v>
      </c>
      <c r="I11" s="333">
        <f>SUM(I12:I26)</f>
        <v>172</v>
      </c>
      <c r="J11" s="334">
        <f>SUM(J12:J26)</f>
        <v>232</v>
      </c>
      <c r="K11" s="335"/>
      <c r="L11" s="335"/>
      <c r="M11" s="335"/>
      <c r="N11" s="335"/>
      <c r="O11" s="335"/>
    </row>
    <row r="12" spans="2:26" s="336" customFormat="1" ht="12" customHeight="1">
      <c r="B12" s="337"/>
      <c r="C12" s="266" t="s">
        <v>1026</v>
      </c>
      <c r="D12" s="318">
        <f t="shared" si="1"/>
        <v>3496</v>
      </c>
      <c r="E12" s="319">
        <v>1501</v>
      </c>
      <c r="F12" s="338">
        <f t="shared" si="2"/>
        <v>1995</v>
      </c>
      <c r="G12" s="331">
        <v>830</v>
      </c>
      <c r="H12" s="338">
        <v>1165</v>
      </c>
      <c r="I12" s="338">
        <v>15</v>
      </c>
      <c r="J12" s="339">
        <v>23</v>
      </c>
      <c r="K12" s="338"/>
      <c r="L12" s="338"/>
      <c r="M12" s="338"/>
      <c r="N12" s="338"/>
      <c r="O12" s="338"/>
      <c r="P12" s="340"/>
      <c r="Q12" s="340"/>
      <c r="R12" s="340"/>
      <c r="S12" s="340"/>
      <c r="T12" s="340"/>
      <c r="U12" s="340"/>
      <c r="V12" s="340"/>
      <c r="W12" s="340"/>
      <c r="X12" s="340"/>
      <c r="Y12" s="340"/>
      <c r="Z12" s="340"/>
    </row>
    <row r="13" spans="2:26" s="336" customFormat="1" ht="12" customHeight="1">
      <c r="B13" s="337"/>
      <c r="C13" s="266" t="s">
        <v>1759</v>
      </c>
      <c r="D13" s="318">
        <f t="shared" si="1"/>
        <v>5870</v>
      </c>
      <c r="E13" s="319">
        <v>2786</v>
      </c>
      <c r="F13" s="338">
        <f t="shared" si="2"/>
        <v>3084</v>
      </c>
      <c r="G13" s="331">
        <v>1009</v>
      </c>
      <c r="H13" s="338">
        <v>2075</v>
      </c>
      <c r="I13" s="338">
        <v>24</v>
      </c>
      <c r="J13" s="339">
        <v>47</v>
      </c>
      <c r="K13" s="338"/>
      <c r="L13" s="338"/>
      <c r="M13" s="338"/>
      <c r="N13" s="338"/>
      <c r="O13" s="338"/>
      <c r="P13" s="340"/>
      <c r="Q13" s="340"/>
      <c r="R13" s="340"/>
      <c r="S13" s="340"/>
      <c r="T13" s="340"/>
      <c r="U13" s="340"/>
      <c r="V13" s="340"/>
      <c r="W13" s="340"/>
      <c r="X13" s="340"/>
      <c r="Y13" s="340"/>
      <c r="Z13" s="340"/>
    </row>
    <row r="14" spans="2:26" s="336" customFormat="1" ht="12" customHeight="1">
      <c r="B14" s="337"/>
      <c r="C14" s="266" t="s">
        <v>1027</v>
      </c>
      <c r="D14" s="318">
        <f t="shared" si="1"/>
        <v>1113</v>
      </c>
      <c r="E14" s="319">
        <v>199</v>
      </c>
      <c r="F14" s="338">
        <f t="shared" si="2"/>
        <v>914</v>
      </c>
      <c r="G14" s="331">
        <v>588</v>
      </c>
      <c r="H14" s="338">
        <v>326</v>
      </c>
      <c r="I14" s="338">
        <v>10</v>
      </c>
      <c r="J14" s="339">
        <v>3</v>
      </c>
      <c r="K14" s="338"/>
      <c r="L14" s="338"/>
      <c r="M14" s="338"/>
      <c r="N14" s="338"/>
      <c r="O14" s="338"/>
      <c r="P14" s="340"/>
      <c r="Q14" s="340"/>
      <c r="R14" s="340"/>
      <c r="S14" s="340"/>
      <c r="T14" s="340"/>
      <c r="U14" s="340"/>
      <c r="V14" s="340"/>
      <c r="W14" s="340"/>
      <c r="X14" s="340"/>
      <c r="Y14" s="340"/>
      <c r="Z14" s="340"/>
    </row>
    <row r="15" spans="2:26" s="336" customFormat="1" ht="12" customHeight="1">
      <c r="B15" s="337"/>
      <c r="C15" s="266" t="s">
        <v>1028</v>
      </c>
      <c r="D15" s="318">
        <f t="shared" si="1"/>
        <v>1321</v>
      </c>
      <c r="E15" s="319">
        <v>709</v>
      </c>
      <c r="F15" s="338">
        <f t="shared" si="2"/>
        <v>612</v>
      </c>
      <c r="G15" s="331">
        <v>448</v>
      </c>
      <c r="H15" s="338">
        <v>164</v>
      </c>
      <c r="I15" s="338">
        <v>1</v>
      </c>
      <c r="J15" s="339">
        <v>1</v>
      </c>
      <c r="K15" s="338"/>
      <c r="L15" s="338"/>
      <c r="M15" s="338"/>
      <c r="N15" s="338"/>
      <c r="O15" s="338"/>
      <c r="P15" s="340"/>
      <c r="Q15" s="340"/>
      <c r="R15" s="340"/>
      <c r="S15" s="340"/>
      <c r="T15" s="340"/>
      <c r="U15" s="340"/>
      <c r="V15" s="340"/>
      <c r="W15" s="340"/>
      <c r="X15" s="340"/>
      <c r="Y15" s="340"/>
      <c r="Z15" s="340"/>
    </row>
    <row r="16" spans="2:26" s="336" customFormat="1" ht="12" customHeight="1">
      <c r="B16" s="337"/>
      <c r="C16" s="266" t="s">
        <v>1029</v>
      </c>
      <c r="D16" s="318">
        <f t="shared" si="1"/>
        <v>1829</v>
      </c>
      <c r="E16" s="319">
        <v>905</v>
      </c>
      <c r="F16" s="338">
        <f t="shared" si="2"/>
        <v>924</v>
      </c>
      <c r="G16" s="331">
        <v>517</v>
      </c>
      <c r="H16" s="338">
        <v>407</v>
      </c>
      <c r="I16" s="338">
        <v>38</v>
      </c>
      <c r="J16" s="339">
        <v>28</v>
      </c>
      <c r="K16" s="338"/>
      <c r="L16" s="338"/>
      <c r="M16" s="338"/>
      <c r="N16" s="338"/>
      <c r="O16" s="338"/>
      <c r="P16" s="340"/>
      <c r="Q16" s="340"/>
      <c r="R16" s="340"/>
      <c r="S16" s="340"/>
      <c r="T16" s="340"/>
      <c r="U16" s="340"/>
      <c r="V16" s="340"/>
      <c r="W16" s="340"/>
      <c r="X16" s="340"/>
      <c r="Y16" s="340"/>
      <c r="Z16" s="340"/>
    </row>
    <row r="17" spans="2:26" s="336" customFormat="1" ht="12" customHeight="1">
      <c r="B17" s="337"/>
      <c r="C17" s="266" t="s">
        <v>897</v>
      </c>
      <c r="D17" s="318">
        <f t="shared" si="1"/>
        <v>1246</v>
      </c>
      <c r="E17" s="319">
        <v>669</v>
      </c>
      <c r="F17" s="338">
        <f t="shared" si="2"/>
        <v>577</v>
      </c>
      <c r="G17" s="331">
        <v>356</v>
      </c>
      <c r="H17" s="338">
        <v>221</v>
      </c>
      <c r="I17" s="338">
        <v>8</v>
      </c>
      <c r="J17" s="339">
        <v>21</v>
      </c>
      <c r="K17" s="338"/>
      <c r="L17" s="338"/>
      <c r="M17" s="338"/>
      <c r="N17" s="338"/>
      <c r="O17" s="338"/>
      <c r="P17" s="340"/>
      <c r="Q17" s="340"/>
      <c r="R17" s="340"/>
      <c r="S17" s="340"/>
      <c r="T17" s="340"/>
      <c r="U17" s="340"/>
      <c r="V17" s="340"/>
      <c r="W17" s="340"/>
      <c r="X17" s="340"/>
      <c r="Y17" s="340"/>
      <c r="Z17" s="340"/>
    </row>
    <row r="18" spans="2:26" s="336" customFormat="1" ht="12" customHeight="1">
      <c r="B18" s="337"/>
      <c r="C18" s="266" t="s">
        <v>1764</v>
      </c>
      <c r="D18" s="318">
        <f t="shared" si="1"/>
        <v>1875</v>
      </c>
      <c r="E18" s="319">
        <v>1087</v>
      </c>
      <c r="F18" s="338">
        <f t="shared" si="2"/>
        <v>788</v>
      </c>
      <c r="G18" s="331">
        <v>513</v>
      </c>
      <c r="H18" s="338">
        <v>275</v>
      </c>
      <c r="I18" s="338">
        <v>20</v>
      </c>
      <c r="J18" s="339">
        <v>5</v>
      </c>
      <c r="K18" s="338"/>
      <c r="L18" s="338"/>
      <c r="M18" s="338"/>
      <c r="N18" s="338"/>
      <c r="O18" s="338"/>
      <c r="P18" s="340"/>
      <c r="Q18" s="340"/>
      <c r="R18" s="340"/>
      <c r="S18" s="340"/>
      <c r="T18" s="340"/>
      <c r="U18" s="340"/>
      <c r="V18" s="340"/>
      <c r="W18" s="340"/>
      <c r="X18" s="340"/>
      <c r="Y18" s="340"/>
      <c r="Z18" s="340"/>
    </row>
    <row r="19" spans="2:26" s="336" customFormat="1" ht="12" customHeight="1">
      <c r="B19" s="337"/>
      <c r="C19" s="266" t="s">
        <v>899</v>
      </c>
      <c r="D19" s="318">
        <f t="shared" si="1"/>
        <v>1230</v>
      </c>
      <c r="E19" s="319">
        <v>418</v>
      </c>
      <c r="F19" s="338">
        <f t="shared" si="2"/>
        <v>812</v>
      </c>
      <c r="G19" s="331">
        <v>463</v>
      </c>
      <c r="H19" s="338">
        <v>349</v>
      </c>
      <c r="I19" s="338">
        <v>8</v>
      </c>
      <c r="J19" s="339">
        <v>5</v>
      </c>
      <c r="K19" s="338"/>
      <c r="L19" s="338"/>
      <c r="M19" s="338"/>
      <c r="N19" s="338"/>
      <c r="O19" s="338"/>
      <c r="P19" s="340"/>
      <c r="Q19" s="340"/>
      <c r="R19" s="340"/>
      <c r="S19" s="340"/>
      <c r="T19" s="340"/>
      <c r="U19" s="340"/>
      <c r="V19" s="340"/>
      <c r="W19" s="340"/>
      <c r="X19" s="340"/>
      <c r="Y19" s="340"/>
      <c r="Z19" s="340"/>
    </row>
    <row r="20" spans="2:26" s="336" customFormat="1" ht="12" customHeight="1">
      <c r="B20" s="337"/>
      <c r="C20" s="266" t="s">
        <v>900</v>
      </c>
      <c r="D20" s="318">
        <f t="shared" si="1"/>
        <v>2471</v>
      </c>
      <c r="E20" s="319">
        <v>1270</v>
      </c>
      <c r="F20" s="338">
        <f t="shared" si="2"/>
        <v>1201</v>
      </c>
      <c r="G20" s="331">
        <v>751</v>
      </c>
      <c r="H20" s="338">
        <v>450</v>
      </c>
      <c r="I20" s="338">
        <v>13</v>
      </c>
      <c r="J20" s="339">
        <v>18</v>
      </c>
      <c r="K20" s="338"/>
      <c r="L20" s="338"/>
      <c r="M20" s="338"/>
      <c r="N20" s="338"/>
      <c r="O20" s="338"/>
      <c r="P20" s="340"/>
      <c r="Q20" s="340"/>
      <c r="R20" s="340"/>
      <c r="S20" s="340"/>
      <c r="T20" s="340"/>
      <c r="U20" s="340"/>
      <c r="V20" s="340"/>
      <c r="W20" s="340"/>
      <c r="X20" s="340"/>
      <c r="Y20" s="340"/>
      <c r="Z20" s="340"/>
    </row>
    <row r="21" spans="2:26" s="336" customFormat="1" ht="12" customHeight="1">
      <c r="B21" s="337"/>
      <c r="C21" s="266" t="s">
        <v>1030</v>
      </c>
      <c r="D21" s="318">
        <f t="shared" si="1"/>
        <v>1536</v>
      </c>
      <c r="E21" s="319">
        <v>58</v>
      </c>
      <c r="F21" s="338">
        <f t="shared" si="2"/>
        <v>1478</v>
      </c>
      <c r="G21" s="331">
        <v>569</v>
      </c>
      <c r="H21" s="338">
        <v>909</v>
      </c>
      <c r="I21" s="338">
        <v>3</v>
      </c>
      <c r="J21" s="339">
        <v>25</v>
      </c>
      <c r="K21" s="338"/>
      <c r="L21" s="338"/>
      <c r="M21" s="338"/>
      <c r="N21" s="338"/>
      <c r="O21" s="338"/>
      <c r="P21" s="340"/>
      <c r="Q21" s="340"/>
      <c r="R21" s="340"/>
      <c r="S21" s="340"/>
      <c r="T21" s="340"/>
      <c r="U21" s="340"/>
      <c r="V21" s="340"/>
      <c r="W21" s="340"/>
      <c r="X21" s="340"/>
      <c r="Y21" s="340"/>
      <c r="Z21" s="340"/>
    </row>
    <row r="22" spans="2:26" s="336" customFormat="1" ht="12" customHeight="1">
      <c r="B22" s="337"/>
      <c r="C22" s="266" t="s">
        <v>1031</v>
      </c>
      <c r="D22" s="318">
        <f t="shared" si="1"/>
        <v>940</v>
      </c>
      <c r="E22" s="319">
        <v>573</v>
      </c>
      <c r="F22" s="338">
        <f t="shared" si="2"/>
        <v>367</v>
      </c>
      <c r="G22" s="331">
        <v>214</v>
      </c>
      <c r="H22" s="338">
        <v>153</v>
      </c>
      <c r="I22" s="338">
        <v>5</v>
      </c>
      <c r="J22" s="339">
        <v>3</v>
      </c>
      <c r="K22" s="338"/>
      <c r="L22" s="338"/>
      <c r="M22" s="338"/>
      <c r="N22" s="338"/>
      <c r="O22" s="338"/>
      <c r="P22" s="340"/>
      <c r="Q22" s="340"/>
      <c r="R22" s="340"/>
      <c r="S22" s="340"/>
      <c r="T22" s="340"/>
      <c r="U22" s="340"/>
      <c r="V22" s="340"/>
      <c r="W22" s="340"/>
      <c r="X22" s="340"/>
      <c r="Y22" s="340"/>
      <c r="Z22" s="340"/>
    </row>
    <row r="23" spans="2:26" s="336" customFormat="1" ht="12" customHeight="1">
      <c r="B23" s="337"/>
      <c r="C23" s="266" t="s">
        <v>1032</v>
      </c>
      <c r="D23" s="318">
        <f t="shared" si="1"/>
        <v>881</v>
      </c>
      <c r="E23" s="319">
        <v>304</v>
      </c>
      <c r="F23" s="338">
        <f t="shared" si="2"/>
        <v>577</v>
      </c>
      <c r="G23" s="331">
        <v>318</v>
      </c>
      <c r="H23" s="338">
        <v>259</v>
      </c>
      <c r="I23" s="338">
        <v>5</v>
      </c>
      <c r="J23" s="339">
        <v>11</v>
      </c>
      <c r="K23" s="338"/>
      <c r="L23" s="338"/>
      <c r="M23" s="338"/>
      <c r="N23" s="338"/>
      <c r="O23" s="338"/>
      <c r="P23" s="340"/>
      <c r="Q23" s="340"/>
      <c r="R23" s="340"/>
      <c r="S23" s="340"/>
      <c r="T23" s="340"/>
      <c r="U23" s="340"/>
      <c r="V23" s="340"/>
      <c r="W23" s="340"/>
      <c r="X23" s="340"/>
      <c r="Y23" s="340"/>
      <c r="Z23" s="340"/>
    </row>
    <row r="24" spans="2:26" s="336" customFormat="1" ht="12" customHeight="1">
      <c r="B24" s="337"/>
      <c r="C24" s="266" t="s">
        <v>1033</v>
      </c>
      <c r="D24" s="318">
        <f t="shared" si="1"/>
        <v>1332</v>
      </c>
      <c r="E24" s="319">
        <v>496</v>
      </c>
      <c r="F24" s="338">
        <f t="shared" si="2"/>
        <v>836</v>
      </c>
      <c r="G24" s="331">
        <v>400</v>
      </c>
      <c r="H24" s="338">
        <v>436</v>
      </c>
      <c r="I24" s="338">
        <v>2</v>
      </c>
      <c r="J24" s="339">
        <v>9</v>
      </c>
      <c r="K24" s="338"/>
      <c r="L24" s="338"/>
      <c r="M24" s="338"/>
      <c r="N24" s="338"/>
      <c r="O24" s="338"/>
      <c r="P24" s="340"/>
      <c r="Q24" s="340"/>
      <c r="R24" s="340"/>
      <c r="S24" s="340"/>
      <c r="T24" s="340"/>
      <c r="U24" s="340"/>
      <c r="V24" s="340"/>
      <c r="W24" s="340"/>
      <c r="X24" s="340"/>
      <c r="Y24" s="340"/>
      <c r="Z24" s="340"/>
    </row>
    <row r="25" spans="2:26" s="336" customFormat="1" ht="12" customHeight="1">
      <c r="B25" s="337"/>
      <c r="C25" s="266" t="s">
        <v>1034</v>
      </c>
      <c r="D25" s="318">
        <f t="shared" si="1"/>
        <v>1206</v>
      </c>
      <c r="E25" s="319">
        <v>302</v>
      </c>
      <c r="F25" s="338">
        <f t="shared" si="2"/>
        <v>904</v>
      </c>
      <c r="G25" s="331">
        <v>389</v>
      </c>
      <c r="H25" s="338">
        <v>515</v>
      </c>
      <c r="I25" s="338">
        <v>14</v>
      </c>
      <c r="J25" s="339">
        <v>8</v>
      </c>
      <c r="K25" s="338"/>
      <c r="L25" s="338"/>
      <c r="M25" s="338"/>
      <c r="N25" s="338"/>
      <c r="O25" s="338"/>
      <c r="P25" s="340"/>
      <c r="Q25" s="340"/>
      <c r="R25" s="340"/>
      <c r="S25" s="340"/>
      <c r="T25" s="340"/>
      <c r="U25" s="340"/>
      <c r="V25" s="340"/>
      <c r="W25" s="340"/>
      <c r="X25" s="340"/>
      <c r="Y25" s="340"/>
      <c r="Z25" s="340"/>
    </row>
    <row r="26" spans="2:26" s="336" customFormat="1" ht="12" customHeight="1">
      <c r="B26" s="337"/>
      <c r="C26" s="266" t="s">
        <v>906</v>
      </c>
      <c r="D26" s="318">
        <f t="shared" si="1"/>
        <v>3008</v>
      </c>
      <c r="E26" s="319">
        <v>938</v>
      </c>
      <c r="F26" s="338">
        <f t="shared" si="2"/>
        <v>2070</v>
      </c>
      <c r="G26" s="331">
        <v>1018</v>
      </c>
      <c r="H26" s="338">
        <v>1052</v>
      </c>
      <c r="I26" s="338">
        <v>6</v>
      </c>
      <c r="J26" s="339">
        <v>25</v>
      </c>
      <c r="K26" s="338"/>
      <c r="L26" s="338"/>
      <c r="M26" s="338"/>
      <c r="N26" s="338"/>
      <c r="O26" s="338"/>
      <c r="P26" s="340"/>
      <c r="Q26" s="340"/>
      <c r="R26" s="340"/>
      <c r="S26" s="340"/>
      <c r="T26" s="340"/>
      <c r="U26" s="340"/>
      <c r="V26" s="340"/>
      <c r="W26" s="340"/>
      <c r="X26" s="340"/>
      <c r="Y26" s="340"/>
      <c r="Z26" s="340"/>
    </row>
    <row r="27" spans="2:26" s="336" customFormat="1" ht="9" customHeight="1">
      <c r="B27" s="337"/>
      <c r="C27" s="266"/>
      <c r="D27" s="341"/>
      <c r="E27" s="338"/>
      <c r="F27" s="338"/>
      <c r="G27" s="338"/>
      <c r="H27" s="338"/>
      <c r="I27" s="338"/>
      <c r="J27" s="339"/>
      <c r="K27" s="338"/>
      <c r="L27" s="338"/>
      <c r="M27" s="338"/>
      <c r="N27" s="338"/>
      <c r="O27" s="338"/>
      <c r="P27" s="340"/>
      <c r="Q27" s="340"/>
      <c r="R27" s="340"/>
      <c r="S27" s="340"/>
      <c r="T27" s="340"/>
      <c r="U27" s="340"/>
      <c r="V27" s="340"/>
      <c r="W27" s="340"/>
      <c r="X27" s="340"/>
      <c r="Y27" s="340"/>
      <c r="Z27" s="340"/>
    </row>
    <row r="28" spans="2:26" s="342" customFormat="1" ht="12" customHeight="1">
      <c r="B28" s="1348" t="s">
        <v>1773</v>
      </c>
      <c r="C28" s="1364"/>
      <c r="D28" s="343">
        <f aca="true" t="shared" si="3" ref="D28:D38">SUM(E28:F28)</f>
        <v>17692</v>
      </c>
      <c r="E28" s="344">
        <f>SUM(E29:E38)</f>
        <v>6900</v>
      </c>
      <c r="F28" s="344">
        <f aca="true" t="shared" si="4" ref="F28:F38">SUM(G28:H28)</f>
        <v>10792</v>
      </c>
      <c r="G28" s="344">
        <f>SUM(G29:G38)</f>
        <v>6822</v>
      </c>
      <c r="H28" s="344">
        <f>SUM(H29:H38)</f>
        <v>3970</v>
      </c>
      <c r="I28" s="344">
        <f>SUM(I29:I38)</f>
        <v>149</v>
      </c>
      <c r="J28" s="345">
        <f>SUM(J29:J38)</f>
        <v>116</v>
      </c>
      <c r="K28" s="335"/>
      <c r="L28" s="335"/>
      <c r="M28" s="335"/>
      <c r="N28" s="335"/>
      <c r="O28" s="335"/>
      <c r="P28" s="346"/>
      <c r="Q28" s="346"/>
      <c r="R28" s="346"/>
      <c r="S28" s="346"/>
      <c r="T28" s="346"/>
      <c r="U28" s="346"/>
      <c r="V28" s="346"/>
      <c r="W28" s="346"/>
      <c r="X28" s="346"/>
      <c r="Y28" s="346"/>
      <c r="Z28" s="346"/>
    </row>
    <row r="29" spans="2:26" s="336" customFormat="1" ht="12" customHeight="1">
      <c r="B29" s="337"/>
      <c r="C29" s="266" t="s">
        <v>890</v>
      </c>
      <c r="D29" s="318">
        <f t="shared" si="3"/>
        <v>2925</v>
      </c>
      <c r="E29" s="319">
        <v>1474</v>
      </c>
      <c r="F29" s="338">
        <f t="shared" si="4"/>
        <v>1451</v>
      </c>
      <c r="G29" s="331">
        <v>798</v>
      </c>
      <c r="H29" s="338">
        <v>653</v>
      </c>
      <c r="I29" s="338">
        <v>43</v>
      </c>
      <c r="J29" s="339">
        <v>9</v>
      </c>
      <c r="K29" s="338"/>
      <c r="L29" s="338"/>
      <c r="M29" s="338"/>
      <c r="N29" s="338"/>
      <c r="O29" s="338"/>
      <c r="P29" s="340"/>
      <c r="Q29" s="340"/>
      <c r="R29" s="340"/>
      <c r="S29" s="340"/>
      <c r="T29" s="340"/>
      <c r="U29" s="340"/>
      <c r="V29" s="340"/>
      <c r="W29" s="340"/>
      <c r="X29" s="340"/>
      <c r="Y29" s="340"/>
      <c r="Z29" s="340"/>
    </row>
    <row r="30" spans="2:15" ht="12" customHeight="1">
      <c r="B30" s="328"/>
      <c r="C30" s="266" t="s">
        <v>1776</v>
      </c>
      <c r="D30" s="318">
        <f t="shared" si="3"/>
        <v>3929</v>
      </c>
      <c r="E30" s="319">
        <v>2058</v>
      </c>
      <c r="F30" s="338">
        <f t="shared" si="4"/>
        <v>1871</v>
      </c>
      <c r="G30" s="331">
        <v>1346</v>
      </c>
      <c r="H30" s="338">
        <v>525</v>
      </c>
      <c r="I30" s="338">
        <v>27</v>
      </c>
      <c r="J30" s="339">
        <v>20</v>
      </c>
      <c r="K30" s="347"/>
      <c r="L30" s="347"/>
      <c r="M30" s="347"/>
      <c r="N30" s="347"/>
      <c r="O30" s="347"/>
    </row>
    <row r="31" spans="2:15" ht="12" customHeight="1">
      <c r="B31" s="328"/>
      <c r="C31" s="266" t="s">
        <v>1035</v>
      </c>
      <c r="D31" s="318">
        <f t="shared" si="3"/>
        <v>1709</v>
      </c>
      <c r="E31" s="319">
        <v>817</v>
      </c>
      <c r="F31" s="338">
        <f t="shared" si="4"/>
        <v>892</v>
      </c>
      <c r="G31" s="331">
        <v>534</v>
      </c>
      <c r="H31" s="338">
        <v>358</v>
      </c>
      <c r="I31" s="338">
        <v>9</v>
      </c>
      <c r="J31" s="339">
        <v>9</v>
      </c>
      <c r="K31" s="347"/>
      <c r="L31" s="347"/>
      <c r="M31" s="347"/>
      <c r="N31" s="347"/>
      <c r="O31" s="347"/>
    </row>
    <row r="32" spans="2:26" s="336" customFormat="1" ht="12" customHeight="1">
      <c r="B32" s="337"/>
      <c r="C32" s="266" t="s">
        <v>1779</v>
      </c>
      <c r="D32" s="318">
        <f t="shared" si="3"/>
        <v>1214</v>
      </c>
      <c r="E32" s="319">
        <v>427</v>
      </c>
      <c r="F32" s="338">
        <f t="shared" si="4"/>
        <v>787</v>
      </c>
      <c r="G32" s="331">
        <v>484</v>
      </c>
      <c r="H32" s="338">
        <v>303</v>
      </c>
      <c r="I32" s="338">
        <v>13</v>
      </c>
      <c r="J32" s="339">
        <v>17</v>
      </c>
      <c r="K32" s="338"/>
      <c r="L32" s="338"/>
      <c r="M32" s="338"/>
      <c r="N32" s="338"/>
      <c r="O32" s="338"/>
      <c r="P32" s="340"/>
      <c r="Q32" s="340"/>
      <c r="R32" s="340"/>
      <c r="S32" s="340"/>
      <c r="T32" s="340"/>
      <c r="U32" s="340"/>
      <c r="V32" s="340"/>
      <c r="W32" s="340"/>
      <c r="X32" s="340"/>
      <c r="Y32" s="340"/>
      <c r="Z32" s="340"/>
    </row>
    <row r="33" spans="2:26" s="336" customFormat="1" ht="12" customHeight="1">
      <c r="B33" s="337"/>
      <c r="C33" s="266" t="s">
        <v>910</v>
      </c>
      <c r="D33" s="318">
        <f t="shared" si="3"/>
        <v>860</v>
      </c>
      <c r="E33" s="319">
        <v>312</v>
      </c>
      <c r="F33" s="338">
        <f t="shared" si="4"/>
        <v>548</v>
      </c>
      <c r="G33" s="331">
        <v>367</v>
      </c>
      <c r="H33" s="338">
        <v>181</v>
      </c>
      <c r="I33" s="338">
        <v>14</v>
      </c>
      <c r="J33" s="339">
        <v>5</v>
      </c>
      <c r="K33" s="338"/>
      <c r="L33" s="338"/>
      <c r="M33" s="338"/>
      <c r="N33" s="338"/>
      <c r="O33" s="338"/>
      <c r="P33" s="340"/>
      <c r="Q33" s="340"/>
      <c r="R33" s="340"/>
      <c r="S33" s="340"/>
      <c r="T33" s="340"/>
      <c r="U33" s="340"/>
      <c r="V33" s="340"/>
      <c r="W33" s="340"/>
      <c r="X33" s="340"/>
      <c r="Y33" s="340"/>
      <c r="Z33" s="340"/>
    </row>
    <row r="34" spans="2:15" ht="12" customHeight="1">
      <c r="B34" s="328"/>
      <c r="C34" s="266" t="s">
        <v>911</v>
      </c>
      <c r="D34" s="318">
        <f t="shared" si="3"/>
        <v>1344</v>
      </c>
      <c r="E34" s="319">
        <v>385</v>
      </c>
      <c r="F34" s="338">
        <f t="shared" si="4"/>
        <v>959</v>
      </c>
      <c r="G34" s="331">
        <v>544</v>
      </c>
      <c r="H34" s="338">
        <v>415</v>
      </c>
      <c r="I34" s="338">
        <v>5</v>
      </c>
      <c r="J34" s="339">
        <v>14</v>
      </c>
      <c r="K34" s="347"/>
      <c r="L34" s="347"/>
      <c r="M34" s="347"/>
      <c r="N34" s="347"/>
      <c r="O34" s="347"/>
    </row>
    <row r="35" spans="2:15" ht="12" customHeight="1">
      <c r="B35" s="328"/>
      <c r="C35" s="266" t="s">
        <v>912</v>
      </c>
      <c r="D35" s="318">
        <f t="shared" si="3"/>
        <v>1122</v>
      </c>
      <c r="E35" s="319">
        <v>373</v>
      </c>
      <c r="F35" s="338">
        <f t="shared" si="4"/>
        <v>749</v>
      </c>
      <c r="G35" s="331">
        <v>510</v>
      </c>
      <c r="H35" s="338">
        <v>239</v>
      </c>
      <c r="I35" s="338">
        <v>0</v>
      </c>
      <c r="J35" s="339">
        <v>2</v>
      </c>
      <c r="K35" s="347"/>
      <c r="L35" s="347"/>
      <c r="M35" s="347"/>
      <c r="N35" s="347"/>
      <c r="O35" s="347"/>
    </row>
    <row r="36" spans="2:14" ht="12" customHeight="1">
      <c r="B36" s="328"/>
      <c r="C36" s="266" t="s">
        <v>913</v>
      </c>
      <c r="D36" s="318">
        <f t="shared" si="3"/>
        <v>1816</v>
      </c>
      <c r="E36" s="319">
        <v>347</v>
      </c>
      <c r="F36" s="338">
        <f t="shared" si="4"/>
        <v>1469</v>
      </c>
      <c r="G36" s="331">
        <v>754</v>
      </c>
      <c r="H36" s="338">
        <v>715</v>
      </c>
      <c r="I36" s="338">
        <v>15</v>
      </c>
      <c r="J36" s="339">
        <v>27</v>
      </c>
      <c r="K36" s="347"/>
      <c r="L36" s="347"/>
      <c r="M36" s="347"/>
      <c r="N36" s="347"/>
    </row>
    <row r="37" spans="2:15" ht="12" customHeight="1">
      <c r="B37" s="328"/>
      <c r="C37" s="266" t="s">
        <v>1036</v>
      </c>
      <c r="D37" s="318">
        <f t="shared" si="3"/>
        <v>1084</v>
      </c>
      <c r="E37" s="319">
        <v>282</v>
      </c>
      <c r="F37" s="338">
        <f t="shared" si="4"/>
        <v>802</v>
      </c>
      <c r="G37" s="331">
        <v>635</v>
      </c>
      <c r="H37" s="338">
        <v>167</v>
      </c>
      <c r="I37" s="338">
        <v>12</v>
      </c>
      <c r="J37" s="339">
        <v>2</v>
      </c>
      <c r="L37" s="347"/>
      <c r="N37" s="347"/>
      <c r="O37" s="347"/>
    </row>
    <row r="38" spans="2:15" ht="11.25" customHeight="1">
      <c r="B38" s="328"/>
      <c r="C38" s="266" t="s">
        <v>1785</v>
      </c>
      <c r="D38" s="318">
        <f t="shared" si="3"/>
        <v>1689</v>
      </c>
      <c r="E38" s="319">
        <v>425</v>
      </c>
      <c r="F38" s="338">
        <f t="shared" si="4"/>
        <v>1264</v>
      </c>
      <c r="G38" s="331">
        <v>850</v>
      </c>
      <c r="H38" s="338">
        <v>414</v>
      </c>
      <c r="I38" s="338">
        <v>11</v>
      </c>
      <c r="J38" s="339">
        <v>11</v>
      </c>
      <c r="K38" s="347"/>
      <c r="L38" s="347"/>
      <c r="M38" s="347"/>
      <c r="N38" s="347"/>
      <c r="O38" s="347"/>
    </row>
    <row r="39" spans="2:15" ht="11.25" customHeight="1">
      <c r="B39" s="328"/>
      <c r="C39" s="266"/>
      <c r="D39" s="318"/>
      <c r="E39" s="319"/>
      <c r="F39" s="338"/>
      <c r="G39" s="331"/>
      <c r="H39" s="338"/>
      <c r="I39" s="338"/>
      <c r="J39" s="339"/>
      <c r="K39" s="347"/>
      <c r="L39" s="347"/>
      <c r="M39" s="347"/>
      <c r="N39" s="347"/>
      <c r="O39" s="347"/>
    </row>
    <row r="40" spans="2:15" ht="12.75" customHeight="1">
      <c r="B40" s="1348" t="s">
        <v>1786</v>
      </c>
      <c r="C40" s="1364"/>
      <c r="D40" s="343">
        <f aca="true" t="shared" si="5" ref="D40:D53">SUM(E40:F40)</f>
        <v>42875</v>
      </c>
      <c r="E40" s="344">
        <f>SUM(E41:E53)</f>
        <v>15926</v>
      </c>
      <c r="F40" s="344">
        <f aca="true" t="shared" si="6" ref="F40:F53">SUM(G40:H40)</f>
        <v>26949</v>
      </c>
      <c r="G40" s="344">
        <f>SUM(G41:G53)</f>
        <v>16485</v>
      </c>
      <c r="H40" s="344">
        <f>SUM(H41:H53)</f>
        <v>10464</v>
      </c>
      <c r="I40" s="344">
        <f>SUM(I41:I53)</f>
        <v>176</v>
      </c>
      <c r="J40" s="345">
        <f>SUM(J41:J53)</f>
        <v>258</v>
      </c>
      <c r="K40" s="348"/>
      <c r="L40" s="348"/>
      <c r="M40" s="348"/>
      <c r="N40" s="348"/>
      <c r="O40" s="348"/>
    </row>
    <row r="41" spans="2:15" ht="12" customHeight="1">
      <c r="B41" s="328"/>
      <c r="C41" s="266" t="s">
        <v>1787</v>
      </c>
      <c r="D41" s="318">
        <f t="shared" si="5"/>
        <v>9838</v>
      </c>
      <c r="E41" s="319">
        <v>4010</v>
      </c>
      <c r="F41" s="338">
        <f t="shared" si="6"/>
        <v>5828</v>
      </c>
      <c r="G41" s="331">
        <v>3344</v>
      </c>
      <c r="H41" s="338">
        <v>2484</v>
      </c>
      <c r="I41" s="338">
        <v>16</v>
      </c>
      <c r="J41" s="339">
        <v>46</v>
      </c>
      <c r="K41" s="347"/>
      <c r="L41" s="347"/>
      <c r="M41" s="347"/>
      <c r="N41" s="347"/>
      <c r="O41" s="347"/>
    </row>
    <row r="42" spans="2:15" ht="12" customHeight="1">
      <c r="B42" s="328"/>
      <c r="C42" s="266" t="s">
        <v>1788</v>
      </c>
      <c r="D42" s="318">
        <f t="shared" si="5"/>
        <v>4329</v>
      </c>
      <c r="E42" s="319">
        <v>1674</v>
      </c>
      <c r="F42" s="338">
        <f t="shared" si="6"/>
        <v>2655</v>
      </c>
      <c r="G42" s="331">
        <v>1573</v>
      </c>
      <c r="H42" s="338">
        <v>1082</v>
      </c>
      <c r="I42" s="338">
        <v>37</v>
      </c>
      <c r="J42" s="339">
        <v>20</v>
      </c>
      <c r="K42" s="347"/>
      <c r="L42" s="347"/>
      <c r="M42" s="347"/>
      <c r="N42" s="347"/>
      <c r="O42" s="347"/>
    </row>
    <row r="43" spans="2:15" ht="12" customHeight="1">
      <c r="B43" s="328"/>
      <c r="C43" s="266" t="s">
        <v>891</v>
      </c>
      <c r="D43" s="318">
        <f t="shared" si="5"/>
        <v>3445</v>
      </c>
      <c r="E43" s="319">
        <v>1215</v>
      </c>
      <c r="F43" s="338">
        <f t="shared" si="6"/>
        <v>2230</v>
      </c>
      <c r="G43" s="331">
        <v>1525</v>
      </c>
      <c r="H43" s="338">
        <v>705</v>
      </c>
      <c r="I43" s="338">
        <v>7</v>
      </c>
      <c r="J43" s="339">
        <v>19</v>
      </c>
      <c r="K43" s="347"/>
      <c r="L43" s="347"/>
      <c r="M43" s="347"/>
      <c r="N43" s="347"/>
      <c r="O43" s="347"/>
    </row>
    <row r="44" spans="2:15" ht="12" customHeight="1">
      <c r="B44" s="328"/>
      <c r="C44" s="266" t="s">
        <v>892</v>
      </c>
      <c r="D44" s="318">
        <f t="shared" si="5"/>
        <v>4854</v>
      </c>
      <c r="E44" s="319">
        <v>1598</v>
      </c>
      <c r="F44" s="338">
        <f t="shared" si="6"/>
        <v>3256</v>
      </c>
      <c r="G44" s="331">
        <v>2090</v>
      </c>
      <c r="H44" s="338">
        <v>1166</v>
      </c>
      <c r="I44" s="338">
        <v>30</v>
      </c>
      <c r="J44" s="339">
        <v>27</v>
      </c>
      <c r="K44" s="347"/>
      <c r="L44" s="347"/>
      <c r="M44" s="347"/>
      <c r="N44" s="347"/>
      <c r="O44" s="347"/>
    </row>
    <row r="45" spans="2:15" ht="12" customHeight="1">
      <c r="B45" s="328"/>
      <c r="C45" s="266" t="s">
        <v>1791</v>
      </c>
      <c r="D45" s="318">
        <f t="shared" si="5"/>
        <v>3148</v>
      </c>
      <c r="E45" s="319">
        <v>1514</v>
      </c>
      <c r="F45" s="338">
        <f t="shared" si="6"/>
        <v>1634</v>
      </c>
      <c r="G45" s="331">
        <v>985</v>
      </c>
      <c r="H45" s="338">
        <v>649</v>
      </c>
      <c r="I45" s="338">
        <v>9</v>
      </c>
      <c r="J45" s="339">
        <v>20</v>
      </c>
      <c r="K45" s="347"/>
      <c r="L45" s="347"/>
      <c r="M45" s="347"/>
      <c r="N45" s="347"/>
      <c r="O45" s="347"/>
    </row>
    <row r="46" spans="2:15" ht="12" customHeight="1">
      <c r="B46" s="328"/>
      <c r="C46" s="266" t="s">
        <v>1792</v>
      </c>
      <c r="D46" s="318">
        <f t="shared" si="5"/>
        <v>4196</v>
      </c>
      <c r="E46" s="319">
        <v>2128</v>
      </c>
      <c r="F46" s="338">
        <f t="shared" si="6"/>
        <v>2068</v>
      </c>
      <c r="G46" s="331">
        <v>1183</v>
      </c>
      <c r="H46" s="338">
        <v>885</v>
      </c>
      <c r="I46" s="338">
        <v>28</v>
      </c>
      <c r="J46" s="339">
        <v>50</v>
      </c>
      <c r="K46" s="347"/>
      <c r="L46" s="347"/>
      <c r="M46" s="347"/>
      <c r="N46" s="347"/>
      <c r="O46" s="347"/>
    </row>
    <row r="47" spans="2:15" ht="12" customHeight="1">
      <c r="B47" s="328"/>
      <c r="C47" s="266" t="s">
        <v>1793</v>
      </c>
      <c r="D47" s="318">
        <f t="shared" si="5"/>
        <v>1453</v>
      </c>
      <c r="E47" s="319">
        <v>638</v>
      </c>
      <c r="F47" s="338">
        <f t="shared" si="6"/>
        <v>815</v>
      </c>
      <c r="G47" s="331">
        <v>440</v>
      </c>
      <c r="H47" s="338">
        <v>375</v>
      </c>
      <c r="I47" s="338">
        <v>6</v>
      </c>
      <c r="J47" s="339">
        <v>7</v>
      </c>
      <c r="K47" s="347"/>
      <c r="L47" s="347"/>
      <c r="M47" s="347"/>
      <c r="N47" s="347"/>
      <c r="O47" s="347"/>
    </row>
    <row r="48" spans="2:15" ht="12" customHeight="1">
      <c r="B48" s="328"/>
      <c r="C48" s="266" t="s">
        <v>1037</v>
      </c>
      <c r="D48" s="318">
        <f t="shared" si="5"/>
        <v>1483</v>
      </c>
      <c r="E48" s="319">
        <v>545</v>
      </c>
      <c r="F48" s="338">
        <f t="shared" si="6"/>
        <v>938</v>
      </c>
      <c r="G48" s="331">
        <v>593</v>
      </c>
      <c r="H48" s="338">
        <v>345</v>
      </c>
      <c r="I48" s="338">
        <v>2</v>
      </c>
      <c r="J48" s="339">
        <v>7</v>
      </c>
      <c r="K48" s="347"/>
      <c r="L48" s="347"/>
      <c r="M48" s="347"/>
      <c r="N48" s="347"/>
      <c r="O48" s="347"/>
    </row>
    <row r="49" spans="2:15" ht="12" customHeight="1">
      <c r="B49" s="328"/>
      <c r="C49" s="266" t="s">
        <v>1038</v>
      </c>
      <c r="D49" s="318">
        <f t="shared" si="5"/>
        <v>1699</v>
      </c>
      <c r="E49" s="319">
        <v>638</v>
      </c>
      <c r="F49" s="338">
        <f t="shared" si="6"/>
        <v>1061</v>
      </c>
      <c r="G49" s="331">
        <v>752</v>
      </c>
      <c r="H49" s="338">
        <v>309</v>
      </c>
      <c r="I49" s="338">
        <v>10</v>
      </c>
      <c r="J49" s="339">
        <v>5</v>
      </c>
      <c r="K49" s="347"/>
      <c r="L49" s="347"/>
      <c r="M49" s="347"/>
      <c r="N49" s="347"/>
      <c r="O49" s="347"/>
    </row>
    <row r="50" spans="2:15" ht="12" customHeight="1">
      <c r="B50" s="328"/>
      <c r="C50" s="266" t="s">
        <v>920</v>
      </c>
      <c r="D50" s="318">
        <f t="shared" si="5"/>
        <v>1769</v>
      </c>
      <c r="E50" s="319">
        <v>372</v>
      </c>
      <c r="F50" s="338">
        <f t="shared" si="6"/>
        <v>1397</v>
      </c>
      <c r="G50" s="331">
        <v>845</v>
      </c>
      <c r="H50" s="338">
        <v>552</v>
      </c>
      <c r="I50" s="338">
        <v>5</v>
      </c>
      <c r="J50" s="339">
        <v>9</v>
      </c>
      <c r="K50" s="347"/>
      <c r="L50" s="347"/>
      <c r="M50" s="347"/>
      <c r="N50" s="347"/>
      <c r="O50" s="347"/>
    </row>
    <row r="51" spans="2:15" ht="12" customHeight="1">
      <c r="B51" s="328"/>
      <c r="C51" s="266" t="s">
        <v>1039</v>
      </c>
      <c r="D51" s="318">
        <f t="shared" si="5"/>
        <v>2240</v>
      </c>
      <c r="E51" s="319">
        <v>495</v>
      </c>
      <c r="F51" s="338">
        <f t="shared" si="6"/>
        <v>1745</v>
      </c>
      <c r="G51" s="331">
        <v>1343</v>
      </c>
      <c r="H51" s="338">
        <v>402</v>
      </c>
      <c r="I51" s="338">
        <v>4</v>
      </c>
      <c r="J51" s="339">
        <v>19</v>
      </c>
      <c r="K51" s="347"/>
      <c r="L51" s="347"/>
      <c r="M51" s="347"/>
      <c r="N51" s="347"/>
      <c r="O51" s="347"/>
    </row>
    <row r="52" spans="2:15" ht="12" customHeight="1">
      <c r="B52" s="328"/>
      <c r="C52" s="266" t="s">
        <v>1798</v>
      </c>
      <c r="D52" s="318">
        <f t="shared" si="5"/>
        <v>1729</v>
      </c>
      <c r="E52" s="319">
        <v>117</v>
      </c>
      <c r="F52" s="338">
        <f t="shared" si="6"/>
        <v>1612</v>
      </c>
      <c r="G52" s="331">
        <v>691</v>
      </c>
      <c r="H52" s="338">
        <v>921</v>
      </c>
      <c r="I52" s="338">
        <v>9</v>
      </c>
      <c r="J52" s="339">
        <v>20</v>
      </c>
      <c r="K52" s="347"/>
      <c r="L52" s="347"/>
      <c r="M52" s="347"/>
      <c r="N52" s="347"/>
      <c r="O52" s="347"/>
    </row>
    <row r="53" spans="2:15" ht="12" customHeight="1">
      <c r="B53" s="328"/>
      <c r="C53" s="266" t="s">
        <v>1799</v>
      </c>
      <c r="D53" s="318">
        <f t="shared" si="5"/>
        <v>2692</v>
      </c>
      <c r="E53" s="319">
        <v>982</v>
      </c>
      <c r="F53" s="338">
        <f t="shared" si="6"/>
        <v>1710</v>
      </c>
      <c r="G53" s="331">
        <v>1121</v>
      </c>
      <c r="H53" s="338">
        <v>589</v>
      </c>
      <c r="I53" s="338">
        <v>13</v>
      </c>
      <c r="J53" s="339">
        <v>9</v>
      </c>
      <c r="K53" s="347"/>
      <c r="L53" s="347"/>
      <c r="M53" s="347"/>
      <c r="N53" s="347"/>
      <c r="O53" s="347"/>
    </row>
    <row r="54" spans="2:15" ht="12" customHeight="1">
      <c r="B54" s="328"/>
      <c r="C54" s="266"/>
      <c r="D54" s="318"/>
      <c r="E54" s="319"/>
      <c r="F54" s="338"/>
      <c r="G54" s="331"/>
      <c r="H54" s="338"/>
      <c r="I54" s="338"/>
      <c r="J54" s="339"/>
      <c r="K54" s="347"/>
      <c r="L54" s="347"/>
      <c r="M54" s="347"/>
      <c r="N54" s="347"/>
      <c r="O54" s="347"/>
    </row>
    <row r="55" spans="2:15" ht="12" customHeight="1">
      <c r="B55" s="1348" t="s">
        <v>923</v>
      </c>
      <c r="C55" s="1364"/>
      <c r="D55" s="343">
        <f aca="true" t="shared" si="7" ref="D55:D65">SUM(E55:F55)</f>
        <v>27005</v>
      </c>
      <c r="E55" s="344">
        <f>SUM(E56:E65)</f>
        <v>9713</v>
      </c>
      <c r="F55" s="344">
        <f aca="true" t="shared" si="8" ref="F55:F65">SUM(G55:H55)</f>
        <v>17292</v>
      </c>
      <c r="G55" s="344">
        <f>SUM(G56:G65)</f>
        <v>10142</v>
      </c>
      <c r="H55" s="344">
        <f>SUM(H56:H65)</f>
        <v>7150</v>
      </c>
      <c r="I55" s="344">
        <f>SUM(I56:I65)</f>
        <v>129</v>
      </c>
      <c r="J55" s="345">
        <f>SUM(J56:J65)</f>
        <v>240</v>
      </c>
      <c r="K55" s="335"/>
      <c r="L55" s="335"/>
      <c r="M55" s="335"/>
      <c r="N55" s="335"/>
      <c r="O55" s="335"/>
    </row>
    <row r="56" spans="2:15" ht="12" customHeight="1">
      <c r="B56" s="328"/>
      <c r="C56" s="266" t="s">
        <v>1040</v>
      </c>
      <c r="D56" s="318">
        <f t="shared" si="7"/>
        <v>5133</v>
      </c>
      <c r="E56" s="319">
        <v>1733</v>
      </c>
      <c r="F56" s="338">
        <f t="shared" si="8"/>
        <v>3400</v>
      </c>
      <c r="G56" s="331">
        <v>1713</v>
      </c>
      <c r="H56" s="338">
        <v>1687</v>
      </c>
      <c r="I56" s="338">
        <v>30</v>
      </c>
      <c r="J56" s="339">
        <v>52</v>
      </c>
      <c r="K56" s="347"/>
      <c r="L56" s="347"/>
      <c r="M56" s="347"/>
      <c r="N56" s="347"/>
      <c r="O56" s="347"/>
    </row>
    <row r="57" spans="2:15" ht="12" customHeight="1">
      <c r="B57" s="328"/>
      <c r="C57" s="266" t="s">
        <v>1802</v>
      </c>
      <c r="D57" s="318">
        <f t="shared" si="7"/>
        <v>3725</v>
      </c>
      <c r="E57" s="319">
        <v>1231</v>
      </c>
      <c r="F57" s="338">
        <f t="shared" si="8"/>
        <v>2494</v>
      </c>
      <c r="G57" s="331">
        <v>1465</v>
      </c>
      <c r="H57" s="338">
        <v>1029</v>
      </c>
      <c r="I57" s="338">
        <v>21</v>
      </c>
      <c r="J57" s="339">
        <v>27</v>
      </c>
      <c r="K57" s="347"/>
      <c r="L57" s="347"/>
      <c r="M57" s="347"/>
      <c r="N57" s="347"/>
      <c r="O57" s="347"/>
    </row>
    <row r="58" spans="2:15" ht="12" customHeight="1">
      <c r="B58" s="328"/>
      <c r="C58" s="266" t="s">
        <v>924</v>
      </c>
      <c r="D58" s="318">
        <f t="shared" si="7"/>
        <v>3749</v>
      </c>
      <c r="E58" s="319">
        <v>1818</v>
      </c>
      <c r="F58" s="338">
        <f t="shared" si="8"/>
        <v>1931</v>
      </c>
      <c r="G58" s="331">
        <v>1172</v>
      </c>
      <c r="H58" s="338">
        <v>759</v>
      </c>
      <c r="I58" s="338">
        <v>17</v>
      </c>
      <c r="J58" s="339">
        <v>24</v>
      </c>
      <c r="K58" s="347"/>
      <c r="L58" s="347"/>
      <c r="M58" s="347"/>
      <c r="N58" s="347"/>
      <c r="O58" s="347"/>
    </row>
    <row r="59" spans="2:15" ht="12" customHeight="1">
      <c r="B59" s="328"/>
      <c r="C59" s="266" t="s">
        <v>925</v>
      </c>
      <c r="D59" s="318">
        <f t="shared" si="7"/>
        <v>1210</v>
      </c>
      <c r="E59" s="319">
        <v>510</v>
      </c>
      <c r="F59" s="338">
        <f t="shared" si="8"/>
        <v>700</v>
      </c>
      <c r="G59" s="331">
        <v>422</v>
      </c>
      <c r="H59" s="338">
        <v>278</v>
      </c>
      <c r="I59" s="338">
        <v>6</v>
      </c>
      <c r="J59" s="339">
        <v>12</v>
      </c>
      <c r="K59" s="347"/>
      <c r="L59" s="347"/>
      <c r="M59" s="347"/>
      <c r="N59" s="347"/>
      <c r="O59" s="347"/>
    </row>
    <row r="60" spans="2:15" ht="12" customHeight="1">
      <c r="B60" s="328"/>
      <c r="C60" s="266" t="s">
        <v>926</v>
      </c>
      <c r="D60" s="318">
        <f t="shared" si="7"/>
        <v>1416</v>
      </c>
      <c r="E60" s="319">
        <v>452</v>
      </c>
      <c r="F60" s="338">
        <f t="shared" si="8"/>
        <v>964</v>
      </c>
      <c r="G60" s="331">
        <v>453</v>
      </c>
      <c r="H60" s="338">
        <v>511</v>
      </c>
      <c r="I60" s="338">
        <v>5</v>
      </c>
      <c r="J60" s="339">
        <v>20</v>
      </c>
      <c r="K60" s="347"/>
      <c r="L60" s="347"/>
      <c r="M60" s="347"/>
      <c r="N60" s="347"/>
      <c r="O60" s="347"/>
    </row>
    <row r="61" spans="2:15" ht="12" customHeight="1">
      <c r="B61" s="328"/>
      <c r="C61" s="266" t="s">
        <v>1806</v>
      </c>
      <c r="D61" s="318">
        <f t="shared" si="7"/>
        <v>1162</v>
      </c>
      <c r="E61" s="319">
        <v>529</v>
      </c>
      <c r="F61" s="338">
        <f t="shared" si="8"/>
        <v>633</v>
      </c>
      <c r="G61" s="331">
        <v>448</v>
      </c>
      <c r="H61" s="338">
        <v>185</v>
      </c>
      <c r="I61" s="338">
        <v>4</v>
      </c>
      <c r="J61" s="339">
        <v>6</v>
      </c>
      <c r="K61" s="347"/>
      <c r="L61" s="347"/>
      <c r="M61" s="347"/>
      <c r="N61" s="347"/>
      <c r="O61" s="347"/>
    </row>
    <row r="62" spans="2:15" ht="12" customHeight="1">
      <c r="B62" s="328"/>
      <c r="C62" s="266" t="s">
        <v>927</v>
      </c>
      <c r="D62" s="318">
        <f t="shared" si="7"/>
        <v>3446</v>
      </c>
      <c r="E62" s="319">
        <v>1763</v>
      </c>
      <c r="F62" s="338">
        <f t="shared" si="8"/>
        <v>1683</v>
      </c>
      <c r="G62" s="331">
        <v>1139</v>
      </c>
      <c r="H62" s="338">
        <v>544</v>
      </c>
      <c r="I62" s="338">
        <v>26</v>
      </c>
      <c r="J62" s="339">
        <v>34</v>
      </c>
      <c r="K62" s="347"/>
      <c r="L62" s="347"/>
      <c r="M62" s="347"/>
      <c r="N62" s="347"/>
      <c r="O62" s="347"/>
    </row>
    <row r="63" spans="2:15" ht="12" customHeight="1">
      <c r="B63" s="328"/>
      <c r="C63" s="266" t="s">
        <v>928</v>
      </c>
      <c r="D63" s="318">
        <f t="shared" si="7"/>
        <v>3449</v>
      </c>
      <c r="E63" s="319">
        <v>765</v>
      </c>
      <c r="F63" s="338">
        <f t="shared" si="8"/>
        <v>2684</v>
      </c>
      <c r="G63" s="331">
        <v>1679</v>
      </c>
      <c r="H63" s="338">
        <v>1005</v>
      </c>
      <c r="I63" s="338">
        <v>10</v>
      </c>
      <c r="J63" s="339">
        <v>27</v>
      </c>
      <c r="K63" s="347"/>
      <c r="L63" s="347"/>
      <c r="M63" s="347"/>
      <c r="N63" s="347"/>
      <c r="O63" s="347"/>
    </row>
    <row r="64" spans="2:15" ht="12" customHeight="1">
      <c r="B64" s="328"/>
      <c r="C64" s="266" t="s">
        <v>1809</v>
      </c>
      <c r="D64" s="318">
        <f t="shared" si="7"/>
        <v>2073</v>
      </c>
      <c r="E64" s="319">
        <v>750</v>
      </c>
      <c r="F64" s="338">
        <f t="shared" si="8"/>
        <v>1323</v>
      </c>
      <c r="G64" s="331">
        <v>753</v>
      </c>
      <c r="H64" s="338">
        <v>570</v>
      </c>
      <c r="I64" s="338">
        <v>6</v>
      </c>
      <c r="J64" s="339">
        <v>8</v>
      </c>
      <c r="K64" s="347"/>
      <c r="L64" s="347"/>
      <c r="M64" s="347"/>
      <c r="N64" s="347"/>
      <c r="O64" s="347"/>
    </row>
    <row r="65" spans="2:15" ht="12" customHeight="1">
      <c r="B65" s="349"/>
      <c r="C65" s="287" t="s">
        <v>1041</v>
      </c>
      <c r="D65" s="350">
        <f t="shared" si="7"/>
        <v>1642</v>
      </c>
      <c r="E65" s="351">
        <v>162</v>
      </c>
      <c r="F65" s="352">
        <f t="shared" si="8"/>
        <v>1480</v>
      </c>
      <c r="G65" s="353">
        <v>898</v>
      </c>
      <c r="H65" s="352">
        <v>582</v>
      </c>
      <c r="I65" s="352">
        <v>4</v>
      </c>
      <c r="J65" s="354">
        <v>30</v>
      </c>
      <c r="K65" s="347"/>
      <c r="L65" s="347"/>
      <c r="M65" s="347"/>
      <c r="N65" s="347"/>
      <c r="O65" s="347"/>
    </row>
    <row r="66" spans="2:11" ht="15" customHeight="1">
      <c r="B66" s="298" t="s">
        <v>1057</v>
      </c>
      <c r="C66" s="355"/>
      <c r="D66" s="356"/>
      <c r="E66" s="356"/>
      <c r="F66" s="356"/>
      <c r="G66" s="356"/>
      <c r="H66" s="356"/>
      <c r="I66" s="356"/>
      <c r="J66" s="356"/>
      <c r="K66" s="357"/>
    </row>
    <row r="67" spans="3:10" ht="12">
      <c r="C67" s="358"/>
      <c r="D67" s="301"/>
      <c r="E67" s="301"/>
      <c r="F67" s="359"/>
      <c r="G67" s="359"/>
      <c r="H67" s="359"/>
      <c r="I67" s="359"/>
      <c r="J67" s="359"/>
    </row>
    <row r="68" spans="3:9" ht="12">
      <c r="C68" s="358"/>
      <c r="D68" s="301"/>
      <c r="E68" s="301"/>
      <c r="F68" s="301"/>
      <c r="G68" s="301"/>
      <c r="H68" s="301"/>
      <c r="I68" s="301"/>
    </row>
    <row r="69" spans="3:9" ht="12">
      <c r="C69" s="358"/>
      <c r="F69" s="301"/>
      <c r="G69" s="301"/>
      <c r="H69" s="301"/>
      <c r="I69" s="301"/>
    </row>
    <row r="70" spans="3:9" ht="12">
      <c r="C70" s="358"/>
      <c r="D70" s="301"/>
      <c r="E70" s="301"/>
      <c r="F70" s="301"/>
      <c r="G70" s="301"/>
      <c r="H70" s="301"/>
      <c r="I70" s="301"/>
    </row>
    <row r="71" spans="3:9" ht="12">
      <c r="C71" s="358"/>
      <c r="D71" s="301"/>
      <c r="E71" s="301"/>
      <c r="F71" s="301"/>
      <c r="G71" s="301"/>
      <c r="H71" s="301"/>
      <c r="I71" s="301"/>
    </row>
    <row r="72" spans="3:9" ht="12">
      <c r="C72" s="358"/>
      <c r="D72" s="301"/>
      <c r="E72" s="301"/>
      <c r="F72" s="301"/>
      <c r="G72" s="301"/>
      <c r="H72" s="301"/>
      <c r="I72" s="301"/>
    </row>
    <row r="73" spans="3:9" ht="12">
      <c r="C73" s="358"/>
      <c r="D73" s="301"/>
      <c r="E73" s="301"/>
      <c r="F73" s="301"/>
      <c r="G73" s="301"/>
      <c r="H73" s="301"/>
      <c r="I73" s="301"/>
    </row>
    <row r="74" spans="3:9" ht="12">
      <c r="C74" s="358"/>
      <c r="D74" s="301"/>
      <c r="E74" s="301"/>
      <c r="F74" s="301"/>
      <c r="G74" s="301"/>
      <c r="H74" s="301"/>
      <c r="I74" s="301"/>
    </row>
    <row r="75" spans="3:9" ht="12">
      <c r="C75" s="358"/>
      <c r="D75" s="301"/>
      <c r="E75" s="301"/>
      <c r="F75" s="301"/>
      <c r="G75" s="301"/>
      <c r="H75" s="301"/>
      <c r="I75" s="301"/>
    </row>
    <row r="76" spans="3:9" ht="12">
      <c r="C76" s="358"/>
      <c r="D76" s="301"/>
      <c r="E76" s="301"/>
      <c r="F76" s="301"/>
      <c r="G76" s="301"/>
      <c r="H76" s="301"/>
      <c r="I76" s="301"/>
    </row>
    <row r="77" spans="3:9" ht="12">
      <c r="C77" s="358"/>
      <c r="D77" s="301"/>
      <c r="E77" s="301"/>
      <c r="F77" s="301"/>
      <c r="G77" s="301"/>
      <c r="H77" s="301"/>
      <c r="I77" s="301"/>
    </row>
    <row r="78" spans="3:9" ht="12">
      <c r="C78" s="358"/>
      <c r="D78" s="301"/>
      <c r="E78" s="301"/>
      <c r="F78" s="301"/>
      <c r="G78" s="301"/>
      <c r="H78" s="301"/>
      <c r="I78" s="301"/>
    </row>
    <row r="79" spans="3:9" ht="12">
      <c r="C79" s="358"/>
      <c r="D79" s="301"/>
      <c r="E79" s="301"/>
      <c r="F79" s="301"/>
      <c r="G79" s="301"/>
      <c r="H79" s="301"/>
      <c r="I79" s="301"/>
    </row>
    <row r="80" spans="3:9" ht="12">
      <c r="C80" s="358"/>
      <c r="D80" s="301"/>
      <c r="E80" s="301"/>
      <c r="F80" s="301"/>
      <c r="G80" s="301"/>
      <c r="H80" s="301"/>
      <c r="I80" s="301"/>
    </row>
    <row r="81" spans="3:9" ht="12">
      <c r="C81" s="358"/>
      <c r="D81" s="301"/>
      <c r="E81" s="301"/>
      <c r="F81" s="301"/>
      <c r="G81" s="301"/>
      <c r="H81" s="301"/>
      <c r="I81" s="301"/>
    </row>
    <row r="82" spans="3:9" ht="12">
      <c r="C82" s="358"/>
      <c r="D82" s="301"/>
      <c r="E82" s="301"/>
      <c r="F82" s="301"/>
      <c r="G82" s="301"/>
      <c r="H82" s="301"/>
      <c r="I82" s="301"/>
    </row>
    <row r="83" spans="3:9" ht="12">
      <c r="C83" s="358"/>
      <c r="D83" s="301"/>
      <c r="E83" s="301"/>
      <c r="F83" s="301"/>
      <c r="G83" s="301"/>
      <c r="H83" s="301"/>
      <c r="I83" s="301"/>
    </row>
    <row r="84" spans="3:9" ht="12">
      <c r="C84" s="358"/>
      <c r="D84" s="301"/>
      <c r="E84" s="301"/>
      <c r="F84" s="301"/>
      <c r="G84" s="301"/>
      <c r="H84" s="301"/>
      <c r="I84" s="301"/>
    </row>
    <row r="85" spans="3:9" ht="12">
      <c r="C85" s="358"/>
      <c r="D85" s="301"/>
      <c r="E85" s="301"/>
      <c r="F85" s="301"/>
      <c r="G85" s="301"/>
      <c r="H85" s="301"/>
      <c r="I85" s="301"/>
    </row>
    <row r="86" spans="3:9" ht="12">
      <c r="C86" s="358"/>
      <c r="D86" s="301"/>
      <c r="E86" s="301"/>
      <c r="F86" s="301"/>
      <c r="G86" s="301"/>
      <c r="H86" s="301"/>
      <c r="I86" s="301"/>
    </row>
    <row r="87" spans="3:9" ht="12">
      <c r="C87" s="358"/>
      <c r="D87" s="301"/>
      <c r="E87" s="301"/>
      <c r="F87" s="301"/>
      <c r="G87" s="301"/>
      <c r="H87" s="301"/>
      <c r="I87" s="301"/>
    </row>
    <row r="88" spans="3:9" ht="12">
      <c r="C88" s="358"/>
      <c r="D88" s="301"/>
      <c r="E88" s="301"/>
      <c r="F88" s="301"/>
      <c r="G88" s="301"/>
      <c r="H88" s="301"/>
      <c r="I88" s="301"/>
    </row>
    <row r="89" spans="3:9" ht="12">
      <c r="C89" s="358"/>
      <c r="D89" s="301"/>
      <c r="E89" s="301"/>
      <c r="F89" s="301"/>
      <c r="G89" s="301"/>
      <c r="H89" s="301"/>
      <c r="I89" s="301"/>
    </row>
    <row r="90" spans="3:9" ht="12">
      <c r="C90" s="358"/>
      <c r="D90" s="301"/>
      <c r="E90" s="301"/>
      <c r="F90" s="301"/>
      <c r="G90" s="301"/>
      <c r="H90" s="301"/>
      <c r="I90" s="301"/>
    </row>
    <row r="91" spans="3:9" ht="12">
      <c r="C91" s="358"/>
      <c r="D91" s="301"/>
      <c r="E91" s="301"/>
      <c r="F91" s="301"/>
      <c r="G91" s="301"/>
      <c r="H91" s="301"/>
      <c r="I91" s="301"/>
    </row>
    <row r="92" spans="3:9" ht="12">
      <c r="C92" s="358"/>
      <c r="D92" s="301"/>
      <c r="E92" s="301"/>
      <c r="F92" s="301"/>
      <c r="G92" s="301"/>
      <c r="H92" s="301"/>
      <c r="I92" s="301"/>
    </row>
    <row r="93" spans="3:9" ht="12">
      <c r="C93" s="358"/>
      <c r="D93" s="301"/>
      <c r="E93" s="301"/>
      <c r="F93" s="301"/>
      <c r="G93" s="301"/>
      <c r="H93" s="301"/>
      <c r="I93" s="301"/>
    </row>
    <row r="94" spans="3:9" ht="12">
      <c r="C94" s="358"/>
      <c r="D94" s="301"/>
      <c r="E94" s="301"/>
      <c r="F94" s="301"/>
      <c r="G94" s="301"/>
      <c r="H94" s="301"/>
      <c r="I94" s="301"/>
    </row>
    <row r="95" spans="3:9" ht="12">
      <c r="C95" s="358"/>
      <c r="D95" s="301"/>
      <c r="E95" s="301"/>
      <c r="F95" s="301"/>
      <c r="G95" s="301"/>
      <c r="H95" s="301"/>
      <c r="I95" s="301"/>
    </row>
    <row r="96" spans="3:9" ht="12">
      <c r="C96" s="358"/>
      <c r="D96" s="301"/>
      <c r="E96" s="301"/>
      <c r="F96" s="301"/>
      <c r="G96" s="301"/>
      <c r="H96" s="301"/>
      <c r="I96" s="301"/>
    </row>
    <row r="97" spans="3:9" ht="12">
      <c r="C97" s="358"/>
      <c r="D97" s="301"/>
      <c r="E97" s="301"/>
      <c r="F97" s="301"/>
      <c r="G97" s="301"/>
      <c r="H97" s="301"/>
      <c r="I97" s="301"/>
    </row>
    <row r="98" spans="3:9" ht="12">
      <c r="C98" s="358"/>
      <c r="D98" s="301"/>
      <c r="E98" s="301"/>
      <c r="F98" s="301"/>
      <c r="G98" s="301"/>
      <c r="H98" s="301"/>
      <c r="I98" s="301"/>
    </row>
    <row r="99" spans="3:9" ht="12">
      <c r="C99" s="358"/>
      <c r="D99" s="301"/>
      <c r="E99" s="301"/>
      <c r="F99" s="301"/>
      <c r="G99" s="301"/>
      <c r="H99" s="301"/>
      <c r="I99" s="301"/>
    </row>
    <row r="100" spans="3:9" ht="12">
      <c r="C100" s="358"/>
      <c r="D100" s="301"/>
      <c r="E100" s="301"/>
      <c r="F100" s="301"/>
      <c r="G100" s="301"/>
      <c r="H100" s="301"/>
      <c r="I100" s="301"/>
    </row>
    <row r="101" spans="3:9" ht="12">
      <c r="C101" s="358"/>
      <c r="D101" s="301"/>
      <c r="E101" s="301"/>
      <c r="F101" s="301"/>
      <c r="G101" s="301"/>
      <c r="H101" s="301"/>
      <c r="I101" s="301"/>
    </row>
    <row r="102" spans="3:9" ht="12">
      <c r="C102" s="358"/>
      <c r="D102" s="301"/>
      <c r="E102" s="301"/>
      <c r="F102" s="301"/>
      <c r="G102" s="301"/>
      <c r="H102" s="301"/>
      <c r="I102" s="301"/>
    </row>
    <row r="103" spans="3:9" ht="12">
      <c r="C103" s="358"/>
      <c r="D103" s="301"/>
      <c r="E103" s="301"/>
      <c r="F103" s="301"/>
      <c r="G103" s="301"/>
      <c r="H103" s="301"/>
      <c r="I103" s="301"/>
    </row>
    <row r="104" spans="3:9" ht="12">
      <c r="C104" s="358"/>
      <c r="D104" s="301"/>
      <c r="E104" s="301"/>
      <c r="F104" s="301"/>
      <c r="G104" s="301"/>
      <c r="H104" s="301"/>
      <c r="I104" s="301"/>
    </row>
    <row r="105" spans="3:9" ht="12">
      <c r="C105" s="358"/>
      <c r="D105" s="301"/>
      <c r="E105" s="301"/>
      <c r="F105" s="301"/>
      <c r="G105" s="301"/>
      <c r="H105" s="301"/>
      <c r="I105" s="301"/>
    </row>
    <row r="106" spans="3:9" ht="12">
      <c r="C106" s="358"/>
      <c r="D106" s="301"/>
      <c r="E106" s="301"/>
      <c r="F106" s="301"/>
      <c r="G106" s="301"/>
      <c r="H106" s="301"/>
      <c r="I106" s="301"/>
    </row>
    <row r="107" spans="3:9" ht="12">
      <c r="C107" s="358"/>
      <c r="D107" s="301"/>
      <c r="E107" s="301"/>
      <c r="F107" s="301"/>
      <c r="G107" s="301"/>
      <c r="H107" s="301"/>
      <c r="I107" s="301"/>
    </row>
    <row r="108" spans="3:9" ht="12">
      <c r="C108" s="358"/>
      <c r="D108" s="301"/>
      <c r="E108" s="301"/>
      <c r="F108" s="301"/>
      <c r="G108" s="301"/>
      <c r="H108" s="301"/>
      <c r="I108" s="301"/>
    </row>
    <row r="109" spans="3:9" ht="12">
      <c r="C109" s="358"/>
      <c r="D109" s="301"/>
      <c r="E109" s="301"/>
      <c r="F109" s="301"/>
      <c r="G109" s="301"/>
      <c r="H109" s="301"/>
      <c r="I109" s="301"/>
    </row>
    <row r="110" spans="3:9" ht="12">
      <c r="C110" s="358"/>
      <c r="D110" s="301"/>
      <c r="E110" s="301"/>
      <c r="F110" s="301"/>
      <c r="G110" s="301"/>
      <c r="H110" s="301"/>
      <c r="I110" s="301"/>
    </row>
    <row r="111" spans="3:9" ht="12">
      <c r="C111" s="358"/>
      <c r="D111" s="301"/>
      <c r="E111" s="301"/>
      <c r="F111" s="301"/>
      <c r="G111" s="301"/>
      <c r="H111" s="301"/>
      <c r="I111" s="301"/>
    </row>
    <row r="112" spans="3:9" ht="12">
      <c r="C112" s="358"/>
      <c r="D112" s="301"/>
      <c r="E112" s="301"/>
      <c r="F112" s="301"/>
      <c r="G112" s="301"/>
      <c r="H112" s="301"/>
      <c r="I112" s="301"/>
    </row>
    <row r="113" spans="3:9" ht="12">
      <c r="C113" s="358"/>
      <c r="D113" s="301"/>
      <c r="E113" s="301"/>
      <c r="F113" s="301"/>
      <c r="G113" s="301"/>
      <c r="H113" s="301"/>
      <c r="I113" s="301"/>
    </row>
    <row r="114" spans="3:9" ht="12">
      <c r="C114" s="358"/>
      <c r="D114" s="301"/>
      <c r="E114" s="301"/>
      <c r="F114" s="301"/>
      <c r="G114" s="301"/>
      <c r="H114" s="301"/>
      <c r="I114" s="301"/>
    </row>
    <row r="115" spans="3:9" ht="12">
      <c r="C115" s="358"/>
      <c r="D115" s="301"/>
      <c r="E115" s="301"/>
      <c r="F115" s="301"/>
      <c r="G115" s="301"/>
      <c r="H115" s="301"/>
      <c r="I115" s="301"/>
    </row>
    <row r="116" spans="4:9" ht="12">
      <c r="D116" s="301"/>
      <c r="E116" s="301"/>
      <c r="F116" s="301"/>
      <c r="G116" s="301"/>
      <c r="H116" s="301"/>
      <c r="I116" s="301"/>
    </row>
    <row r="117" spans="4:9" ht="12">
      <c r="D117" s="301"/>
      <c r="E117" s="301"/>
      <c r="F117" s="301"/>
      <c r="G117" s="301"/>
      <c r="H117" s="301"/>
      <c r="I117" s="301"/>
    </row>
    <row r="118" spans="4:9" ht="12">
      <c r="D118" s="301"/>
      <c r="E118" s="301"/>
      <c r="F118" s="301"/>
      <c r="G118" s="301"/>
      <c r="H118" s="301"/>
      <c r="I118" s="301"/>
    </row>
    <row r="119" spans="4:9" ht="12">
      <c r="D119" s="301"/>
      <c r="E119" s="301"/>
      <c r="F119" s="301"/>
      <c r="G119" s="301"/>
      <c r="H119" s="301"/>
      <c r="I119" s="301"/>
    </row>
    <row r="120" spans="4:9" ht="12">
      <c r="D120" s="301"/>
      <c r="E120" s="301"/>
      <c r="F120" s="301"/>
      <c r="G120" s="301"/>
      <c r="H120" s="301"/>
      <c r="I120" s="301"/>
    </row>
    <row r="121" spans="4:9" ht="12">
      <c r="D121" s="301"/>
      <c r="E121" s="301"/>
      <c r="F121" s="301"/>
      <c r="G121" s="301"/>
      <c r="H121" s="301"/>
      <c r="I121" s="301"/>
    </row>
    <row r="122" spans="4:9" ht="12">
      <c r="D122" s="301"/>
      <c r="E122" s="301"/>
      <c r="F122" s="301"/>
      <c r="G122" s="301"/>
      <c r="H122" s="301"/>
      <c r="I122" s="301"/>
    </row>
    <row r="123" spans="4:9" ht="12">
      <c r="D123" s="301"/>
      <c r="E123" s="301"/>
      <c r="F123" s="301"/>
      <c r="G123" s="301"/>
      <c r="H123" s="301"/>
      <c r="I123" s="301"/>
    </row>
    <row r="124" spans="4:9" ht="12">
      <c r="D124" s="301"/>
      <c r="E124" s="301"/>
      <c r="F124" s="301"/>
      <c r="G124" s="301"/>
      <c r="H124" s="301"/>
      <c r="I124" s="301"/>
    </row>
    <row r="125" spans="4:9" ht="12">
      <c r="D125" s="301"/>
      <c r="E125" s="301"/>
      <c r="F125" s="301"/>
      <c r="G125" s="301"/>
      <c r="H125" s="301"/>
      <c r="I125" s="301"/>
    </row>
    <row r="126" spans="4:9" ht="12">
      <c r="D126" s="301"/>
      <c r="E126" s="301"/>
      <c r="F126" s="301"/>
      <c r="G126" s="301"/>
      <c r="H126" s="301"/>
      <c r="I126" s="301"/>
    </row>
    <row r="127" spans="4:9" ht="12">
      <c r="D127" s="301"/>
      <c r="E127" s="301"/>
      <c r="F127" s="301"/>
      <c r="G127" s="301"/>
      <c r="H127" s="301"/>
      <c r="I127" s="301"/>
    </row>
    <row r="128" spans="4:9" ht="12">
      <c r="D128" s="301"/>
      <c r="E128" s="301"/>
      <c r="F128" s="301"/>
      <c r="G128" s="301"/>
      <c r="H128" s="301"/>
      <c r="I128" s="301"/>
    </row>
    <row r="129" spans="4:9" ht="12">
      <c r="D129" s="301"/>
      <c r="E129" s="301"/>
      <c r="F129" s="301"/>
      <c r="G129" s="301"/>
      <c r="H129" s="301"/>
      <c r="I129" s="301"/>
    </row>
    <row r="130" spans="4:9" ht="12">
      <c r="D130" s="301"/>
      <c r="E130" s="301"/>
      <c r="F130" s="301"/>
      <c r="G130" s="301"/>
      <c r="H130" s="301"/>
      <c r="I130" s="301"/>
    </row>
    <row r="131" spans="4:9" ht="12">
      <c r="D131" s="301"/>
      <c r="E131" s="301"/>
      <c r="F131" s="301"/>
      <c r="G131" s="301"/>
      <c r="H131" s="301"/>
      <c r="I131" s="301"/>
    </row>
    <row r="132" spans="4:9" ht="12">
      <c r="D132" s="301"/>
      <c r="E132" s="301"/>
      <c r="F132" s="301"/>
      <c r="G132" s="301"/>
      <c r="H132" s="301"/>
      <c r="I132" s="301"/>
    </row>
    <row r="133" spans="4:9" ht="12">
      <c r="D133" s="301"/>
      <c r="E133" s="301"/>
      <c r="F133" s="301"/>
      <c r="G133" s="301"/>
      <c r="H133" s="301"/>
      <c r="I133" s="301"/>
    </row>
    <row r="134" spans="4:9" ht="12">
      <c r="D134" s="301"/>
      <c r="E134" s="301"/>
      <c r="F134" s="301"/>
      <c r="G134" s="301"/>
      <c r="H134" s="301"/>
      <c r="I134" s="301"/>
    </row>
    <row r="135" spans="4:9" ht="12">
      <c r="D135" s="301"/>
      <c r="E135" s="301"/>
      <c r="F135" s="301"/>
      <c r="G135" s="301"/>
      <c r="H135" s="301"/>
      <c r="I135" s="301"/>
    </row>
    <row r="136" spans="4:9" ht="12">
      <c r="D136" s="301"/>
      <c r="E136" s="301"/>
      <c r="F136" s="301"/>
      <c r="G136" s="301"/>
      <c r="H136" s="301"/>
      <c r="I136" s="301"/>
    </row>
    <row r="137" spans="4:9" ht="12">
      <c r="D137" s="301"/>
      <c r="E137" s="301"/>
      <c r="F137" s="301"/>
      <c r="G137" s="301"/>
      <c r="H137" s="301"/>
      <c r="I137" s="301"/>
    </row>
    <row r="138" spans="4:9" ht="12">
      <c r="D138" s="301"/>
      <c r="E138" s="301"/>
      <c r="F138" s="301"/>
      <c r="G138" s="301"/>
      <c r="H138" s="301"/>
      <c r="I138" s="301"/>
    </row>
    <row r="139" spans="4:9" ht="12">
      <c r="D139" s="301"/>
      <c r="E139" s="301"/>
      <c r="F139" s="301"/>
      <c r="G139" s="301"/>
      <c r="H139" s="301"/>
      <c r="I139" s="301"/>
    </row>
    <row r="140" spans="4:9" ht="12">
      <c r="D140" s="301"/>
      <c r="E140" s="301"/>
      <c r="F140" s="301"/>
      <c r="G140" s="301"/>
      <c r="H140" s="301"/>
      <c r="I140" s="301"/>
    </row>
    <row r="141" spans="4:9" ht="12">
      <c r="D141" s="301"/>
      <c r="E141" s="301"/>
      <c r="F141" s="301"/>
      <c r="G141" s="301"/>
      <c r="H141" s="301"/>
      <c r="I141" s="301"/>
    </row>
    <row r="142" spans="4:9" ht="12">
      <c r="D142" s="301"/>
      <c r="E142" s="301"/>
      <c r="F142" s="301"/>
      <c r="G142" s="301"/>
      <c r="H142" s="301"/>
      <c r="I142" s="301"/>
    </row>
    <row r="143" spans="4:9" ht="12">
      <c r="D143" s="301"/>
      <c r="E143" s="301"/>
      <c r="F143" s="301"/>
      <c r="G143" s="301"/>
      <c r="H143" s="301"/>
      <c r="I143" s="301"/>
    </row>
    <row r="144" spans="4:9" ht="12">
      <c r="D144" s="301"/>
      <c r="E144" s="301"/>
      <c r="F144" s="301"/>
      <c r="G144" s="301"/>
      <c r="H144" s="301"/>
      <c r="I144" s="301"/>
    </row>
    <row r="145" spans="4:9" ht="12">
      <c r="D145" s="301"/>
      <c r="E145" s="301"/>
      <c r="F145" s="301"/>
      <c r="G145" s="301"/>
      <c r="H145" s="301"/>
      <c r="I145" s="301"/>
    </row>
    <row r="146" spans="4:9" ht="12">
      <c r="D146" s="301"/>
      <c r="E146" s="301"/>
      <c r="F146" s="301"/>
      <c r="G146" s="301"/>
      <c r="H146" s="301"/>
      <c r="I146" s="301"/>
    </row>
    <row r="147" spans="4:9" ht="12">
      <c r="D147" s="301"/>
      <c r="E147" s="301"/>
      <c r="F147" s="301"/>
      <c r="G147" s="301"/>
      <c r="H147" s="301"/>
      <c r="I147" s="301"/>
    </row>
    <row r="148" spans="4:9" ht="12">
      <c r="D148" s="301"/>
      <c r="E148" s="301"/>
      <c r="F148" s="301"/>
      <c r="G148" s="301"/>
      <c r="H148" s="301"/>
      <c r="I148" s="301"/>
    </row>
    <row r="149" spans="4:9" ht="12">
      <c r="D149" s="301"/>
      <c r="E149" s="301"/>
      <c r="F149" s="301"/>
      <c r="G149" s="301"/>
      <c r="H149" s="301"/>
      <c r="I149" s="301"/>
    </row>
    <row r="150" spans="4:9" ht="12">
      <c r="D150" s="301"/>
      <c r="E150" s="301"/>
      <c r="F150" s="301"/>
      <c r="G150" s="301"/>
      <c r="H150" s="301"/>
      <c r="I150" s="301"/>
    </row>
    <row r="151" spans="4:9" ht="12">
      <c r="D151" s="301"/>
      <c r="E151" s="301"/>
      <c r="F151" s="301"/>
      <c r="G151" s="301"/>
      <c r="H151" s="301"/>
      <c r="I151" s="301"/>
    </row>
    <row r="152" spans="4:9" ht="12">
      <c r="D152" s="301"/>
      <c r="E152" s="301"/>
      <c r="F152" s="301"/>
      <c r="G152" s="301"/>
      <c r="H152" s="301"/>
      <c r="I152" s="301"/>
    </row>
    <row r="153" spans="4:9" ht="12">
      <c r="D153" s="301"/>
      <c r="E153" s="301"/>
      <c r="F153" s="301"/>
      <c r="G153" s="301"/>
      <c r="H153" s="301"/>
      <c r="I153" s="301"/>
    </row>
    <row r="154" spans="4:9" ht="12">
      <c r="D154" s="301"/>
      <c r="E154" s="301"/>
      <c r="F154" s="301"/>
      <c r="G154" s="301"/>
      <c r="H154" s="301"/>
      <c r="I154" s="301"/>
    </row>
    <row r="155" spans="4:9" ht="12">
      <c r="D155" s="301"/>
      <c r="E155" s="301"/>
      <c r="F155" s="301"/>
      <c r="G155" s="301"/>
      <c r="H155" s="301"/>
      <c r="I155" s="301"/>
    </row>
    <row r="156" spans="4:9" ht="12">
      <c r="D156" s="301"/>
      <c r="E156" s="301"/>
      <c r="F156" s="301"/>
      <c r="G156" s="301"/>
      <c r="H156" s="301"/>
      <c r="I156" s="301"/>
    </row>
    <row r="157" spans="4:9" ht="12">
      <c r="D157" s="301"/>
      <c r="E157" s="301"/>
      <c r="F157" s="301"/>
      <c r="G157" s="301"/>
      <c r="H157" s="301"/>
      <c r="I157" s="301"/>
    </row>
    <row r="158" spans="4:9" ht="12">
      <c r="D158" s="301"/>
      <c r="E158" s="301"/>
      <c r="F158" s="301"/>
      <c r="G158" s="301"/>
      <c r="H158" s="301"/>
      <c r="I158" s="301"/>
    </row>
    <row r="159" spans="4:9" ht="12">
      <c r="D159" s="301"/>
      <c r="E159" s="301"/>
      <c r="F159" s="301"/>
      <c r="G159" s="301"/>
      <c r="H159" s="301"/>
      <c r="I159" s="301"/>
    </row>
    <row r="160" spans="4:9" ht="12">
      <c r="D160" s="301"/>
      <c r="E160" s="301"/>
      <c r="F160" s="301"/>
      <c r="G160" s="301"/>
      <c r="H160" s="301"/>
      <c r="I160" s="301"/>
    </row>
    <row r="161" spans="4:9" ht="12">
      <c r="D161" s="301"/>
      <c r="E161" s="301"/>
      <c r="F161" s="301"/>
      <c r="G161" s="301"/>
      <c r="H161" s="301"/>
      <c r="I161" s="301"/>
    </row>
    <row r="162" spans="4:9" ht="12">
      <c r="D162" s="301"/>
      <c r="E162" s="301"/>
      <c r="F162" s="301"/>
      <c r="G162" s="301"/>
      <c r="H162" s="301"/>
      <c r="I162" s="301"/>
    </row>
    <row r="163" spans="4:9" ht="12">
      <c r="D163" s="301"/>
      <c r="E163" s="301"/>
      <c r="F163" s="301"/>
      <c r="G163" s="301"/>
      <c r="H163" s="301"/>
      <c r="I163" s="301"/>
    </row>
    <row r="164" spans="4:9" ht="12">
      <c r="D164" s="301"/>
      <c r="E164" s="301"/>
      <c r="F164" s="301"/>
      <c r="G164" s="301"/>
      <c r="H164" s="301"/>
      <c r="I164" s="301"/>
    </row>
    <row r="165" spans="4:9" ht="12">
      <c r="D165" s="301"/>
      <c r="E165" s="301"/>
      <c r="F165" s="301"/>
      <c r="G165" s="301"/>
      <c r="H165" s="301"/>
      <c r="I165" s="301"/>
    </row>
    <row r="166" spans="4:9" ht="12">
      <c r="D166" s="301"/>
      <c r="E166" s="301"/>
      <c r="F166" s="301"/>
      <c r="G166" s="301"/>
      <c r="H166" s="301"/>
      <c r="I166" s="301"/>
    </row>
    <row r="167" spans="4:9" ht="12">
      <c r="D167" s="301"/>
      <c r="E167" s="301"/>
      <c r="F167" s="301"/>
      <c r="G167" s="301"/>
      <c r="H167" s="301"/>
      <c r="I167" s="301"/>
    </row>
    <row r="168" spans="4:9" ht="12">
      <c r="D168" s="301"/>
      <c r="E168" s="301"/>
      <c r="F168" s="301"/>
      <c r="G168" s="301"/>
      <c r="H168" s="301"/>
      <c r="I168" s="301"/>
    </row>
    <row r="169" spans="4:9" ht="12">
      <c r="D169" s="301"/>
      <c r="E169" s="301"/>
      <c r="F169" s="301"/>
      <c r="G169" s="301"/>
      <c r="H169" s="301"/>
      <c r="I169" s="301"/>
    </row>
    <row r="170" spans="4:9" ht="12">
      <c r="D170" s="301"/>
      <c r="E170" s="301"/>
      <c r="F170" s="301"/>
      <c r="G170" s="301"/>
      <c r="H170" s="301"/>
      <c r="I170" s="301"/>
    </row>
    <row r="171" spans="4:9" ht="12">
      <c r="D171" s="301"/>
      <c r="E171" s="301"/>
      <c r="F171" s="301"/>
      <c r="G171" s="301"/>
      <c r="H171" s="301"/>
      <c r="I171" s="301"/>
    </row>
    <row r="172" spans="4:9" ht="12">
      <c r="D172" s="301"/>
      <c r="E172" s="301"/>
      <c r="F172" s="301"/>
      <c r="G172" s="301"/>
      <c r="H172" s="301"/>
      <c r="I172" s="301"/>
    </row>
    <row r="173" spans="4:9" ht="12">
      <c r="D173" s="301"/>
      <c r="E173" s="301"/>
      <c r="F173" s="301"/>
      <c r="G173" s="301"/>
      <c r="H173" s="301"/>
      <c r="I173" s="301"/>
    </row>
    <row r="174" spans="4:9" ht="12">
      <c r="D174" s="301"/>
      <c r="E174" s="301"/>
      <c r="F174" s="301"/>
      <c r="G174" s="301"/>
      <c r="H174" s="301"/>
      <c r="I174" s="301"/>
    </row>
    <row r="175" spans="4:9" ht="12">
      <c r="D175" s="301"/>
      <c r="E175" s="301"/>
      <c r="F175" s="301"/>
      <c r="G175" s="301"/>
      <c r="H175" s="301"/>
      <c r="I175" s="301"/>
    </row>
    <row r="176" spans="4:9" ht="12">
      <c r="D176" s="301"/>
      <c r="E176" s="301"/>
      <c r="F176" s="301"/>
      <c r="G176" s="301"/>
      <c r="H176" s="301"/>
      <c r="I176" s="301"/>
    </row>
    <row r="177" spans="4:9" ht="12">
      <c r="D177" s="301"/>
      <c r="E177" s="301"/>
      <c r="F177" s="301"/>
      <c r="G177" s="301"/>
      <c r="H177" s="301"/>
      <c r="I177" s="301"/>
    </row>
    <row r="178" spans="4:9" ht="12">
      <c r="D178" s="301"/>
      <c r="E178" s="301"/>
      <c r="F178" s="301"/>
      <c r="G178" s="301"/>
      <c r="H178" s="301"/>
      <c r="I178" s="301"/>
    </row>
    <row r="179" spans="4:9" ht="12">
      <c r="D179" s="301"/>
      <c r="E179" s="301"/>
      <c r="F179" s="301"/>
      <c r="G179" s="301"/>
      <c r="H179" s="301"/>
      <c r="I179" s="301"/>
    </row>
    <row r="180" spans="4:9" ht="12">
      <c r="D180" s="301"/>
      <c r="E180" s="301"/>
      <c r="F180" s="301"/>
      <c r="G180" s="301"/>
      <c r="H180" s="301"/>
      <c r="I180" s="301"/>
    </row>
    <row r="181" spans="4:9" ht="12">
      <c r="D181" s="301"/>
      <c r="E181" s="301"/>
      <c r="F181" s="301"/>
      <c r="G181" s="301"/>
      <c r="H181" s="301"/>
      <c r="I181" s="301"/>
    </row>
    <row r="182" spans="4:9" ht="12">
      <c r="D182" s="301"/>
      <c r="E182" s="301"/>
      <c r="F182" s="301"/>
      <c r="G182" s="301"/>
      <c r="H182" s="301"/>
      <c r="I182" s="301"/>
    </row>
    <row r="183" spans="4:9" ht="12">
      <c r="D183" s="301"/>
      <c r="E183" s="301"/>
      <c r="F183" s="301"/>
      <c r="G183" s="301"/>
      <c r="H183" s="301"/>
      <c r="I183" s="301"/>
    </row>
    <row r="184" spans="4:9" ht="12">
      <c r="D184" s="301"/>
      <c r="E184" s="301"/>
      <c r="F184" s="301"/>
      <c r="G184" s="301"/>
      <c r="H184" s="301"/>
      <c r="I184" s="301"/>
    </row>
    <row r="185" spans="4:9" ht="12">
      <c r="D185" s="301"/>
      <c r="E185" s="301"/>
      <c r="F185" s="301"/>
      <c r="G185" s="301"/>
      <c r="H185" s="301"/>
      <c r="I185" s="301"/>
    </row>
    <row r="186" spans="4:9" ht="12">
      <c r="D186" s="301"/>
      <c r="E186" s="301"/>
      <c r="F186" s="301"/>
      <c r="G186" s="301"/>
      <c r="H186" s="301"/>
      <c r="I186" s="301"/>
    </row>
    <row r="187" spans="4:9" ht="12">
      <c r="D187" s="301"/>
      <c r="E187" s="301"/>
      <c r="F187" s="301"/>
      <c r="G187" s="301"/>
      <c r="H187" s="301"/>
      <c r="I187" s="301"/>
    </row>
    <row r="188" spans="4:9" ht="12">
      <c r="D188" s="301"/>
      <c r="E188" s="301"/>
      <c r="F188" s="301"/>
      <c r="G188" s="301"/>
      <c r="H188" s="301"/>
      <c r="I188" s="301"/>
    </row>
    <row r="189" spans="4:9" ht="12">
      <c r="D189" s="301"/>
      <c r="E189" s="301"/>
      <c r="F189" s="301"/>
      <c r="G189" s="301"/>
      <c r="H189" s="301"/>
      <c r="I189" s="301"/>
    </row>
    <row r="190" spans="4:9" ht="12">
      <c r="D190" s="301"/>
      <c r="E190" s="301"/>
      <c r="F190" s="301"/>
      <c r="G190" s="301"/>
      <c r="H190" s="301"/>
      <c r="I190" s="301"/>
    </row>
    <row r="191" spans="4:9" ht="12">
      <c r="D191" s="301"/>
      <c r="E191" s="301"/>
      <c r="F191" s="301"/>
      <c r="G191" s="301"/>
      <c r="H191" s="301"/>
      <c r="I191" s="301"/>
    </row>
    <row r="192" spans="4:9" ht="12">
      <c r="D192" s="301"/>
      <c r="E192" s="301"/>
      <c r="F192" s="301"/>
      <c r="G192" s="301"/>
      <c r="H192" s="301"/>
      <c r="I192" s="301"/>
    </row>
    <row r="193" spans="4:9" ht="12">
      <c r="D193" s="301"/>
      <c r="E193" s="301"/>
      <c r="F193" s="301"/>
      <c r="G193" s="301"/>
      <c r="H193" s="301"/>
      <c r="I193" s="301"/>
    </row>
    <row r="194" spans="4:9" ht="12">
      <c r="D194" s="301"/>
      <c r="E194" s="301"/>
      <c r="F194" s="301"/>
      <c r="G194" s="301"/>
      <c r="H194" s="301"/>
      <c r="I194" s="301"/>
    </row>
    <row r="195" spans="4:9" ht="12">
      <c r="D195" s="301"/>
      <c r="E195" s="301"/>
      <c r="F195" s="301"/>
      <c r="G195" s="301"/>
      <c r="H195" s="301"/>
      <c r="I195" s="301"/>
    </row>
    <row r="196" spans="4:9" ht="12">
      <c r="D196" s="301"/>
      <c r="E196" s="301"/>
      <c r="F196" s="301"/>
      <c r="G196" s="301"/>
      <c r="H196" s="301"/>
      <c r="I196" s="301"/>
    </row>
    <row r="197" spans="4:9" ht="12">
      <c r="D197" s="301"/>
      <c r="E197" s="301"/>
      <c r="F197" s="301"/>
      <c r="G197" s="301"/>
      <c r="H197" s="301"/>
      <c r="I197" s="301"/>
    </row>
    <row r="198" spans="4:9" ht="12">
      <c r="D198" s="301"/>
      <c r="E198" s="301"/>
      <c r="F198" s="301"/>
      <c r="G198" s="301"/>
      <c r="H198" s="301"/>
      <c r="I198" s="301"/>
    </row>
    <row r="199" spans="4:9" ht="12">
      <c r="D199" s="301"/>
      <c r="E199" s="301"/>
      <c r="F199" s="301"/>
      <c r="G199" s="301"/>
      <c r="H199" s="301"/>
      <c r="I199" s="301"/>
    </row>
    <row r="200" spans="4:9" ht="12">
      <c r="D200" s="301"/>
      <c r="E200" s="301"/>
      <c r="F200" s="301"/>
      <c r="G200" s="301"/>
      <c r="H200" s="301"/>
      <c r="I200" s="301"/>
    </row>
    <row r="201" spans="4:9" ht="12">
      <c r="D201" s="301"/>
      <c r="E201" s="301"/>
      <c r="F201" s="301"/>
      <c r="G201" s="301"/>
      <c r="H201" s="301"/>
      <c r="I201" s="301"/>
    </row>
  </sheetData>
  <mergeCells count="13">
    <mergeCell ref="B55:C55"/>
    <mergeCell ref="B11:C11"/>
    <mergeCell ref="B28:C28"/>
    <mergeCell ref="B40:C40"/>
    <mergeCell ref="B4:C5"/>
    <mergeCell ref="B7:C7"/>
    <mergeCell ref="B8:C8"/>
    <mergeCell ref="B9:C9"/>
    <mergeCell ref="I4:I5"/>
    <mergeCell ref="J4:J5"/>
    <mergeCell ref="D4:D5"/>
    <mergeCell ref="E4:E5"/>
    <mergeCell ref="F4:H4"/>
  </mergeCell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B2:AB72"/>
  <sheetViews>
    <sheetView workbookViewId="0" topLeftCell="A1">
      <selection activeCell="A1" sqref="A1"/>
    </sheetView>
  </sheetViews>
  <sheetFormatPr defaultColWidth="9.00390625" defaultRowHeight="13.5"/>
  <cols>
    <col min="1" max="1" width="2.625" style="360" customWidth="1"/>
    <col min="2" max="2" width="3.125" style="360" customWidth="1"/>
    <col min="3" max="3" width="10.625" style="362" customWidth="1"/>
    <col min="4" max="4" width="13.375" style="365" bestFit="1" customWidth="1"/>
    <col min="5" max="5" width="12.50390625" style="365" bestFit="1" customWidth="1"/>
    <col min="6" max="6" width="11.625" style="365" bestFit="1" customWidth="1"/>
    <col min="7" max="7" width="12.50390625" style="365" bestFit="1" customWidth="1"/>
    <col min="8" max="8" width="11.625" style="365" bestFit="1" customWidth="1"/>
    <col min="9" max="9" width="8.125" style="365" bestFit="1" customWidth="1"/>
    <col min="10" max="10" width="11.625" style="365" bestFit="1" customWidth="1"/>
    <col min="11" max="11" width="9.00390625" style="365" bestFit="1" customWidth="1"/>
    <col min="12" max="12" width="12.50390625" style="365" bestFit="1" customWidth="1"/>
    <col min="13" max="14" width="8.125" style="364" customWidth="1"/>
    <col min="15" max="16" width="7.25390625" style="364" customWidth="1"/>
    <col min="17" max="17" width="7.125" style="364" customWidth="1"/>
    <col min="18" max="28" width="9.00390625" style="364" customWidth="1"/>
    <col min="29" max="16384" width="9.00390625" style="360" customWidth="1"/>
  </cols>
  <sheetData>
    <row r="2" spans="2:12" ht="14.25">
      <c r="B2" s="361" t="s">
        <v>1078</v>
      </c>
      <c r="D2" s="363"/>
      <c r="E2" s="363"/>
      <c r="F2" s="363"/>
      <c r="G2" s="363"/>
      <c r="H2" s="363"/>
      <c r="I2" s="363"/>
      <c r="J2" s="363"/>
      <c r="K2" s="363"/>
      <c r="L2" s="363"/>
    </row>
    <row r="3" ht="12.75" thickBot="1">
      <c r="Q3" s="366"/>
    </row>
    <row r="4" spans="2:28" s="367" customFormat="1" ht="14.25" customHeight="1" thickTop="1">
      <c r="B4" s="1368"/>
      <c r="C4" s="1369"/>
      <c r="D4" s="1372" t="s">
        <v>1059</v>
      </c>
      <c r="E4" s="1373" t="s">
        <v>1060</v>
      </c>
      <c r="F4" s="1374"/>
      <c r="G4" s="1373" t="s">
        <v>1061</v>
      </c>
      <c r="H4" s="1375"/>
      <c r="I4" s="1375"/>
      <c r="J4" s="1375"/>
      <c r="K4" s="1374"/>
      <c r="L4" s="1365" t="s">
        <v>1062</v>
      </c>
      <c r="M4" s="368"/>
      <c r="N4" s="368"/>
      <c r="O4" s="368"/>
      <c r="P4" s="368"/>
      <c r="Q4" s="368"/>
      <c r="R4" s="368"/>
      <c r="S4" s="368"/>
      <c r="T4" s="368"/>
      <c r="U4" s="368"/>
      <c r="V4" s="368"/>
      <c r="W4" s="368"/>
      <c r="X4" s="368"/>
      <c r="Y4" s="368"/>
      <c r="Z4" s="368"/>
      <c r="AA4" s="368"/>
      <c r="AB4" s="368"/>
    </row>
    <row r="5" spans="2:28" s="367" customFormat="1" ht="14.25" customHeight="1">
      <c r="B5" s="1370"/>
      <c r="C5" s="1371"/>
      <c r="D5" s="1366"/>
      <c r="E5" s="369" t="s">
        <v>1063</v>
      </c>
      <c r="F5" s="369" t="s">
        <v>1064</v>
      </c>
      <c r="G5" s="369" t="s">
        <v>1065</v>
      </c>
      <c r="H5" s="369" t="s">
        <v>1066</v>
      </c>
      <c r="I5" s="369" t="s">
        <v>1067</v>
      </c>
      <c r="J5" s="369" t="s">
        <v>1068</v>
      </c>
      <c r="K5" s="369" t="s">
        <v>1069</v>
      </c>
      <c r="L5" s="1366"/>
      <c r="M5" s="368"/>
      <c r="N5" s="368"/>
      <c r="O5" s="368"/>
      <c r="P5" s="368"/>
      <c r="Q5" s="368"/>
      <c r="R5" s="368"/>
      <c r="S5" s="368"/>
      <c r="T5" s="368"/>
      <c r="U5" s="368"/>
      <c r="V5" s="368"/>
      <c r="W5" s="368"/>
      <c r="X5" s="368"/>
      <c r="Y5" s="368"/>
      <c r="Z5" s="368"/>
      <c r="AA5" s="368"/>
      <c r="AB5" s="368"/>
    </row>
    <row r="6" spans="2:28" s="370" customFormat="1" ht="12">
      <c r="B6" s="371"/>
      <c r="C6" s="372"/>
      <c r="D6" s="373" t="s">
        <v>1070</v>
      </c>
      <c r="E6" s="374" t="s">
        <v>1070</v>
      </c>
      <c r="F6" s="374" t="s">
        <v>1070</v>
      </c>
      <c r="G6" s="374" t="s">
        <v>1070</v>
      </c>
      <c r="H6" s="374" t="s">
        <v>1070</v>
      </c>
      <c r="I6" s="374" t="s">
        <v>1070</v>
      </c>
      <c r="J6" s="374" t="s">
        <v>1070</v>
      </c>
      <c r="K6" s="374" t="s">
        <v>1070</v>
      </c>
      <c r="L6" s="375" t="s">
        <v>1070</v>
      </c>
      <c r="M6" s="376"/>
      <c r="N6" s="376"/>
      <c r="O6" s="376"/>
      <c r="P6" s="376"/>
      <c r="Q6" s="376"/>
      <c r="R6" s="377"/>
      <c r="S6" s="377"/>
      <c r="T6" s="377"/>
      <c r="U6" s="377"/>
      <c r="V6" s="377"/>
      <c r="W6" s="377"/>
      <c r="X6" s="377"/>
      <c r="Y6" s="377"/>
      <c r="Z6" s="377"/>
      <c r="AA6" s="377"/>
      <c r="AB6" s="377"/>
    </row>
    <row r="7" spans="2:28" s="370" customFormat="1" ht="12">
      <c r="B7" s="371"/>
      <c r="C7" s="372"/>
      <c r="D7" s="378"/>
      <c r="E7" s="379"/>
      <c r="F7" s="379"/>
      <c r="G7" s="379"/>
      <c r="H7" s="379"/>
      <c r="I7" s="379"/>
      <c r="J7" s="379"/>
      <c r="K7" s="379"/>
      <c r="L7" s="380"/>
      <c r="M7" s="376"/>
      <c r="N7" s="376"/>
      <c r="O7" s="376"/>
      <c r="P7" s="376"/>
      <c r="Q7" s="376"/>
      <c r="R7" s="377"/>
      <c r="S7" s="377"/>
      <c r="T7" s="377"/>
      <c r="U7" s="377"/>
      <c r="V7" s="377"/>
      <c r="W7" s="377"/>
      <c r="X7" s="377"/>
      <c r="Y7" s="377"/>
      <c r="Z7" s="377"/>
      <c r="AA7" s="377"/>
      <c r="AB7" s="377"/>
    </row>
    <row r="8" spans="2:28" s="370" customFormat="1" ht="12">
      <c r="B8" s="1367" t="s">
        <v>1756</v>
      </c>
      <c r="C8" s="382" t="s">
        <v>1071</v>
      </c>
      <c r="D8" s="383">
        <v>135050.1711</v>
      </c>
      <c r="E8" s="384">
        <v>97774.8517</v>
      </c>
      <c r="F8" s="384">
        <v>1638.4827</v>
      </c>
      <c r="G8" s="384">
        <v>10713.3413</v>
      </c>
      <c r="H8" s="384">
        <v>4199.4917</v>
      </c>
      <c r="I8" s="384">
        <v>1.752</v>
      </c>
      <c r="J8" s="384">
        <v>6437.6005</v>
      </c>
      <c r="K8" s="384">
        <v>74.4901</v>
      </c>
      <c r="L8" s="385">
        <v>26561.9711</v>
      </c>
      <c r="M8" s="376"/>
      <c r="N8" s="376"/>
      <c r="O8" s="376"/>
      <c r="P8" s="376"/>
      <c r="Q8" s="376"/>
      <c r="R8" s="377"/>
      <c r="S8" s="377"/>
      <c r="T8" s="377"/>
      <c r="U8" s="377"/>
      <c r="V8" s="377"/>
      <c r="W8" s="377"/>
      <c r="X8" s="377"/>
      <c r="Y8" s="377"/>
      <c r="Z8" s="377"/>
      <c r="AA8" s="377"/>
      <c r="AB8" s="377"/>
    </row>
    <row r="9" spans="2:28" s="386" customFormat="1" ht="11.25" customHeight="1">
      <c r="B9" s="1367"/>
      <c r="C9" s="382" t="s">
        <v>1072</v>
      </c>
      <c r="D9" s="387">
        <f>D8/$D$8*100</f>
        <v>100</v>
      </c>
      <c r="E9" s="388">
        <f>E8/$D$8*100</f>
        <v>72.39890990408378</v>
      </c>
      <c r="F9" s="388">
        <v>16.8</v>
      </c>
      <c r="G9" s="388">
        <f>G8/$D$8*100</f>
        <v>7.9328602198268525</v>
      </c>
      <c r="H9" s="388">
        <f>H8/$G$8*100</f>
        <v>39.19871105011841</v>
      </c>
      <c r="I9" s="389">
        <f>I8/$G$8*100</f>
        <v>0.01635344147955036</v>
      </c>
      <c r="J9" s="388">
        <f>J8/$G$8*100</f>
        <v>60.08956794832999</v>
      </c>
      <c r="K9" s="388">
        <f>K8/$G$8*100</f>
        <v>0.6953022209793689</v>
      </c>
      <c r="L9" s="390">
        <f>L8/$D$8*100</f>
        <v>19.668224692830467</v>
      </c>
      <c r="M9" s="391"/>
      <c r="N9" s="391"/>
      <c r="O9" s="391"/>
      <c r="P9" s="391"/>
      <c r="Q9" s="391"/>
      <c r="R9" s="392"/>
      <c r="S9" s="392"/>
      <c r="T9" s="392"/>
      <c r="U9" s="392"/>
      <c r="V9" s="392"/>
      <c r="W9" s="392"/>
      <c r="X9" s="392"/>
      <c r="Y9" s="392"/>
      <c r="Z9" s="392"/>
      <c r="AA9" s="392"/>
      <c r="AB9" s="392"/>
    </row>
    <row r="10" spans="2:28" s="370" customFormat="1" ht="12">
      <c r="B10" s="381"/>
      <c r="C10" s="382"/>
      <c r="D10" s="393"/>
      <c r="E10" s="384"/>
      <c r="F10" s="388"/>
      <c r="G10" s="389"/>
      <c r="H10" s="389"/>
      <c r="I10" s="384"/>
      <c r="J10" s="388"/>
      <c r="K10" s="389"/>
      <c r="L10" s="394"/>
      <c r="M10" s="376"/>
      <c r="N10" s="376"/>
      <c r="O10" s="376"/>
      <c r="P10" s="376"/>
      <c r="Q10" s="376"/>
      <c r="R10" s="377"/>
      <c r="S10" s="377"/>
      <c r="T10" s="377"/>
      <c r="U10" s="377"/>
      <c r="V10" s="377"/>
      <c r="W10" s="377"/>
      <c r="X10" s="377"/>
      <c r="Y10" s="377"/>
      <c r="Z10" s="377"/>
      <c r="AA10" s="377"/>
      <c r="AB10" s="377"/>
    </row>
    <row r="11" spans="2:28" s="370" customFormat="1" ht="12">
      <c r="B11" s="1367" t="s">
        <v>1073</v>
      </c>
      <c r="C11" s="382" t="s">
        <v>1071</v>
      </c>
      <c r="D11" s="383">
        <v>46663.1419</v>
      </c>
      <c r="E11" s="384">
        <v>40193.3016</v>
      </c>
      <c r="F11" s="384">
        <v>525.5805</v>
      </c>
      <c r="G11" s="384">
        <v>570.501</v>
      </c>
      <c r="H11" s="384">
        <v>398.0815</v>
      </c>
      <c r="I11" s="384">
        <v>0</v>
      </c>
      <c r="J11" s="384">
        <v>161.6827</v>
      </c>
      <c r="K11" s="384">
        <v>10.7228</v>
      </c>
      <c r="L11" s="385">
        <v>5899.3323</v>
      </c>
      <c r="M11" s="376"/>
      <c r="N11" s="376"/>
      <c r="O11" s="376"/>
      <c r="P11" s="376"/>
      <c r="Q11" s="376"/>
      <c r="R11" s="377"/>
      <c r="S11" s="377"/>
      <c r="T11" s="377"/>
      <c r="U11" s="377"/>
      <c r="V11" s="377"/>
      <c r="W11" s="377"/>
      <c r="X11" s="377"/>
      <c r="Y11" s="377"/>
      <c r="Z11" s="377"/>
      <c r="AA11" s="377"/>
      <c r="AB11" s="377"/>
    </row>
    <row r="12" spans="2:28" s="386" customFormat="1" ht="11.25" customHeight="1">
      <c r="B12" s="1367"/>
      <c r="C12" s="382" t="s">
        <v>1072</v>
      </c>
      <c r="D12" s="387">
        <f>D11/$D$11*100</f>
        <v>100</v>
      </c>
      <c r="E12" s="388">
        <f>E11/$D$11*100</f>
        <v>86.13500926734639</v>
      </c>
      <c r="F12" s="388">
        <v>13.1</v>
      </c>
      <c r="G12" s="388">
        <f>G11/$D$11*100</f>
        <v>1.2225944862919742</v>
      </c>
      <c r="H12" s="388">
        <f>H11/$G$11*100</f>
        <v>69.77752887374432</v>
      </c>
      <c r="I12" s="388">
        <f>I11/$G$11*100</f>
        <v>0</v>
      </c>
      <c r="J12" s="388">
        <f>J11/$G$11*100</f>
        <v>28.34047617795587</v>
      </c>
      <c r="K12" s="388">
        <f>K11/$G$11*100</f>
        <v>1.8795409648712271</v>
      </c>
      <c r="L12" s="390">
        <v>12.7</v>
      </c>
      <c r="M12" s="391"/>
      <c r="N12" s="391"/>
      <c r="O12" s="391"/>
      <c r="P12" s="391"/>
      <c r="Q12" s="391"/>
      <c r="R12" s="392"/>
      <c r="S12" s="392"/>
      <c r="T12" s="392"/>
      <c r="U12" s="392"/>
      <c r="V12" s="392"/>
      <c r="W12" s="392"/>
      <c r="X12" s="392"/>
      <c r="Y12" s="392"/>
      <c r="Z12" s="392"/>
      <c r="AA12" s="392"/>
      <c r="AB12" s="392"/>
    </row>
    <row r="13" spans="2:17" ht="11.25" customHeight="1">
      <c r="B13" s="371"/>
      <c r="C13" s="395"/>
      <c r="D13" s="396"/>
      <c r="E13" s="384"/>
      <c r="F13" s="395"/>
      <c r="G13" s="395"/>
      <c r="H13" s="395"/>
      <c r="I13" s="395"/>
      <c r="J13" s="395"/>
      <c r="K13" s="395"/>
      <c r="L13" s="397"/>
      <c r="M13" s="398"/>
      <c r="N13" s="398"/>
      <c r="O13" s="398"/>
      <c r="P13" s="398"/>
      <c r="Q13" s="398"/>
    </row>
    <row r="14" spans="2:28" s="370" customFormat="1" ht="12">
      <c r="B14" s="1367" t="s">
        <v>1074</v>
      </c>
      <c r="C14" s="382" t="s">
        <v>1071</v>
      </c>
      <c r="D14" s="383">
        <v>20144.831</v>
      </c>
      <c r="E14" s="384">
        <v>13782.3426</v>
      </c>
      <c r="F14" s="384">
        <v>23.4914</v>
      </c>
      <c r="G14" s="384">
        <v>612.1123</v>
      </c>
      <c r="H14" s="384">
        <v>66.9521</v>
      </c>
      <c r="I14" s="384">
        <v>0</v>
      </c>
      <c r="J14" s="384">
        <v>538.1725</v>
      </c>
      <c r="K14" s="384">
        <v>6.9807</v>
      </c>
      <c r="L14" s="385">
        <v>5750.3621</v>
      </c>
      <c r="M14" s="376"/>
      <c r="N14" s="376"/>
      <c r="O14" s="376"/>
      <c r="P14" s="376"/>
      <c r="Q14" s="376"/>
      <c r="R14" s="377"/>
      <c r="S14" s="377"/>
      <c r="T14" s="377"/>
      <c r="U14" s="377"/>
      <c r="V14" s="377"/>
      <c r="W14" s="377"/>
      <c r="X14" s="377"/>
      <c r="Y14" s="377"/>
      <c r="Z14" s="377"/>
      <c r="AA14" s="377"/>
      <c r="AB14" s="377"/>
    </row>
    <row r="15" spans="2:28" s="386" customFormat="1" ht="11.25" customHeight="1">
      <c r="B15" s="1367"/>
      <c r="C15" s="382" t="s">
        <v>1072</v>
      </c>
      <c r="D15" s="387">
        <f>D14/$D$14*100</f>
        <v>100</v>
      </c>
      <c r="E15" s="388">
        <f>E14/$D$14*100</f>
        <v>68.41627313726286</v>
      </c>
      <c r="F15" s="388">
        <v>1.7</v>
      </c>
      <c r="G15" s="388">
        <f>G14/$D$14*100</f>
        <v>3.038557632972945</v>
      </c>
      <c r="H15" s="388">
        <f>H14/$G$14*100</f>
        <v>10.937878555944717</v>
      </c>
      <c r="I15" s="388">
        <f>I14/$G$14*100</f>
        <v>0</v>
      </c>
      <c r="J15" s="388">
        <f>J14/$G$14*100</f>
        <v>87.92054987295631</v>
      </c>
      <c r="K15" s="388">
        <v>1.2</v>
      </c>
      <c r="L15" s="390">
        <v>28.6</v>
      </c>
      <c r="M15" s="391"/>
      <c r="N15" s="391"/>
      <c r="O15" s="391"/>
      <c r="P15" s="391"/>
      <c r="Q15" s="391"/>
      <c r="R15" s="392"/>
      <c r="S15" s="392"/>
      <c r="T15" s="392"/>
      <c r="U15" s="392"/>
      <c r="V15" s="392"/>
      <c r="W15" s="392"/>
      <c r="X15" s="392"/>
      <c r="Y15" s="392"/>
      <c r="Z15" s="392"/>
      <c r="AA15" s="392"/>
      <c r="AB15" s="392"/>
    </row>
    <row r="16" spans="2:17" ht="12" customHeight="1">
      <c r="B16" s="399"/>
      <c r="C16" s="400"/>
      <c r="D16" s="401"/>
      <c r="E16" s="402"/>
      <c r="F16" s="403"/>
      <c r="G16" s="404"/>
      <c r="H16" s="404"/>
      <c r="I16" s="402"/>
      <c r="J16" s="403"/>
      <c r="K16" s="404"/>
      <c r="L16" s="405"/>
      <c r="M16" s="335"/>
      <c r="N16" s="335"/>
      <c r="O16" s="335"/>
      <c r="P16" s="335"/>
      <c r="Q16" s="335"/>
    </row>
    <row r="17" spans="2:28" s="370" customFormat="1" ht="12">
      <c r="B17" s="1367" t="s">
        <v>1075</v>
      </c>
      <c r="C17" s="382" t="s">
        <v>1071</v>
      </c>
      <c r="D17" s="383">
        <v>39098.2322</v>
      </c>
      <c r="E17" s="384">
        <v>23003.8717</v>
      </c>
      <c r="F17" s="384">
        <v>918.8421</v>
      </c>
      <c r="G17" s="384">
        <v>6508.8701</v>
      </c>
      <c r="H17" s="384">
        <v>2617.6403</v>
      </c>
      <c r="I17" s="384">
        <v>1.57003</v>
      </c>
      <c r="J17" s="384">
        <v>3841.5407</v>
      </c>
      <c r="K17" s="384">
        <v>48.1121</v>
      </c>
      <c r="L17" s="385">
        <v>9585.4904</v>
      </c>
      <c r="M17" s="376"/>
      <c r="N17" s="376"/>
      <c r="O17" s="376"/>
      <c r="P17" s="376"/>
      <c r="Q17" s="376"/>
      <c r="R17" s="377"/>
      <c r="S17" s="377"/>
      <c r="T17" s="377"/>
      <c r="U17" s="377"/>
      <c r="V17" s="377"/>
      <c r="W17" s="377"/>
      <c r="X17" s="377"/>
      <c r="Y17" s="377"/>
      <c r="Z17" s="377"/>
      <c r="AA17" s="377"/>
      <c r="AB17" s="377"/>
    </row>
    <row r="18" spans="2:28" s="386" customFormat="1" ht="11.25" customHeight="1">
      <c r="B18" s="1367"/>
      <c r="C18" s="382" t="s">
        <v>1072</v>
      </c>
      <c r="D18" s="387">
        <f>D17/$D$17*100</f>
        <v>100</v>
      </c>
      <c r="E18" s="388">
        <f>E17/$D$17*100</f>
        <v>58.83609157142404</v>
      </c>
      <c r="F18" s="388">
        <v>39.9</v>
      </c>
      <c r="G18" s="388">
        <f>G17/$D$17*100</f>
        <v>16.647479268896458</v>
      </c>
      <c r="H18" s="388">
        <v>40.3</v>
      </c>
      <c r="I18" s="389">
        <f>I17/$G$17*100</f>
        <v>0.024121390900088788</v>
      </c>
      <c r="J18" s="388">
        <f>J17/$G$17*100</f>
        <v>59.02008552913047</v>
      </c>
      <c r="K18" s="388">
        <f>K17/$G$17*100</f>
        <v>0.7391774495545701</v>
      </c>
      <c r="L18" s="390">
        <v>24.6</v>
      </c>
      <c r="M18" s="391"/>
      <c r="N18" s="391"/>
      <c r="O18" s="391"/>
      <c r="P18" s="391"/>
      <c r="Q18" s="391"/>
      <c r="R18" s="392"/>
      <c r="S18" s="392"/>
      <c r="T18" s="392"/>
      <c r="U18" s="392"/>
      <c r="V18" s="392"/>
      <c r="W18" s="392"/>
      <c r="X18" s="392"/>
      <c r="Y18" s="392"/>
      <c r="Z18" s="392"/>
      <c r="AA18" s="392"/>
      <c r="AB18" s="392"/>
    </row>
    <row r="19" spans="2:28" s="406" customFormat="1" ht="12" customHeight="1">
      <c r="B19" s="407"/>
      <c r="C19" s="382"/>
      <c r="D19" s="393"/>
      <c r="E19" s="384"/>
      <c r="F19" s="388"/>
      <c r="G19" s="389"/>
      <c r="H19" s="389"/>
      <c r="I19" s="384"/>
      <c r="J19" s="388"/>
      <c r="K19" s="389"/>
      <c r="L19" s="394"/>
      <c r="M19" s="408"/>
      <c r="N19" s="408"/>
      <c r="O19" s="408"/>
      <c r="P19" s="408"/>
      <c r="Q19" s="408"/>
      <c r="R19" s="409"/>
      <c r="S19" s="409"/>
      <c r="T19" s="409"/>
      <c r="U19" s="409"/>
      <c r="V19" s="409"/>
      <c r="W19" s="409"/>
      <c r="X19" s="409"/>
      <c r="Y19" s="409"/>
      <c r="Z19" s="409"/>
      <c r="AA19" s="409"/>
      <c r="AB19" s="409"/>
    </row>
    <row r="20" spans="2:28" s="370" customFormat="1" ht="12">
      <c r="B20" s="1367" t="s">
        <v>1076</v>
      </c>
      <c r="C20" s="382" t="s">
        <v>1071</v>
      </c>
      <c r="D20" s="383">
        <v>29143.952</v>
      </c>
      <c r="E20" s="384">
        <v>20795.3218</v>
      </c>
      <c r="F20" s="384">
        <v>170.5617</v>
      </c>
      <c r="G20" s="384">
        <v>3021.8509</v>
      </c>
      <c r="H20" s="384">
        <v>1116.8108</v>
      </c>
      <c r="I20" s="384">
        <v>0.182</v>
      </c>
      <c r="J20" s="384">
        <v>1896.1906</v>
      </c>
      <c r="K20" s="384">
        <v>8.6605</v>
      </c>
      <c r="L20" s="385">
        <v>5326.7723</v>
      </c>
      <c r="M20" s="376"/>
      <c r="N20" s="376"/>
      <c r="O20" s="376"/>
      <c r="P20" s="376"/>
      <c r="Q20" s="376"/>
      <c r="R20" s="377"/>
      <c r="S20" s="377"/>
      <c r="T20" s="377"/>
      <c r="U20" s="377"/>
      <c r="V20" s="377"/>
      <c r="W20" s="377"/>
      <c r="X20" s="377"/>
      <c r="Y20" s="377"/>
      <c r="Z20" s="377"/>
      <c r="AA20" s="377"/>
      <c r="AB20" s="377"/>
    </row>
    <row r="21" spans="2:28" s="386" customFormat="1" ht="11.25" customHeight="1">
      <c r="B21" s="1367"/>
      <c r="C21" s="382" t="s">
        <v>1072</v>
      </c>
      <c r="D21" s="387">
        <f>D20/$D$20*100</f>
        <v>100</v>
      </c>
      <c r="E21" s="388">
        <f>E20/$D$20*100</f>
        <v>71.3538157076295</v>
      </c>
      <c r="F21" s="388">
        <v>8.2</v>
      </c>
      <c r="G21" s="388">
        <v>10.3</v>
      </c>
      <c r="H21" s="388">
        <f>H20/$G$20*100</f>
        <v>36.957839316294525</v>
      </c>
      <c r="I21" s="388">
        <v>0.1</v>
      </c>
      <c r="J21" s="388">
        <f>J20/$G$20*100</f>
        <v>62.7493103647172</v>
      </c>
      <c r="K21" s="388">
        <v>0.2</v>
      </c>
      <c r="L21" s="390">
        <f>L20/$D$20*100</f>
        <v>18.277453586253504</v>
      </c>
      <c r="M21" s="391"/>
      <c r="N21" s="391"/>
      <c r="O21" s="391"/>
      <c r="P21" s="391"/>
      <c r="Q21" s="391"/>
      <c r="R21" s="392"/>
      <c r="S21" s="392"/>
      <c r="T21" s="392"/>
      <c r="U21" s="392"/>
      <c r="V21" s="392"/>
      <c r="W21" s="392"/>
      <c r="X21" s="392"/>
      <c r="Y21" s="392"/>
      <c r="Z21" s="392"/>
      <c r="AA21" s="392"/>
      <c r="AB21" s="392"/>
    </row>
    <row r="22" spans="2:17" ht="12" customHeight="1">
      <c r="B22" s="410"/>
      <c r="C22" s="411"/>
      <c r="D22" s="412"/>
      <c r="E22" s="413"/>
      <c r="F22" s="413"/>
      <c r="G22" s="413"/>
      <c r="H22" s="413"/>
      <c r="I22" s="413"/>
      <c r="J22" s="413"/>
      <c r="K22" s="413"/>
      <c r="L22" s="414"/>
      <c r="M22" s="415"/>
      <c r="N22" s="415"/>
      <c r="O22" s="415"/>
      <c r="P22" s="415"/>
      <c r="Q22" s="415"/>
    </row>
    <row r="23" spans="2:13" ht="15" customHeight="1">
      <c r="B23" s="360" t="s">
        <v>1077</v>
      </c>
      <c r="C23" s="416"/>
      <c r="D23" s="416"/>
      <c r="E23" s="416"/>
      <c r="F23" s="416"/>
      <c r="G23" s="416"/>
      <c r="H23" s="416"/>
      <c r="I23" s="416"/>
      <c r="J23" s="416"/>
      <c r="K23" s="416"/>
      <c r="L23" s="416"/>
      <c r="M23" s="417"/>
    </row>
    <row r="24" spans="3:12" ht="12">
      <c r="C24" s="418"/>
      <c r="D24" s="419"/>
      <c r="E24" s="419"/>
      <c r="F24" s="419"/>
      <c r="G24" s="419"/>
      <c r="H24" s="419"/>
      <c r="I24" s="419"/>
      <c r="J24" s="419"/>
      <c r="K24" s="419"/>
      <c r="L24" s="419"/>
    </row>
    <row r="25" spans="3:12" ht="12">
      <c r="C25" s="418"/>
      <c r="D25" s="419"/>
      <c r="E25" s="419"/>
      <c r="F25" s="419"/>
      <c r="G25" s="419"/>
      <c r="H25" s="419"/>
      <c r="I25" s="419"/>
      <c r="J25" s="419"/>
      <c r="K25" s="419"/>
      <c r="L25" s="419"/>
    </row>
    <row r="26" spans="3:12" ht="12">
      <c r="C26" s="418"/>
      <c r="D26" s="419"/>
      <c r="E26" s="419"/>
      <c r="F26" s="419"/>
      <c r="G26" s="419"/>
      <c r="H26" s="419"/>
      <c r="I26" s="419"/>
      <c r="J26" s="419"/>
      <c r="K26" s="419"/>
      <c r="L26" s="419"/>
    </row>
    <row r="27" spans="3:12" ht="12">
      <c r="C27" s="418"/>
      <c r="D27" s="419"/>
      <c r="E27" s="419"/>
      <c r="F27" s="419"/>
      <c r="G27" s="419"/>
      <c r="H27" s="419"/>
      <c r="I27" s="419"/>
      <c r="J27" s="419"/>
      <c r="K27" s="419"/>
      <c r="L27" s="419"/>
    </row>
    <row r="28" spans="3:12" ht="12">
      <c r="C28" s="418"/>
      <c r="D28" s="419"/>
      <c r="E28" s="419"/>
      <c r="F28" s="419"/>
      <c r="G28" s="419"/>
      <c r="H28" s="419"/>
      <c r="I28" s="419"/>
      <c r="J28" s="419"/>
      <c r="K28" s="419"/>
      <c r="L28" s="419"/>
    </row>
    <row r="29" spans="3:12" ht="12">
      <c r="C29" s="418"/>
      <c r="D29" s="419"/>
      <c r="E29" s="419"/>
      <c r="F29" s="419"/>
      <c r="G29" s="419"/>
      <c r="H29" s="419"/>
      <c r="I29" s="419"/>
      <c r="J29" s="419"/>
      <c r="K29" s="419"/>
      <c r="L29" s="419"/>
    </row>
    <row r="30" spans="3:12" ht="12">
      <c r="C30" s="418"/>
      <c r="D30" s="419"/>
      <c r="E30" s="419"/>
      <c r="F30" s="419"/>
      <c r="G30" s="419"/>
      <c r="H30" s="419"/>
      <c r="I30" s="419"/>
      <c r="J30" s="419"/>
      <c r="K30" s="419"/>
      <c r="L30" s="419"/>
    </row>
    <row r="31" spans="3:12" ht="12">
      <c r="C31" s="418"/>
      <c r="D31" s="419"/>
      <c r="E31" s="419"/>
      <c r="F31" s="419"/>
      <c r="G31" s="419"/>
      <c r="H31" s="419"/>
      <c r="I31" s="419"/>
      <c r="J31" s="419"/>
      <c r="K31" s="419"/>
      <c r="L31" s="419"/>
    </row>
    <row r="32" spans="3:12" ht="12">
      <c r="C32" s="418"/>
      <c r="D32" s="419"/>
      <c r="E32" s="419"/>
      <c r="F32" s="419"/>
      <c r="G32" s="419"/>
      <c r="H32" s="419"/>
      <c r="I32" s="419"/>
      <c r="J32" s="419"/>
      <c r="K32" s="419"/>
      <c r="L32" s="419"/>
    </row>
    <row r="33" spans="3:12" ht="12">
      <c r="C33" s="418"/>
      <c r="D33" s="419"/>
      <c r="E33" s="419"/>
      <c r="F33" s="419"/>
      <c r="G33" s="419"/>
      <c r="H33" s="419"/>
      <c r="I33" s="419"/>
      <c r="J33" s="419"/>
      <c r="K33" s="419"/>
      <c r="L33" s="419"/>
    </row>
    <row r="34" spans="3:12" ht="12">
      <c r="C34" s="418"/>
      <c r="D34" s="419"/>
      <c r="E34" s="419"/>
      <c r="F34" s="419"/>
      <c r="G34" s="419"/>
      <c r="H34" s="419"/>
      <c r="I34" s="419"/>
      <c r="J34" s="419"/>
      <c r="K34" s="419"/>
      <c r="L34" s="419"/>
    </row>
    <row r="35" spans="3:12" ht="12">
      <c r="C35" s="418"/>
      <c r="D35" s="419"/>
      <c r="E35" s="419"/>
      <c r="F35" s="419"/>
      <c r="G35" s="419"/>
      <c r="H35" s="419"/>
      <c r="I35" s="419"/>
      <c r="J35" s="419"/>
      <c r="K35" s="419"/>
      <c r="L35" s="419"/>
    </row>
    <row r="36" spans="3:12" ht="12">
      <c r="C36" s="418"/>
      <c r="D36" s="419"/>
      <c r="E36" s="419"/>
      <c r="F36" s="419"/>
      <c r="G36" s="419"/>
      <c r="H36" s="419"/>
      <c r="I36" s="419"/>
      <c r="J36" s="419"/>
      <c r="K36" s="419"/>
      <c r="L36" s="419"/>
    </row>
    <row r="37" spans="3:12" ht="12">
      <c r="C37" s="418"/>
      <c r="D37" s="419"/>
      <c r="E37" s="419"/>
      <c r="F37" s="419"/>
      <c r="G37" s="419"/>
      <c r="H37" s="419"/>
      <c r="I37" s="419"/>
      <c r="J37" s="419"/>
      <c r="K37" s="419"/>
      <c r="L37" s="419"/>
    </row>
    <row r="38" spans="3:12" ht="12">
      <c r="C38" s="418"/>
      <c r="D38" s="419"/>
      <c r="E38" s="419"/>
      <c r="F38" s="419"/>
      <c r="G38" s="419"/>
      <c r="H38" s="419"/>
      <c r="I38" s="419"/>
      <c r="J38" s="419"/>
      <c r="K38" s="419"/>
      <c r="L38" s="419"/>
    </row>
    <row r="39" spans="3:12" ht="12">
      <c r="C39" s="418"/>
      <c r="D39" s="419"/>
      <c r="E39" s="419"/>
      <c r="F39" s="419"/>
      <c r="G39" s="419"/>
      <c r="H39" s="419"/>
      <c r="I39" s="419"/>
      <c r="J39" s="419"/>
      <c r="K39" s="419"/>
      <c r="L39" s="419"/>
    </row>
    <row r="40" spans="3:12" ht="12">
      <c r="C40" s="418"/>
      <c r="D40" s="419"/>
      <c r="E40" s="419"/>
      <c r="F40" s="419"/>
      <c r="G40" s="419"/>
      <c r="H40" s="419"/>
      <c r="I40" s="419"/>
      <c r="J40" s="419"/>
      <c r="K40" s="419"/>
      <c r="L40" s="419"/>
    </row>
    <row r="41" spans="3:12" ht="12">
      <c r="C41" s="418"/>
      <c r="D41" s="419"/>
      <c r="E41" s="419"/>
      <c r="F41" s="419"/>
      <c r="G41" s="419"/>
      <c r="H41" s="419"/>
      <c r="I41" s="419"/>
      <c r="J41" s="419"/>
      <c r="K41" s="419"/>
      <c r="L41" s="419"/>
    </row>
    <row r="42" spans="3:12" ht="12">
      <c r="C42" s="418"/>
      <c r="D42" s="419"/>
      <c r="E42" s="419"/>
      <c r="F42" s="419"/>
      <c r="G42" s="419"/>
      <c r="H42" s="419"/>
      <c r="I42" s="419"/>
      <c r="J42" s="419"/>
      <c r="K42" s="419"/>
      <c r="L42" s="419"/>
    </row>
    <row r="43" spans="3:12" ht="12">
      <c r="C43" s="418"/>
      <c r="D43" s="419"/>
      <c r="E43" s="419"/>
      <c r="F43" s="419"/>
      <c r="G43" s="419"/>
      <c r="H43" s="419"/>
      <c r="I43" s="419"/>
      <c r="J43" s="419"/>
      <c r="K43" s="419"/>
      <c r="L43" s="419"/>
    </row>
    <row r="44" spans="3:12" ht="12">
      <c r="C44" s="418"/>
      <c r="D44" s="419"/>
      <c r="E44" s="419"/>
      <c r="F44" s="419"/>
      <c r="G44" s="419"/>
      <c r="H44" s="419"/>
      <c r="I44" s="419"/>
      <c r="J44" s="419"/>
      <c r="K44" s="419"/>
      <c r="L44" s="419"/>
    </row>
    <row r="45" spans="3:12" ht="12">
      <c r="C45" s="418"/>
      <c r="D45" s="419"/>
      <c r="E45" s="419"/>
      <c r="F45" s="419"/>
      <c r="G45" s="419"/>
      <c r="H45" s="419"/>
      <c r="I45" s="419"/>
      <c r="J45" s="419"/>
      <c r="K45" s="419"/>
      <c r="L45" s="419"/>
    </row>
    <row r="46" spans="3:12" ht="12">
      <c r="C46" s="418"/>
      <c r="D46" s="419"/>
      <c r="E46" s="419"/>
      <c r="F46" s="419"/>
      <c r="G46" s="419"/>
      <c r="H46" s="419"/>
      <c r="I46" s="419"/>
      <c r="J46" s="419"/>
      <c r="K46" s="419"/>
      <c r="L46" s="419"/>
    </row>
    <row r="47" spans="3:12" ht="12">
      <c r="C47" s="418"/>
      <c r="D47" s="419"/>
      <c r="E47" s="419"/>
      <c r="F47" s="419"/>
      <c r="G47" s="419"/>
      <c r="H47" s="419"/>
      <c r="I47" s="419"/>
      <c r="J47" s="419"/>
      <c r="K47" s="419"/>
      <c r="L47" s="419"/>
    </row>
    <row r="48" spans="3:12" ht="12">
      <c r="C48" s="418"/>
      <c r="D48" s="419"/>
      <c r="E48" s="419"/>
      <c r="F48" s="419"/>
      <c r="G48" s="419"/>
      <c r="H48" s="419"/>
      <c r="I48" s="419"/>
      <c r="J48" s="419"/>
      <c r="K48" s="419"/>
      <c r="L48" s="419"/>
    </row>
    <row r="49" spans="3:12" ht="12">
      <c r="C49" s="418"/>
      <c r="D49" s="419"/>
      <c r="E49" s="419"/>
      <c r="F49" s="419"/>
      <c r="G49" s="419"/>
      <c r="H49" s="419"/>
      <c r="I49" s="419"/>
      <c r="J49" s="419"/>
      <c r="K49" s="419"/>
      <c r="L49" s="419"/>
    </row>
    <row r="50" spans="3:12" ht="12">
      <c r="C50" s="418"/>
      <c r="D50" s="419"/>
      <c r="E50" s="419"/>
      <c r="F50" s="419"/>
      <c r="G50" s="419"/>
      <c r="H50" s="419"/>
      <c r="I50" s="419"/>
      <c r="J50" s="419"/>
      <c r="K50" s="419"/>
      <c r="L50" s="419"/>
    </row>
    <row r="51" spans="3:12" ht="12">
      <c r="C51" s="418"/>
      <c r="D51" s="419"/>
      <c r="E51" s="419"/>
      <c r="F51" s="419"/>
      <c r="G51" s="419"/>
      <c r="H51" s="419"/>
      <c r="I51" s="419"/>
      <c r="J51" s="419"/>
      <c r="K51" s="419"/>
      <c r="L51" s="419"/>
    </row>
    <row r="52" spans="3:12" ht="12">
      <c r="C52" s="418"/>
      <c r="D52" s="419"/>
      <c r="E52" s="419"/>
      <c r="F52" s="419"/>
      <c r="G52" s="419"/>
      <c r="H52" s="419"/>
      <c r="I52" s="419"/>
      <c r="J52" s="419"/>
      <c r="K52" s="419"/>
      <c r="L52" s="419"/>
    </row>
    <row r="53" spans="3:12" ht="12">
      <c r="C53" s="418"/>
      <c r="D53" s="419"/>
      <c r="E53" s="419"/>
      <c r="F53" s="419"/>
      <c r="G53" s="419"/>
      <c r="H53" s="419"/>
      <c r="I53" s="419"/>
      <c r="J53" s="419"/>
      <c r="K53" s="419"/>
      <c r="L53" s="419"/>
    </row>
    <row r="54" spans="3:12" ht="12">
      <c r="C54" s="418"/>
      <c r="D54" s="419"/>
      <c r="E54" s="419"/>
      <c r="F54" s="419"/>
      <c r="G54" s="419"/>
      <c r="H54" s="419"/>
      <c r="I54" s="419"/>
      <c r="J54" s="419"/>
      <c r="K54" s="419"/>
      <c r="L54" s="419"/>
    </row>
    <row r="55" spans="3:12" ht="12">
      <c r="C55" s="418"/>
      <c r="D55" s="419"/>
      <c r="E55" s="419"/>
      <c r="F55" s="419"/>
      <c r="G55" s="419"/>
      <c r="H55" s="419"/>
      <c r="I55" s="419"/>
      <c r="J55" s="419"/>
      <c r="K55" s="419"/>
      <c r="L55" s="419"/>
    </row>
    <row r="56" spans="3:12" ht="12">
      <c r="C56" s="418"/>
      <c r="D56" s="419"/>
      <c r="E56" s="419"/>
      <c r="F56" s="419"/>
      <c r="G56" s="419"/>
      <c r="H56" s="419"/>
      <c r="I56" s="419"/>
      <c r="J56" s="419"/>
      <c r="K56" s="419"/>
      <c r="L56" s="419"/>
    </row>
    <row r="57" spans="3:12" ht="12">
      <c r="C57" s="418"/>
      <c r="D57" s="419"/>
      <c r="E57" s="419"/>
      <c r="F57" s="419"/>
      <c r="G57" s="419"/>
      <c r="H57" s="419"/>
      <c r="I57" s="419"/>
      <c r="J57" s="419"/>
      <c r="K57" s="419"/>
      <c r="L57" s="419"/>
    </row>
    <row r="58" spans="3:12" ht="12">
      <c r="C58" s="418"/>
      <c r="D58" s="419"/>
      <c r="E58" s="419"/>
      <c r="F58" s="419"/>
      <c r="G58" s="419"/>
      <c r="H58" s="419"/>
      <c r="I58" s="419"/>
      <c r="J58" s="419"/>
      <c r="K58" s="419"/>
      <c r="L58" s="419"/>
    </row>
    <row r="59" spans="3:12" ht="12">
      <c r="C59" s="418"/>
      <c r="D59" s="419"/>
      <c r="E59" s="419"/>
      <c r="F59" s="419"/>
      <c r="G59" s="419"/>
      <c r="H59" s="419"/>
      <c r="I59" s="419"/>
      <c r="J59" s="419"/>
      <c r="K59" s="419"/>
      <c r="L59" s="419"/>
    </row>
    <row r="60" spans="3:12" ht="12">
      <c r="C60" s="418"/>
      <c r="D60" s="419"/>
      <c r="E60" s="419"/>
      <c r="F60" s="419"/>
      <c r="G60" s="419"/>
      <c r="H60" s="419"/>
      <c r="I60" s="419"/>
      <c r="J60" s="419"/>
      <c r="K60" s="419"/>
      <c r="L60" s="419"/>
    </row>
    <row r="61" spans="3:12" ht="12">
      <c r="C61" s="418"/>
      <c r="D61" s="419"/>
      <c r="E61" s="419"/>
      <c r="F61" s="419"/>
      <c r="G61" s="419"/>
      <c r="H61" s="419"/>
      <c r="I61" s="419"/>
      <c r="J61" s="419"/>
      <c r="K61" s="419"/>
      <c r="L61" s="419"/>
    </row>
    <row r="62" spans="3:12" ht="12">
      <c r="C62" s="418"/>
      <c r="D62" s="419"/>
      <c r="E62" s="419"/>
      <c r="F62" s="419"/>
      <c r="G62" s="419"/>
      <c r="H62" s="419"/>
      <c r="I62" s="419"/>
      <c r="J62" s="419"/>
      <c r="K62" s="419"/>
      <c r="L62" s="419"/>
    </row>
    <row r="63" spans="3:12" ht="12">
      <c r="C63" s="418"/>
      <c r="D63" s="419"/>
      <c r="E63" s="419"/>
      <c r="F63" s="419"/>
      <c r="G63" s="419"/>
      <c r="H63" s="419"/>
      <c r="I63" s="419"/>
      <c r="J63" s="419"/>
      <c r="K63" s="419"/>
      <c r="L63" s="419"/>
    </row>
    <row r="64" spans="3:12" ht="12">
      <c r="C64" s="418"/>
      <c r="D64" s="419"/>
      <c r="E64" s="419"/>
      <c r="F64" s="419"/>
      <c r="G64" s="419"/>
      <c r="H64" s="419"/>
      <c r="I64" s="419"/>
      <c r="J64" s="419"/>
      <c r="K64" s="419"/>
      <c r="L64" s="419"/>
    </row>
    <row r="65" spans="3:12" ht="12">
      <c r="C65" s="418"/>
      <c r="D65" s="419"/>
      <c r="E65" s="419"/>
      <c r="F65" s="419"/>
      <c r="G65" s="419"/>
      <c r="H65" s="419"/>
      <c r="I65" s="419"/>
      <c r="J65" s="419"/>
      <c r="K65" s="419"/>
      <c r="L65" s="419"/>
    </row>
    <row r="66" spans="3:12" ht="12">
      <c r="C66" s="418"/>
      <c r="D66" s="419"/>
      <c r="E66" s="419"/>
      <c r="F66" s="419"/>
      <c r="G66" s="419"/>
      <c r="H66" s="419"/>
      <c r="I66" s="419"/>
      <c r="J66" s="419"/>
      <c r="K66" s="419"/>
      <c r="L66" s="419"/>
    </row>
    <row r="67" spans="3:12" ht="12">
      <c r="C67" s="418"/>
      <c r="D67" s="419"/>
      <c r="E67" s="419"/>
      <c r="F67" s="419"/>
      <c r="G67" s="419"/>
      <c r="H67" s="419"/>
      <c r="I67" s="419"/>
      <c r="J67" s="419"/>
      <c r="K67" s="419"/>
      <c r="L67" s="419"/>
    </row>
    <row r="68" spans="3:12" ht="12">
      <c r="C68" s="418"/>
      <c r="D68" s="419"/>
      <c r="E68" s="419"/>
      <c r="F68" s="419"/>
      <c r="G68" s="419"/>
      <c r="H68" s="419"/>
      <c r="I68" s="419"/>
      <c r="J68" s="419"/>
      <c r="K68" s="419"/>
      <c r="L68" s="419"/>
    </row>
    <row r="69" spans="3:12" ht="12">
      <c r="C69" s="418"/>
      <c r="D69" s="419"/>
      <c r="E69" s="419"/>
      <c r="F69" s="419"/>
      <c r="G69" s="419"/>
      <c r="H69" s="419"/>
      <c r="I69" s="419"/>
      <c r="J69" s="419"/>
      <c r="K69" s="419"/>
      <c r="L69" s="419"/>
    </row>
    <row r="70" spans="3:12" ht="12">
      <c r="C70" s="418"/>
      <c r="D70" s="419"/>
      <c r="E70" s="419"/>
      <c r="F70" s="419"/>
      <c r="G70" s="419"/>
      <c r="H70" s="419"/>
      <c r="I70" s="419"/>
      <c r="J70" s="419"/>
      <c r="K70" s="419"/>
      <c r="L70" s="419"/>
    </row>
    <row r="71" spans="3:12" ht="12">
      <c r="C71" s="418"/>
      <c r="D71" s="419"/>
      <c r="E71" s="419"/>
      <c r="F71" s="419"/>
      <c r="G71" s="419"/>
      <c r="H71" s="419"/>
      <c r="I71" s="419"/>
      <c r="J71" s="419"/>
      <c r="K71" s="419"/>
      <c r="L71" s="419"/>
    </row>
    <row r="72" spans="3:12" ht="12">
      <c r="C72" s="418"/>
      <c r="D72" s="419"/>
      <c r="E72" s="419"/>
      <c r="F72" s="419"/>
      <c r="G72" s="419"/>
      <c r="H72" s="419"/>
      <c r="I72" s="419"/>
      <c r="J72" s="419"/>
      <c r="K72" s="419"/>
      <c r="L72" s="419"/>
    </row>
  </sheetData>
  <mergeCells count="10">
    <mergeCell ref="L4:L5"/>
    <mergeCell ref="B17:B18"/>
    <mergeCell ref="B20:B21"/>
    <mergeCell ref="B8:B9"/>
    <mergeCell ref="B11:B12"/>
    <mergeCell ref="B14:B15"/>
    <mergeCell ref="B4:C5"/>
    <mergeCell ref="D4:D5"/>
    <mergeCell ref="E4:F4"/>
    <mergeCell ref="G4:K4"/>
  </mergeCells>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昭和35年　山形県統計年鑑</dc:title>
  <dc:subject/>
  <dc:creator>山形県</dc:creator>
  <cp:keywords/>
  <dc:description/>
  <cp:lastModifiedBy>工藤　裕子</cp:lastModifiedBy>
  <cp:lastPrinted>2005-07-01T08:07:35Z</cp:lastPrinted>
  <dcterms:created xsi:type="dcterms:W3CDTF">2005-04-02T01:55:19Z</dcterms:created>
  <dcterms:modified xsi:type="dcterms:W3CDTF">2008-10-29T05:11:36Z</dcterms:modified>
  <cp:category/>
  <cp:version/>
  <cp:contentType/>
  <cp:contentStatus/>
</cp:coreProperties>
</file>