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9.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参考）全目次" sheetId="32" r:id="rId32"/>
  </sheets>
  <definedNames/>
  <calcPr fullCalcOnLoad="1"/>
</workbook>
</file>

<file path=xl/sharedStrings.xml><?xml version="1.0" encoding="utf-8"?>
<sst xmlns="http://schemas.openxmlformats.org/spreadsheetml/2006/main" count="3812" uniqueCount="1770">
  <si>
    <t>都道府県・組織別事業所・従業者数</t>
  </si>
  <si>
    <t>適用法規・規模別労働組合・組合員数</t>
  </si>
  <si>
    <t>産業・適用法規別労働組合・組合員数</t>
  </si>
  <si>
    <t>(2)日雇失業保険給付状況</t>
  </si>
  <si>
    <t>(2)規模別企業整備・雇用状況</t>
  </si>
  <si>
    <t>(4)理由別企業整備状況</t>
  </si>
  <si>
    <t>第４章　労働</t>
  </si>
  <si>
    <t>第５章　農業</t>
  </si>
  <si>
    <t>農地改革</t>
  </si>
  <si>
    <t>(1)開拓農用地面積</t>
  </si>
  <si>
    <t>(3)開墾工事</t>
  </si>
  <si>
    <t>(4)開拓営農実績</t>
  </si>
  <si>
    <t xml:space="preserve"> (ｲ)農作物収穫面積</t>
  </si>
  <si>
    <t xml:space="preserve"> (ﾛ)家畜</t>
  </si>
  <si>
    <t>第６章　林業</t>
  </si>
  <si>
    <t>林産物生産量</t>
  </si>
  <si>
    <t>(2)木炭生産量</t>
  </si>
  <si>
    <t>製材量</t>
  </si>
  <si>
    <t>(1)素材消費量</t>
  </si>
  <si>
    <t>第７章　水産業</t>
  </si>
  <si>
    <t>海面漁業魚種別漁獲高</t>
  </si>
  <si>
    <t>第８章　鉱・工業</t>
  </si>
  <si>
    <t>産業・規模別事業所・従業者数・現金給与総額・製造品出荷額・在庫額・有形固定資産等</t>
  </si>
  <si>
    <t>第１０章　建築・住宅</t>
  </si>
  <si>
    <t>用途別着工建築物</t>
  </si>
  <si>
    <t>着工住宅工事別</t>
  </si>
  <si>
    <t>着工住宅（新設）利用関係別</t>
  </si>
  <si>
    <t>着工住宅（新設）種類別</t>
  </si>
  <si>
    <t>市部着工住宅（新設）種類別</t>
  </si>
  <si>
    <t>第１１章　運輸・通信</t>
  </si>
  <si>
    <t>自動車運輸施設</t>
  </si>
  <si>
    <t>貨物自動車輸送実績</t>
  </si>
  <si>
    <t>酒田港施設</t>
  </si>
  <si>
    <t>電話機数</t>
  </si>
  <si>
    <t>(1)発送</t>
  </si>
  <si>
    <t>(2)到着</t>
  </si>
  <si>
    <t>手形交換高・不渡手形</t>
  </si>
  <si>
    <t>会社</t>
  </si>
  <si>
    <t>生産地別輸出出荷実績</t>
  </si>
  <si>
    <t>仕向国別輸出出荷実績</t>
  </si>
  <si>
    <t>(1)主要経済指標</t>
  </si>
  <si>
    <t>(3)県民分配所得</t>
  </si>
  <si>
    <t>(4)県民個人所得</t>
  </si>
  <si>
    <t>(5)県民個人支出</t>
  </si>
  <si>
    <t>(1)収入</t>
  </si>
  <si>
    <t>(2)支出</t>
  </si>
  <si>
    <t>税務署別国税徴収済額</t>
  </si>
  <si>
    <t>申告所得納税人員等</t>
  </si>
  <si>
    <t xml:space="preserve"> (ﾛ)給与特例法適用職員・検察官</t>
  </si>
  <si>
    <t>(2)警察区画</t>
  </si>
  <si>
    <t>(2)家事審判</t>
  </si>
  <si>
    <t>(3)家事調停</t>
  </si>
  <si>
    <t>選挙有権者数</t>
  </si>
  <si>
    <t>(1)山形地方裁判所・同支部</t>
  </si>
  <si>
    <t>幼稚園</t>
  </si>
  <si>
    <t>(2)課程別本科生徒数</t>
  </si>
  <si>
    <t>盲・ろう学校</t>
  </si>
  <si>
    <t>高等学校の入学状況</t>
  </si>
  <si>
    <t>大学</t>
  </si>
  <si>
    <t>高等学校卒業者の産業・課程別就職状況</t>
  </si>
  <si>
    <t>私立学校の経費・財源</t>
  </si>
  <si>
    <t>用途別校地坪数</t>
  </si>
  <si>
    <t>用途別本来の校舎坪数</t>
  </si>
  <si>
    <t>教員の結核被患者数</t>
  </si>
  <si>
    <t>(2)定時制</t>
  </si>
  <si>
    <t>生活保護</t>
  </si>
  <si>
    <t>身体障害者</t>
  </si>
  <si>
    <t>共同募金</t>
  </si>
  <si>
    <t>主要死因別死亡者数</t>
  </si>
  <si>
    <t>健康保険</t>
  </si>
  <si>
    <t>国民健康保険</t>
  </si>
  <si>
    <t>厚生年金保険</t>
  </si>
  <si>
    <t>船員保険</t>
  </si>
  <si>
    <t>(1)年次別保護状況</t>
  </si>
  <si>
    <t>(2)実施機関別被保護世帯の状況</t>
  </si>
  <si>
    <t>(3)実施機関別被保護実人員の状況</t>
  </si>
  <si>
    <t>(1)適用事業所・保険料徴収状況</t>
  </si>
  <si>
    <t>(2)健康保険財政</t>
  </si>
  <si>
    <t>(3)保険給付状況</t>
  </si>
  <si>
    <t>(4)医療給付状況</t>
  </si>
  <si>
    <t>(5)日雇労働者健康保険給付状況</t>
  </si>
  <si>
    <t>(6)日雇労働者健康保険</t>
  </si>
  <si>
    <t>(7)日雇労働者健康保険医療給付状況</t>
  </si>
  <si>
    <t>(2)保険給付状況</t>
  </si>
  <si>
    <t>(1)適用状況・保険料徴収状況</t>
  </si>
  <si>
    <t>火災被害</t>
  </si>
  <si>
    <t>労働者災害</t>
  </si>
  <si>
    <t>(1)水稲</t>
  </si>
  <si>
    <t>(1)消防勢力</t>
  </si>
  <si>
    <t>(2)月別火災発生件数・損害見積額</t>
  </si>
  <si>
    <t>(3)建物火災出火原因（発火源）別件数</t>
  </si>
  <si>
    <t>(4)建物火災覚知別件数・焼損面積</t>
  </si>
  <si>
    <t>(5)時間別出火件数</t>
  </si>
  <si>
    <t>(6)建物用途別焼損面積・損害額</t>
  </si>
  <si>
    <t>(1)損害を与えたもの・受けたもの</t>
  </si>
  <si>
    <t>(2)年令別死傷者数</t>
  </si>
  <si>
    <t>昭和３６年　山形県統計年鑑</t>
  </si>
  <si>
    <t>市町村数・面積</t>
  </si>
  <si>
    <t>民有地面積</t>
  </si>
  <si>
    <t>風速最大</t>
  </si>
  <si>
    <t>地方別月別降水総量・最深積雪</t>
  </si>
  <si>
    <t>昭和37年月別人口移動</t>
  </si>
  <si>
    <t>市町村別人口・面積</t>
  </si>
  <si>
    <t>年令（各才）男女別人口</t>
  </si>
  <si>
    <t>市町村別労働力状態男女別15才以上人口</t>
  </si>
  <si>
    <t>産業大分類・年令（５才階級）男女別15才以上就業者数</t>
  </si>
  <si>
    <t>産業大分類別従業上の地位（７区分）および男女別15才以上就業者数</t>
  </si>
  <si>
    <t>本書は、当課所管の各種調査資料を主とし、これに庁内各部室課および他官公庁、団体、会社等から取集した資料もあわせ掲載した。</t>
  </si>
  <si>
    <t>本書の内容は、原則として昭和３６年、または昭和３６年度の事実を掲載したが、該当年の資料がないものは、最も近い年の資料を掲載し、またその主要なものについては、過去数ヵ年の事実をも掲載した。</t>
  </si>
  <si>
    <t>昭和３８年３月</t>
  </si>
  <si>
    <t>山形県総務部統計課</t>
  </si>
  <si>
    <t>３</t>
  </si>
  <si>
    <t>４</t>
  </si>
  <si>
    <t>市町村・組織別事業所・従業者数</t>
  </si>
  <si>
    <t>市町村・産業大分類別事業所・従業者数</t>
  </si>
  <si>
    <t>組織・産業中分類別事業所・従業者数</t>
  </si>
  <si>
    <t>規模・産業中分類別事業所・従業者数</t>
  </si>
  <si>
    <t>産業・規模別労働組合・組合員数</t>
  </si>
  <si>
    <t>労働争議</t>
  </si>
  <si>
    <t>(1)一般求職・求人・就職</t>
  </si>
  <si>
    <t>(2)一般産業別求人・就職状況</t>
  </si>
  <si>
    <t>(1)一般失業保険適用・給付状況</t>
  </si>
  <si>
    <t>企業整備・雇用状況</t>
  </si>
  <si>
    <t>(1)安定所別企業整備・雇用状況</t>
  </si>
  <si>
    <t>(3)産業別企業整備状況</t>
  </si>
  <si>
    <t>雇用・賃金指数</t>
  </si>
  <si>
    <t>産業別常用労働者の１人平均月間現金給与額・臨時日雇労働者の１人１日平均現金給与額</t>
  </si>
  <si>
    <t>(1)保険関係成立・消滅・収支</t>
  </si>
  <si>
    <t>(2)費目・月別保険給付</t>
  </si>
  <si>
    <t>(1)年次・行為・要求別争議発生件数・参加人員</t>
  </si>
  <si>
    <t>(2)産業別争議発生件数・参加人員</t>
  </si>
  <si>
    <t>(3)日雇求職・求人・就職</t>
  </si>
  <si>
    <t>(4)昭和36年度における職業訓練生の状況</t>
  </si>
  <si>
    <t>市町村別</t>
  </si>
  <si>
    <t>経営耕地面積広狭別農家数</t>
  </si>
  <si>
    <t>専業兼業農家数・新設・離農家数</t>
  </si>
  <si>
    <t>農業世帯員数</t>
  </si>
  <si>
    <t>果樹種類別栽培農家数・面積・本数</t>
  </si>
  <si>
    <t>家畜飼養農家数・頭数</t>
  </si>
  <si>
    <t>市町村別農用機械種類別所有農家数・台数</t>
  </si>
  <si>
    <t>県計（経営耕地面積広狭別）</t>
  </si>
  <si>
    <t>農家数</t>
  </si>
  <si>
    <t>専業兼業別農家数</t>
  </si>
  <si>
    <t>新設農家数</t>
  </si>
  <si>
    <t>離農家数</t>
  </si>
  <si>
    <t>世帯員</t>
  </si>
  <si>
    <t>世帯員数</t>
  </si>
  <si>
    <t>経営耕地</t>
  </si>
  <si>
    <t>果樹</t>
  </si>
  <si>
    <t>園芸ビニール栽培</t>
  </si>
  <si>
    <t>家畜</t>
  </si>
  <si>
    <t>農用機械</t>
  </si>
  <si>
    <t>農用機械種類別所有農家数・台数</t>
  </si>
  <si>
    <t>養蚕掃立卵量別農家数</t>
  </si>
  <si>
    <t>農業従事者数別農家数・世帯員別農業従事者の農家数</t>
  </si>
  <si>
    <t>世帯員別農業従事者の農家数</t>
  </si>
  <si>
    <t>世帯員の異動</t>
  </si>
  <si>
    <t>田面積広狭別農家数</t>
  </si>
  <si>
    <t>畑面積広狭別農家数</t>
  </si>
  <si>
    <t>果樹栽培面積広狭別農家数</t>
  </si>
  <si>
    <t>家畜飼養農家数・頭羽数</t>
  </si>
  <si>
    <t>漁業養殖業農家数</t>
  </si>
  <si>
    <t>その他</t>
  </si>
  <si>
    <t>(2)入植戸数・人口・建物</t>
  </si>
  <si>
    <t xml:space="preserve"> (ﾊ)農機具台数</t>
  </si>
  <si>
    <t>(1)農地等買収・売渡実績</t>
  </si>
  <si>
    <t>(2)未墾地買収・売渡実績</t>
  </si>
  <si>
    <t>昭和36年産米推定実収高</t>
  </si>
  <si>
    <t>昭和36年産小麦・大麦・裸麦収穫量</t>
  </si>
  <si>
    <t>米穀需給実績</t>
  </si>
  <si>
    <t>昭和36年産米売渡状況</t>
  </si>
  <si>
    <t>昭和36年産米県外搬出状況</t>
  </si>
  <si>
    <t>昭和36年都道府県別養蚕状況</t>
  </si>
  <si>
    <t>と畜頭数</t>
  </si>
  <si>
    <t>牛乳生産量・用途別消費量</t>
  </si>
  <si>
    <t>山形県農林水産業生産指数</t>
  </si>
  <si>
    <t>Ⅰ</t>
  </si>
  <si>
    <t>Ⅱ</t>
  </si>
  <si>
    <t>農業地域・経済地帯別</t>
  </si>
  <si>
    <t>Ⅲ</t>
  </si>
  <si>
    <t>Ⅳ</t>
  </si>
  <si>
    <t>(1)個人</t>
  </si>
  <si>
    <t>(2)共有</t>
  </si>
  <si>
    <t>(1)専業兼業別農家数</t>
  </si>
  <si>
    <t>(2)新設農家数</t>
  </si>
  <si>
    <t>(3)離農家数</t>
  </si>
  <si>
    <t>(1)世帯員数</t>
  </si>
  <si>
    <t>(2)農業従事者数および世帯員数別農家数</t>
  </si>
  <si>
    <t>(3)世帯員の異動（転出）</t>
  </si>
  <si>
    <t>(4)世帯員の異動（転入）</t>
  </si>
  <si>
    <t>(1)田畑面積広狭別農家数</t>
  </si>
  <si>
    <t>(1)果樹栽培広狭別農家数</t>
  </si>
  <si>
    <t>(2)果樹種類別栽培農家数・面積・本数</t>
  </si>
  <si>
    <t>(3)果樹種類傾斜地別農家数・面積</t>
  </si>
  <si>
    <t>(1)ハウス式設置坪別農家数・棟数</t>
  </si>
  <si>
    <t>(2)作物種類別ハウス式栽培（収穫）農家数・面積</t>
  </si>
  <si>
    <t>(3)作物種類別トンネル栽培（収穫）農家数・面積</t>
  </si>
  <si>
    <t>(1)家畜飼養農家数・頭数</t>
  </si>
  <si>
    <t>(2)家畜生産農家数・頭数</t>
  </si>
  <si>
    <t>(1)農用機械種類別所有農家数・台数</t>
  </si>
  <si>
    <t xml:space="preserve"> (1)個人</t>
  </si>
  <si>
    <t xml:space="preserve"> (2)共有</t>
  </si>
  <si>
    <t>森野面積</t>
  </si>
  <si>
    <t>森林蓄積量</t>
  </si>
  <si>
    <t>(2)手持材による製材品生産量</t>
  </si>
  <si>
    <t>(3)素材入荷量・在荷量および製材品出荷量・在荷量</t>
  </si>
  <si>
    <t>海面漁業種類別漁獲高</t>
  </si>
  <si>
    <t>鉱区数・面積</t>
  </si>
  <si>
    <t>主要鉱物・石炭・亜炭生産高</t>
  </si>
  <si>
    <t>石油製品消費者向販売実績</t>
  </si>
  <si>
    <t>山形県鉱工業生産指数</t>
  </si>
  <si>
    <t>市町村別事業所・従業者数・原材料使用額・製造品出荷額等（全事業所）</t>
  </si>
  <si>
    <t>産業別事業所・従業者数・現金給与総額・原材料・燃料・電力使用料・製造品出荷額・有形固定資産等－（４人以上の事業所）－</t>
  </si>
  <si>
    <t>地域別事業所・従業者数・現金給与総額・製造品出荷額・在庫額・有形固定資産等－（４人以上の事業所）－</t>
  </si>
  <si>
    <t>市町村別事業所・従業者数・製造品出荷額・在庫額・有形固定資産等－（４人以上の事業所）－</t>
  </si>
  <si>
    <t>年次・産業別事業所・従業者数・製造品出荷額－（３人以下の事業所）－</t>
  </si>
  <si>
    <t>市町村別事業所・従業者数・製造品出荷額等－（３人以下の事業所）－</t>
  </si>
  <si>
    <t>都道府県別事業所・従業者数・現金給与総額・製造品出荷額等－（30人以上の事業所）－</t>
  </si>
  <si>
    <t>電灯・電力需用実績</t>
  </si>
  <si>
    <t>産業別電力需用状況（50ＫＷ以上）</t>
  </si>
  <si>
    <t>昭和36年度電力需給実績</t>
  </si>
  <si>
    <t>東北各県別電力使用比較</t>
  </si>
  <si>
    <t>水道普及状況</t>
  </si>
  <si>
    <t>利用関係種類別着工（新設）住宅東北六県比較</t>
  </si>
  <si>
    <t>除却・災害建築物</t>
  </si>
  <si>
    <t>国鉄線路営業粁・駅数</t>
  </si>
  <si>
    <t>主要貨物都道府県別発送・到着屯数</t>
  </si>
  <si>
    <t>酒田港入港船舶実績</t>
  </si>
  <si>
    <t>酒田港海上貨物輸移出入実績</t>
  </si>
  <si>
    <t>(1)輸移出</t>
  </si>
  <si>
    <t>(2)輸移入</t>
  </si>
  <si>
    <t>鼠ヶ関・加茂・由良港主要貨物輸移出入実績</t>
  </si>
  <si>
    <t>郵便施設・業務</t>
  </si>
  <si>
    <t>第１２章　貿易</t>
  </si>
  <si>
    <t>第１３章　金融・会社</t>
  </si>
  <si>
    <t>簡易生命保険</t>
  </si>
  <si>
    <t>(1)業種別会社</t>
  </si>
  <si>
    <t>(2)資本金階級別会社</t>
  </si>
  <si>
    <t>第１４章　商業</t>
  </si>
  <si>
    <t>市町村別商店・従業者数・商品販売額</t>
  </si>
  <si>
    <t>市町村別商店・従業者数・売場面積・商品販売額等</t>
  </si>
  <si>
    <t>－法人組織の商店および個人商店で常用労働者を使用している商店－</t>
  </si>
  <si>
    <t>－個人商店で常用労働者を使用していない商店－</t>
  </si>
  <si>
    <t>第１５章　県民所得・物価・家計</t>
  </si>
  <si>
    <t>(2)県内生産所得</t>
  </si>
  <si>
    <t>県民所得東北六県比較</t>
  </si>
  <si>
    <t>主要品目別小売価格</t>
  </si>
  <si>
    <t>山形市勤労者世帯年平均１ヵ月間の収入・支出</t>
  </si>
  <si>
    <t>山形市実収入階級別勤労者世帯年平均１ヵ月間の収入・支出</t>
  </si>
  <si>
    <t>山形市現金収入5分位階級別勤労者世帯年平均１ヵ月間の収入・支出</t>
  </si>
  <si>
    <t>山形市世帯人員別勤労者世帯年平均１ヵ月間の収入・支出</t>
  </si>
  <si>
    <t>山形市全世帯年平均１ヵ月間の支出</t>
  </si>
  <si>
    <t>第１６章　財政・公務員</t>
  </si>
  <si>
    <t>年次別山形県一般会計才入・才出決算</t>
  </si>
  <si>
    <t>年次別山形県特別会計才入・才出決算</t>
  </si>
  <si>
    <t>昭和36年度一般会計才入・才出決算</t>
  </si>
  <si>
    <t>昭和36年度特別会計会計別才入・才出決算</t>
  </si>
  <si>
    <t>県税・市町村税</t>
  </si>
  <si>
    <t>(1)県職員数（地方公務員）</t>
  </si>
  <si>
    <t xml:space="preserve"> (ｲ)給与法適用職員</t>
  </si>
  <si>
    <t>第１７章　公安・選挙</t>
  </si>
  <si>
    <t>(2)簡易裁判所</t>
  </si>
  <si>
    <t>(2)行為別新受内訳</t>
  </si>
  <si>
    <t>罪種・受刑者数</t>
  </si>
  <si>
    <t>罪種・年令別検挙件数</t>
  </si>
  <si>
    <t>特別法令違反検挙件数</t>
  </si>
  <si>
    <t>第１８章　教育・文化・宗教</t>
  </si>
  <si>
    <t>(1)昭和35年</t>
  </si>
  <si>
    <t>(2)昭和36年</t>
  </si>
  <si>
    <t>学年別小学校児童数（公立）</t>
  </si>
  <si>
    <t>学年別中学校児童数（公立）</t>
  </si>
  <si>
    <t>(1)学校・教員・生徒数</t>
  </si>
  <si>
    <t>(1)学校数・教員数・生徒数</t>
  </si>
  <si>
    <t>中学校・高等学校の県外・県内産業別就職状況</t>
  </si>
  <si>
    <t>(1)通常</t>
  </si>
  <si>
    <t>児童・生徒の身長・体重・胸囲・座高の平均</t>
  </si>
  <si>
    <t>幼児・児童・生徒の疾病異常受検者数・該当者率</t>
  </si>
  <si>
    <t>幼児・児童の疾病異常被患者数・率</t>
  </si>
  <si>
    <t>へき地学校児童生徒の疾病異常受検者数・該当者・率</t>
  </si>
  <si>
    <t>宗教法人数</t>
  </si>
  <si>
    <t>テレビ・ラジオ契約者数・普及率</t>
  </si>
  <si>
    <t>第１９章　厚生</t>
  </si>
  <si>
    <t>公益質屋</t>
  </si>
  <si>
    <t>(1)募金成績</t>
  </si>
  <si>
    <t>(2)業務の種別</t>
  </si>
  <si>
    <t>(3)従業場所・業務の種別</t>
  </si>
  <si>
    <t>昭和36年度医薬品生産額</t>
  </si>
  <si>
    <t>伝染病罹患者数</t>
  </si>
  <si>
    <t>主要疾病患者数・罹患・死亡率・致命率</t>
  </si>
  <si>
    <t>(1)種類別保険者数・保険料徴収状況</t>
  </si>
  <si>
    <t>(2)厚生年金保険財政</t>
  </si>
  <si>
    <t>(4)生活保護費支出状況</t>
  </si>
  <si>
    <t>(5)昭和36年実施機関別扶助別保護費支出状況</t>
  </si>
  <si>
    <t>(6)昭和36年度一時扶助費支出状況</t>
  </si>
  <si>
    <t>(2)施設団体・配分金</t>
  </si>
  <si>
    <t>第２０章　災害・事故</t>
  </si>
  <si>
    <t>主要農作物被害</t>
  </si>
  <si>
    <t>(2)その他の雑穀類</t>
  </si>
  <si>
    <t>蚕桑被害</t>
  </si>
  <si>
    <t>(1)産業別発生状況</t>
  </si>
  <si>
    <t>(2)業種別労働者死傷災害比較</t>
  </si>
  <si>
    <t>(3)業種別原因別発生状況</t>
  </si>
  <si>
    <t>（統計年鑑より抜粋）</t>
  </si>
  <si>
    <t>山形市</t>
  </si>
  <si>
    <t>米沢市</t>
  </si>
  <si>
    <t>鶴岡市</t>
  </si>
  <si>
    <t>酒田市</t>
  </si>
  <si>
    <t>新庄市</t>
  </si>
  <si>
    <t>寒河江市</t>
  </si>
  <si>
    <t>上山市</t>
  </si>
  <si>
    <t>村山市</t>
  </si>
  <si>
    <t>長井市</t>
  </si>
  <si>
    <t>天童市</t>
  </si>
  <si>
    <t>東根市</t>
  </si>
  <si>
    <t>尾花沢市</t>
  </si>
  <si>
    <t>温海町</t>
  </si>
  <si>
    <t>遊佐町</t>
  </si>
  <si>
    <t>大石田町</t>
  </si>
  <si>
    <t>戸沢村</t>
  </si>
  <si>
    <t>鮭川村</t>
  </si>
  <si>
    <t>高畠町</t>
  </si>
  <si>
    <t>人口</t>
  </si>
  <si>
    <t>昭和30年～35年の増加</t>
  </si>
  <si>
    <t>面積</t>
  </si>
  <si>
    <t>人口密度</t>
  </si>
  <si>
    <t>（△は減少）</t>
  </si>
  <si>
    <r>
      <t>（ｋｍ</t>
    </r>
    <r>
      <rPr>
        <vertAlign val="superscript"/>
        <sz val="10"/>
        <rFont val="ＭＳ 明朝"/>
        <family val="1"/>
      </rPr>
      <t>２</t>
    </r>
    <r>
      <rPr>
        <sz val="11"/>
        <rFont val="ＭＳ 明朝"/>
        <family val="1"/>
      </rPr>
      <t>）</t>
    </r>
  </si>
  <si>
    <r>
      <t>（ｋｍ</t>
    </r>
    <r>
      <rPr>
        <vertAlign val="superscript"/>
        <sz val="10"/>
        <rFont val="ＭＳ 明朝"/>
        <family val="1"/>
      </rPr>
      <t>２</t>
    </r>
    <r>
      <rPr>
        <sz val="10"/>
        <rFont val="ＭＳ 明朝"/>
        <family val="1"/>
      </rPr>
      <t>あたり</t>
    </r>
    <r>
      <rPr>
        <sz val="11"/>
        <rFont val="ＭＳ 明朝"/>
        <family val="1"/>
      </rPr>
      <t>）</t>
    </r>
  </si>
  <si>
    <t>昭和35年</t>
  </si>
  <si>
    <t>昭和30年　　　　　　（組替）</t>
  </si>
  <si>
    <t>増加数</t>
  </si>
  <si>
    <t>増加率</t>
  </si>
  <si>
    <t>総数</t>
  </si>
  <si>
    <t>市部</t>
  </si>
  <si>
    <t>郡部</t>
  </si>
  <si>
    <t>東田川郡</t>
  </si>
  <si>
    <t>朝日村</t>
  </si>
  <si>
    <t>櫛引村</t>
  </si>
  <si>
    <t>羽黒町</t>
  </si>
  <si>
    <t>三川村</t>
  </si>
  <si>
    <t>藤島町</t>
  </si>
  <si>
    <t>立川町</t>
  </si>
  <si>
    <t>余目町</t>
  </si>
  <si>
    <t>西田川郡</t>
  </si>
  <si>
    <t>大山町</t>
  </si>
  <si>
    <t>飽海郡</t>
  </si>
  <si>
    <t>松山町</t>
  </si>
  <si>
    <t>平田村</t>
  </si>
  <si>
    <t>八幡町</t>
  </si>
  <si>
    <t>北村山郡</t>
  </si>
  <si>
    <t>最上郡</t>
  </si>
  <si>
    <t>舟形町</t>
  </si>
  <si>
    <t>大蔵村</t>
  </si>
  <si>
    <t>真室川町</t>
  </si>
  <si>
    <t>金山町</t>
  </si>
  <si>
    <t>最上町</t>
  </si>
  <si>
    <t>東村山郡</t>
  </si>
  <si>
    <t>豊栄村</t>
  </si>
  <si>
    <t>中山町</t>
  </si>
  <si>
    <t>山辺町</t>
  </si>
  <si>
    <t>西村山郡</t>
  </si>
  <si>
    <t>大江町</t>
  </si>
  <si>
    <t>朝日町</t>
  </si>
  <si>
    <t>西川町</t>
  </si>
  <si>
    <t>河北町</t>
  </si>
  <si>
    <t>東置賜郡</t>
  </si>
  <si>
    <t>赤湯町</t>
  </si>
  <si>
    <t>宮内町</t>
  </si>
  <si>
    <t>和郷村</t>
  </si>
  <si>
    <t>川西町</t>
  </si>
  <si>
    <t>西置賜郡</t>
  </si>
  <si>
    <t>白鷹町</t>
  </si>
  <si>
    <t>飯豊町</t>
  </si>
  <si>
    <t>小国町</t>
  </si>
  <si>
    <t>資料　昭和35年国勢調査</t>
  </si>
  <si>
    <t>１.市町村人口・面積</t>
  </si>
  <si>
    <t>総   数</t>
  </si>
  <si>
    <t>男</t>
  </si>
  <si>
    <t>女</t>
  </si>
  <si>
    <t>総数</t>
  </si>
  <si>
    <t>年令別</t>
  </si>
  <si>
    <t>山形県</t>
  </si>
  <si>
    <t>50～54</t>
  </si>
  <si>
    <t>0 ～ 4</t>
  </si>
  <si>
    <t>55～59</t>
  </si>
  <si>
    <t>5 ～ 9</t>
  </si>
  <si>
    <t>60～64</t>
  </si>
  <si>
    <t>10～14</t>
  </si>
  <si>
    <t>65～69</t>
  </si>
  <si>
    <t>15～19</t>
  </si>
  <si>
    <t>70～74</t>
  </si>
  <si>
    <t>20～24</t>
  </si>
  <si>
    <t>75～79</t>
  </si>
  <si>
    <t>25～29</t>
  </si>
  <si>
    <t>80～84</t>
  </si>
  <si>
    <t>30～34</t>
  </si>
  <si>
    <t>85～89</t>
  </si>
  <si>
    <t>35～39</t>
  </si>
  <si>
    <t>90～94</t>
  </si>
  <si>
    <t>40～44</t>
  </si>
  <si>
    <t>95～99</t>
  </si>
  <si>
    <t>45～49</t>
  </si>
  <si>
    <t>100以上</t>
  </si>
  <si>
    <t>２.年令（各才)男女別人口</t>
  </si>
  <si>
    <t>昭和35年6月1日現在</t>
  </si>
  <si>
    <t>総　　　数</t>
  </si>
  <si>
    <t>個　　　人</t>
  </si>
  <si>
    <t>法　　　人</t>
  </si>
  <si>
    <t>団　　　体　</t>
  </si>
  <si>
    <t>公　　　営</t>
  </si>
  <si>
    <t>事業所</t>
  </si>
  <si>
    <t>従業者</t>
  </si>
  <si>
    <t>従業者</t>
  </si>
  <si>
    <t>山形市</t>
  </si>
  <si>
    <t>米沢市</t>
  </si>
  <si>
    <t>鶴岡市</t>
  </si>
  <si>
    <t>酒田市</t>
  </si>
  <si>
    <t>新庄市</t>
  </si>
  <si>
    <t>寒河江市</t>
  </si>
  <si>
    <t>上山市</t>
  </si>
  <si>
    <t>村山市</t>
  </si>
  <si>
    <t>長井市</t>
  </si>
  <si>
    <t>天童市</t>
  </si>
  <si>
    <t>x</t>
  </si>
  <si>
    <t>東根市</t>
  </si>
  <si>
    <t>尾花沢市</t>
  </si>
  <si>
    <t>庄内地域</t>
  </si>
  <si>
    <t>朝日村</t>
  </si>
  <si>
    <t>櫛引村</t>
  </si>
  <si>
    <t>三川村</t>
  </si>
  <si>
    <t>温海町</t>
  </si>
  <si>
    <t>大山町</t>
  </si>
  <si>
    <t>松山町</t>
  </si>
  <si>
    <t>平田村</t>
  </si>
  <si>
    <t>x</t>
  </si>
  <si>
    <t>八幡町</t>
  </si>
  <si>
    <t>遊佐町</t>
  </si>
  <si>
    <t>最上地域</t>
  </si>
  <si>
    <t>大石田町</t>
  </si>
  <si>
    <t>舟形町</t>
  </si>
  <si>
    <t>x</t>
  </si>
  <si>
    <t>大蔵村</t>
  </si>
  <si>
    <t>戸沢村</t>
  </si>
  <si>
    <t>鮭川村</t>
  </si>
  <si>
    <t>x</t>
  </si>
  <si>
    <t>金山町</t>
  </si>
  <si>
    <t>最上町</t>
  </si>
  <si>
    <t>村山地域</t>
  </si>
  <si>
    <t>豊栄村</t>
  </si>
  <si>
    <t>西川町</t>
  </si>
  <si>
    <t>置賜地域</t>
  </si>
  <si>
    <t>高畠町</t>
  </si>
  <si>
    <t>飯豊町</t>
  </si>
  <si>
    <t>小国町</t>
  </si>
  <si>
    <t>注　1　事業所数1のものについては従業者数をxをもつて表示した。　　　　　資料　事業所統計調査</t>
  </si>
  <si>
    <t>　　2　イタリツク字体は合計からx分を差し引いた合計数である。</t>
  </si>
  <si>
    <t>３．市町村・組織別事業所・従業者数</t>
  </si>
  <si>
    <t>　〃　33年</t>
  </si>
  <si>
    <t>　〃　34年</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</si>
  <si>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</si>
  <si>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</si>
  <si>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</si>
  <si>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</si>
  <si>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</si>
  <si>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</si>
  <si>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</si>
  <si>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</si>
  <si>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</si>
  <si>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建設業</t>
  </si>
  <si>
    <t>製造業</t>
  </si>
  <si>
    <t>保健所別</t>
  </si>
  <si>
    <t>国立</t>
  </si>
  <si>
    <t>県立</t>
  </si>
  <si>
    <t>市町村立</t>
  </si>
  <si>
    <t>法人立</t>
  </si>
  <si>
    <t>個人立</t>
  </si>
  <si>
    <t>施設</t>
  </si>
  <si>
    <t>病床数</t>
  </si>
  <si>
    <t>病</t>
  </si>
  <si>
    <t>院</t>
  </si>
  <si>
    <t>東村山郡</t>
  </si>
  <si>
    <t>鶴岡市</t>
  </si>
  <si>
    <t>東田川郡</t>
  </si>
  <si>
    <t>西田川郡</t>
  </si>
  <si>
    <t>飽海郡</t>
  </si>
  <si>
    <t>西置賜郡</t>
  </si>
  <si>
    <t>西村山郡</t>
  </si>
  <si>
    <t>村山</t>
  </si>
  <si>
    <t>北村山郡</t>
  </si>
  <si>
    <t>藤島</t>
  </si>
  <si>
    <t>診</t>
  </si>
  <si>
    <t>療</t>
  </si>
  <si>
    <t>所</t>
  </si>
  <si>
    <t>資料　県医務課</t>
  </si>
  <si>
    <t>昭和36年12月31日現在</t>
  </si>
  <si>
    <t>病院数</t>
  </si>
  <si>
    <t>診療所数</t>
  </si>
  <si>
    <t>歯科診療所数</t>
  </si>
  <si>
    <t>精神
病院</t>
  </si>
  <si>
    <t>病床数</t>
  </si>
  <si>
    <t>結　核
療養所</t>
  </si>
  <si>
    <t>病床数</t>
  </si>
  <si>
    <t>結核</t>
  </si>
  <si>
    <t>一般
病院</t>
  </si>
  <si>
    <t>伝染</t>
  </si>
  <si>
    <t>一般</t>
  </si>
  <si>
    <t>精神</t>
  </si>
  <si>
    <t>２８.医療関係施設</t>
  </si>
  <si>
    <t>〃　34年</t>
  </si>
  <si>
    <t>〃　35年</t>
  </si>
  <si>
    <t>（2）月別火災発生件数･損害見積額</t>
  </si>
  <si>
    <t>月別</t>
  </si>
  <si>
    <t>出火件数</t>
  </si>
  <si>
    <t>焼損棟数</t>
  </si>
  <si>
    <t>焼損面積</t>
  </si>
  <si>
    <t>車輌船舶台数</t>
  </si>
  <si>
    <t>死傷者</t>
  </si>
  <si>
    <t>罹災世帯数</t>
  </si>
  <si>
    <t>罹災人員</t>
  </si>
  <si>
    <t>損　害　見　積　額　(円)</t>
  </si>
  <si>
    <t>建物火災</t>
  </si>
  <si>
    <t>山林原野
火災</t>
  </si>
  <si>
    <t>船舶火災</t>
  </si>
  <si>
    <t>車輌火災</t>
  </si>
  <si>
    <t>建物</t>
  </si>
  <si>
    <t>山林原野</t>
  </si>
  <si>
    <t>船舶</t>
  </si>
  <si>
    <t>車輌</t>
  </si>
  <si>
    <t>全焼</t>
  </si>
  <si>
    <t>半焼</t>
  </si>
  <si>
    <t>部分焼</t>
  </si>
  <si>
    <t>死者</t>
  </si>
  <si>
    <t>傷物</t>
  </si>
  <si>
    <t>内容物及
びその他</t>
  </si>
  <si>
    <t>㎥</t>
  </si>
  <si>
    <t>ａ</t>
  </si>
  <si>
    <t>昭和32年</t>
  </si>
  <si>
    <t>〃　33年</t>
  </si>
  <si>
    <t>〃　36年</t>
  </si>
  <si>
    <t>1月</t>
  </si>
  <si>
    <t>資料　県消防防災課</t>
  </si>
  <si>
    <t>２９．火災被害</t>
  </si>
  <si>
    <t>（1）損害を与えたもの･受けたもの</t>
  </si>
  <si>
    <t>区　　分</t>
  </si>
  <si>
    <t>大型自動車</t>
  </si>
  <si>
    <t>普通自動車</t>
  </si>
  <si>
    <t>自動三輪車</t>
  </si>
  <si>
    <t>自動二輪車</t>
  </si>
  <si>
    <t>原動機付自転車</t>
  </si>
  <si>
    <t>軽車輌</t>
  </si>
  <si>
    <t>汽車</t>
  </si>
  <si>
    <t>歩行者</t>
  </si>
  <si>
    <t>乗客</t>
  </si>
  <si>
    <t>その他の人</t>
  </si>
  <si>
    <t>物件その他</t>
  </si>
  <si>
    <t>不明</t>
  </si>
  <si>
    <t>乗用</t>
  </si>
  <si>
    <t>貨物</t>
  </si>
  <si>
    <t>損害を与えたもの</t>
  </si>
  <si>
    <t>件数</t>
  </si>
  <si>
    <t>傷者</t>
  </si>
  <si>
    <t>損害を受けたもの</t>
  </si>
  <si>
    <t>資料　県警察本部</t>
  </si>
  <si>
    <t>３０.交通事故</t>
  </si>
  <si>
    <t xml:space="preserve"> 　　　(1)累年別</t>
  </si>
  <si>
    <t>年別</t>
  </si>
  <si>
    <t>貨　　　　　　物　　　　　　用</t>
  </si>
  <si>
    <t>乗　　合　　用</t>
  </si>
  <si>
    <t>乗　　用</t>
  </si>
  <si>
    <t>普通車</t>
  </si>
  <si>
    <t>小型四輪車</t>
  </si>
  <si>
    <t>小型三輪車</t>
  </si>
  <si>
    <t>けん引　被けん　引</t>
  </si>
  <si>
    <t>普　通　車</t>
  </si>
  <si>
    <t>けん引　被けん　引</t>
  </si>
  <si>
    <t>自家用</t>
  </si>
  <si>
    <t>営業　　　用</t>
  </si>
  <si>
    <t>小計</t>
  </si>
  <si>
    <t>自家　　用</t>
  </si>
  <si>
    <t>営業　　用</t>
  </si>
  <si>
    <t>昭和</t>
  </si>
  <si>
    <t>24年</t>
  </si>
  <si>
    <t>〃</t>
  </si>
  <si>
    <t>25年</t>
  </si>
  <si>
    <t>79</t>
  </si>
  <si>
    <t>26年</t>
  </si>
  <si>
    <t>88</t>
  </si>
  <si>
    <t>27年</t>
  </si>
  <si>
    <t>100</t>
  </si>
  <si>
    <t>28年</t>
  </si>
  <si>
    <t>(1)8</t>
  </si>
  <si>
    <t>(1)3,746</t>
  </si>
  <si>
    <t>(64)106</t>
  </si>
  <si>
    <t>(64)203</t>
  </si>
  <si>
    <t>29年</t>
  </si>
  <si>
    <t>(59)154</t>
  </si>
  <si>
    <t>(59)264</t>
  </si>
  <si>
    <t>30年</t>
  </si>
  <si>
    <t>(94)195</t>
  </si>
  <si>
    <t>(94)320</t>
  </si>
  <si>
    <t>31年</t>
  </si>
  <si>
    <t>(29)196</t>
  </si>
  <si>
    <t>(29)303</t>
  </si>
  <si>
    <t>32年</t>
  </si>
  <si>
    <t>(9)197</t>
  </si>
  <si>
    <t>(9)289</t>
  </si>
  <si>
    <t>33年</t>
  </si>
  <si>
    <t>(11)195</t>
  </si>
  <si>
    <t>(11)263</t>
  </si>
  <si>
    <t>34年</t>
  </si>
  <si>
    <t>(14)176</t>
  </si>
  <si>
    <t>(14)228</t>
  </si>
  <si>
    <t>35年</t>
  </si>
  <si>
    <t>(17)162</t>
  </si>
  <si>
    <t>(17)197</t>
  </si>
  <si>
    <t>36年</t>
  </si>
  <si>
    <t>(14)146</t>
  </si>
  <si>
    <t>(14)171</t>
  </si>
  <si>
    <t>37年</t>
  </si>
  <si>
    <t>(10)139</t>
  </si>
  <si>
    <t>(10)157</t>
  </si>
  <si>
    <t>乗　　　　　　　　　　　　　　　　　　　　用</t>
  </si>
  <si>
    <t>小型　　　　二輪車</t>
  </si>
  <si>
    <t>軽自動車</t>
  </si>
  <si>
    <t>特種用途車</t>
  </si>
  <si>
    <t>特殊自動車</t>
  </si>
  <si>
    <t>小型車</t>
  </si>
  <si>
    <t>自家　　　用</t>
  </si>
  <si>
    <t>営業　　　　　　　　　　　　用</t>
  </si>
  <si>
    <t>〃</t>
  </si>
  <si>
    <t>(6)208</t>
  </si>
  <si>
    <t>(3)849</t>
  </si>
  <si>
    <t>(74)1,524</t>
  </si>
  <si>
    <t>(75)5,939</t>
  </si>
  <si>
    <t>(1)326</t>
  </si>
  <si>
    <t>(7)1,729</t>
  </si>
  <si>
    <t>(67)2587</t>
  </si>
  <si>
    <t>(67)8,336</t>
  </si>
  <si>
    <t>(1)138</t>
  </si>
  <si>
    <t>(1)329</t>
  </si>
  <si>
    <t>(1)448</t>
  </si>
  <si>
    <t>(8)2,729</t>
  </si>
  <si>
    <t>(104)3834</t>
  </si>
  <si>
    <t>(104)10,874</t>
  </si>
  <si>
    <t>(1)163</t>
  </si>
  <si>
    <t>(1)444</t>
  </si>
  <si>
    <t>(5)524</t>
  </si>
  <si>
    <t>(11)2,746</t>
  </si>
  <si>
    <t>(46)4025</t>
  </si>
  <si>
    <t>(46)11,931</t>
  </si>
  <si>
    <t>(4)586</t>
  </si>
  <si>
    <t>(10)3,578</t>
  </si>
  <si>
    <t>(23)5064</t>
  </si>
  <si>
    <t>(23)14,336</t>
  </si>
  <si>
    <t>(4)582</t>
  </si>
  <si>
    <t>(10)5,932</t>
  </si>
  <si>
    <t>(25)7575</t>
  </si>
  <si>
    <t>(25)18,433</t>
  </si>
  <si>
    <t>(4)555</t>
  </si>
  <si>
    <t>(10)7,367</t>
  </si>
  <si>
    <t>(28)9132</t>
  </si>
  <si>
    <t>(28)21,364</t>
  </si>
  <si>
    <t>(4)506</t>
  </si>
  <si>
    <t>(10)9,615</t>
  </si>
  <si>
    <t>(31)11,563</t>
  </si>
  <si>
    <t>(31)25,076</t>
  </si>
  <si>
    <t>(2)992</t>
  </si>
  <si>
    <t>(2)1,604</t>
  </si>
  <si>
    <t>(4)419</t>
  </si>
  <si>
    <t>(10)14,712</t>
  </si>
  <si>
    <t>(30)16,907</t>
  </si>
  <si>
    <t>(30)31,932</t>
  </si>
  <si>
    <t>(1)1,558</t>
  </si>
  <si>
    <t>(1)2,218</t>
  </si>
  <si>
    <t>(5)348</t>
  </si>
  <si>
    <t>(19)22,314</t>
  </si>
  <si>
    <t>(35)25038</t>
  </si>
  <si>
    <t>(35)42,921</t>
  </si>
  <si>
    <t>注　1.各年3月末現在。</t>
  </si>
  <si>
    <t xml:space="preserve">    2.( )書は米軍人私有自動車の別書</t>
  </si>
  <si>
    <t>　　3.小型二輪及び軽自動車は検査証又は届出済証を交付しているものを計上した。</t>
  </si>
  <si>
    <t>資料　県陸運事務所</t>
  </si>
  <si>
    <t>１５.自動車台数</t>
  </si>
  <si>
    <t>%</t>
  </si>
  <si>
    <t>品       目       別</t>
  </si>
  <si>
    <t>単位</t>
  </si>
  <si>
    <t>昭　和　36　年</t>
  </si>
  <si>
    <t>昭　和　35　年</t>
  </si>
  <si>
    <t>数量</t>
  </si>
  <si>
    <t>金額</t>
  </si>
  <si>
    <t>構成比</t>
  </si>
  <si>
    <t>円</t>
  </si>
  <si>
    <t>繊維製品</t>
  </si>
  <si>
    <t>生糸</t>
  </si>
  <si>
    <t>kg</t>
  </si>
  <si>
    <t>絹織物</t>
  </si>
  <si>
    <t>平方米</t>
  </si>
  <si>
    <t>人絹交織織物</t>
  </si>
  <si>
    <t>〃</t>
  </si>
  <si>
    <t>合成繊維</t>
  </si>
  <si>
    <t>〃</t>
  </si>
  <si>
    <t>絨氈</t>
  </si>
  <si>
    <t>メリヤス製品</t>
  </si>
  <si>
    <t>打</t>
  </si>
  <si>
    <t>機械金属製品</t>
  </si>
  <si>
    <t>ミシン</t>
  </si>
  <si>
    <t>台</t>
  </si>
  <si>
    <t>同頭部</t>
  </si>
  <si>
    <t>同部品</t>
  </si>
  <si>
    <t>ヶ</t>
  </si>
  <si>
    <t>メリヤス編機</t>
  </si>
  <si>
    <t>枚</t>
  </si>
  <si>
    <t>261,280ヶ</t>
  </si>
  <si>
    <t>組</t>
  </si>
  <si>
    <t>101,300本</t>
  </si>
  <si>
    <t>脱穀機.カッター.除草機</t>
  </si>
  <si>
    <t>鉄皿等鋳物製品</t>
  </si>
  <si>
    <t>点</t>
  </si>
  <si>
    <t>アルミ鋳物</t>
  </si>
  <si>
    <t>ヶ</t>
  </si>
  <si>
    <t>鎌等打刃物</t>
  </si>
  <si>
    <t>ヶ</t>
  </si>
  <si>
    <t>トランジスタートランス</t>
  </si>
  <si>
    <t>ヶ</t>
  </si>
  <si>
    <t>合金鉄</t>
  </si>
  <si>
    <t>電解金属クローム</t>
  </si>
  <si>
    <t>kg</t>
  </si>
  <si>
    <t>　 〃 　マンガン</t>
  </si>
  <si>
    <t>〃</t>
  </si>
  <si>
    <t>電解二酸化マンガン</t>
  </si>
  <si>
    <t>〃</t>
  </si>
  <si>
    <t>高炭素マンガン鉄</t>
  </si>
  <si>
    <t>中炭素マンガン鉄</t>
  </si>
  <si>
    <t>〃</t>
  </si>
  <si>
    <t>低炭素マンガン鉄</t>
  </si>
  <si>
    <t>高硅素マンガン鉄</t>
  </si>
  <si>
    <t>高炭素クローム鉄</t>
  </si>
  <si>
    <t>〃</t>
  </si>
  <si>
    <t>化学製品</t>
  </si>
  <si>
    <t>ベントナイト</t>
  </si>
  <si>
    <t>t</t>
  </si>
  <si>
    <t>抹香アルコール</t>
  </si>
  <si>
    <t>ガレオンアース</t>
  </si>
  <si>
    <t>テルナイトB</t>
  </si>
  <si>
    <t>映写用カーボン</t>
  </si>
  <si>
    <t>本</t>
  </si>
  <si>
    <t>不透明石英ガラス</t>
  </si>
  <si>
    <t>〃</t>
  </si>
  <si>
    <t>セタノールＴ.Ｇ.Ａ</t>
  </si>
  <si>
    <t>kg</t>
  </si>
  <si>
    <t>オレイン酸Ｐ</t>
  </si>
  <si>
    <t>〃</t>
  </si>
  <si>
    <t>酸性白土</t>
  </si>
  <si>
    <t>t</t>
  </si>
  <si>
    <t>ステアリン酸</t>
  </si>
  <si>
    <t>kg</t>
  </si>
  <si>
    <t>Ｓベンド</t>
  </si>
  <si>
    <t>高度さらし粉</t>
  </si>
  <si>
    <t>オレイルアルコール</t>
  </si>
  <si>
    <t>熔成燐肥</t>
  </si>
  <si>
    <t>〃</t>
  </si>
  <si>
    <t>木製品</t>
  </si>
  <si>
    <t>ウィンドーシャッター</t>
  </si>
  <si>
    <t>ミルクシユツク</t>
  </si>
  <si>
    <t>石</t>
  </si>
  <si>
    <t>尺</t>
  </si>
  <si>
    <t>フローリング</t>
  </si>
  <si>
    <t>平方呎</t>
  </si>
  <si>
    <t>カビングボード</t>
  </si>
  <si>
    <t>チヨツビングボード</t>
  </si>
  <si>
    <t>ビーチウツドボード</t>
  </si>
  <si>
    <t>木台</t>
  </si>
  <si>
    <t>〃</t>
  </si>
  <si>
    <t>バビキユーボード</t>
  </si>
  <si>
    <t>ベビーピアノ</t>
  </si>
  <si>
    <t>マナイタ</t>
  </si>
  <si>
    <t>鍋敷</t>
  </si>
  <si>
    <t>セツト</t>
  </si>
  <si>
    <t>キリン型洋服かけ</t>
  </si>
  <si>
    <t>ローソク立</t>
  </si>
  <si>
    <t>〃</t>
  </si>
  <si>
    <t>果実缶詰</t>
  </si>
  <si>
    <t>みかん缶詰</t>
  </si>
  <si>
    <t>C/S</t>
  </si>
  <si>
    <r>
      <t>洋　梨</t>
    </r>
    <r>
      <rPr>
        <sz val="10"/>
        <color indexed="9"/>
        <rFont val="ＭＳ 明朝"/>
        <family val="1"/>
      </rPr>
      <t>・・</t>
    </r>
    <r>
      <rPr>
        <sz val="10"/>
        <rFont val="ＭＳ 明朝"/>
        <family val="1"/>
      </rPr>
      <t>〃</t>
    </r>
    <r>
      <rPr>
        <sz val="10"/>
        <color indexed="9"/>
        <rFont val="ＭＳ 明朝"/>
        <family val="1"/>
      </rPr>
      <t>・・</t>
    </r>
  </si>
  <si>
    <r>
      <t>桜　桃</t>
    </r>
    <r>
      <rPr>
        <sz val="10"/>
        <color indexed="9"/>
        <rFont val="ＭＳ 明朝"/>
        <family val="1"/>
      </rPr>
      <t>・・</t>
    </r>
    <r>
      <rPr>
        <sz val="10"/>
        <rFont val="ＭＳ 明朝"/>
        <family val="1"/>
      </rPr>
      <t>〃</t>
    </r>
    <r>
      <rPr>
        <sz val="10"/>
        <color indexed="9"/>
        <rFont val="ＭＳ 明朝"/>
        <family val="1"/>
      </rPr>
      <t>・・</t>
    </r>
  </si>
  <si>
    <r>
      <t>黄　桃</t>
    </r>
    <r>
      <rPr>
        <sz val="10"/>
        <color indexed="9"/>
        <rFont val="ＭＳ 明朝"/>
        <family val="1"/>
      </rPr>
      <t>・・</t>
    </r>
    <r>
      <rPr>
        <sz val="10"/>
        <rFont val="ＭＳ 明朝"/>
        <family val="1"/>
      </rPr>
      <t>〃</t>
    </r>
    <r>
      <rPr>
        <sz val="10"/>
        <color indexed="9"/>
        <rFont val="ＭＳ 明朝"/>
        <family val="1"/>
      </rPr>
      <t>・・</t>
    </r>
  </si>
  <si>
    <r>
      <t>白　桃</t>
    </r>
    <r>
      <rPr>
        <sz val="10"/>
        <color indexed="9"/>
        <rFont val="ＭＳ 明朝"/>
        <family val="1"/>
      </rPr>
      <t>・・</t>
    </r>
    <r>
      <rPr>
        <sz val="10"/>
        <rFont val="ＭＳ 明朝"/>
        <family val="1"/>
      </rPr>
      <t>〃</t>
    </r>
    <r>
      <rPr>
        <sz val="10"/>
        <color indexed="9"/>
        <rFont val="ＭＳ 明朝"/>
        <family val="1"/>
      </rPr>
      <t>・・</t>
    </r>
  </si>
  <si>
    <t>ミツクスドフルーツ</t>
  </si>
  <si>
    <t>リンゴソリドパツク</t>
  </si>
  <si>
    <t>みかんシロツプ漬</t>
  </si>
  <si>
    <r>
      <t>白桃</t>
    </r>
    <r>
      <rPr>
        <sz val="10"/>
        <color indexed="9"/>
        <rFont val="ＭＳ 明朝"/>
        <family val="1"/>
      </rPr>
      <t>・・</t>
    </r>
    <r>
      <rPr>
        <sz val="10"/>
        <rFont val="ＭＳ 明朝"/>
        <family val="1"/>
      </rPr>
      <t>〃</t>
    </r>
    <r>
      <rPr>
        <sz val="10"/>
        <color indexed="9"/>
        <rFont val="ＭＳ 明朝"/>
        <family val="1"/>
      </rPr>
      <t>・・</t>
    </r>
  </si>
  <si>
    <r>
      <t>洋梨</t>
    </r>
    <r>
      <rPr>
        <sz val="10"/>
        <color indexed="9"/>
        <rFont val="ＭＳ 明朝"/>
        <family val="1"/>
      </rPr>
      <t>・・</t>
    </r>
    <r>
      <rPr>
        <sz val="10"/>
        <rFont val="ＭＳ 明朝"/>
        <family val="1"/>
      </rPr>
      <t>〃</t>
    </r>
    <r>
      <rPr>
        <sz val="10"/>
        <color indexed="9"/>
        <rFont val="ＭＳ 明朝"/>
        <family val="1"/>
      </rPr>
      <t>・・</t>
    </r>
  </si>
  <si>
    <r>
      <t>桜桃</t>
    </r>
    <r>
      <rPr>
        <sz val="10"/>
        <color indexed="9"/>
        <rFont val="ＭＳ 明朝"/>
        <family val="1"/>
      </rPr>
      <t>・・</t>
    </r>
    <r>
      <rPr>
        <sz val="10"/>
        <rFont val="ＭＳ 明朝"/>
        <family val="1"/>
      </rPr>
      <t>〃</t>
    </r>
    <r>
      <rPr>
        <sz val="10"/>
        <color indexed="9"/>
        <rFont val="ＭＳ 明朝"/>
        <family val="1"/>
      </rPr>
      <t>・・</t>
    </r>
  </si>
  <si>
    <r>
      <t>黄桃</t>
    </r>
    <r>
      <rPr>
        <sz val="10"/>
        <color indexed="9"/>
        <rFont val="ＭＳ 明朝"/>
        <family val="1"/>
      </rPr>
      <t>・・</t>
    </r>
    <r>
      <rPr>
        <sz val="10"/>
        <rFont val="ＭＳ 明朝"/>
        <family val="1"/>
      </rPr>
      <t>〃</t>
    </r>
    <r>
      <rPr>
        <sz val="10"/>
        <color indexed="9"/>
        <rFont val="ＭＳ 明朝"/>
        <family val="1"/>
      </rPr>
      <t>・・</t>
    </r>
  </si>
  <si>
    <t>フルーツサラダ</t>
  </si>
  <si>
    <t>フルーツカクテル</t>
  </si>
  <si>
    <t>ソリツドパツク</t>
  </si>
  <si>
    <t>食料品</t>
  </si>
  <si>
    <t>鮪トマト漬缶詰</t>
  </si>
  <si>
    <t>〃</t>
  </si>
  <si>
    <r>
      <t>細筍</t>
    </r>
    <r>
      <rPr>
        <sz val="10"/>
        <color indexed="9"/>
        <rFont val="ＭＳ 明朝"/>
        <family val="1"/>
      </rPr>
      <t>・</t>
    </r>
    <r>
      <rPr>
        <sz val="10"/>
        <rFont val="ＭＳ 明朝"/>
        <family val="1"/>
      </rPr>
      <t>〃</t>
    </r>
    <r>
      <rPr>
        <sz val="10"/>
        <color indexed="9"/>
        <rFont val="ＭＳ 明朝"/>
        <family val="1"/>
      </rPr>
      <t>・</t>
    </r>
  </si>
  <si>
    <t>野菜みりん漬缶詰</t>
  </si>
  <si>
    <t>じゆん菜びんづめ</t>
  </si>
  <si>
    <t>なめこみそ汁</t>
  </si>
  <si>
    <t>グリンピース缶詰</t>
  </si>
  <si>
    <t>山菜漬缶詰</t>
  </si>
  <si>
    <t>虹鱒</t>
  </si>
  <si>
    <t>kg</t>
  </si>
  <si>
    <t>秋刀魚水煮缶詰</t>
  </si>
  <si>
    <t>C/S</t>
  </si>
  <si>
    <t>庄内麩</t>
  </si>
  <si>
    <t>なめこ缶詰</t>
  </si>
  <si>
    <t>アスパラガス缶詰</t>
  </si>
  <si>
    <t>雑貨類</t>
  </si>
  <si>
    <t>バドミントンラケツト</t>
  </si>
  <si>
    <t>造花</t>
  </si>
  <si>
    <t>グロス</t>
  </si>
  <si>
    <t>ダース</t>
  </si>
  <si>
    <t>桐　紙(平判名刺カード)</t>
  </si>
  <si>
    <t>凾</t>
  </si>
  <si>
    <t>こけし人形</t>
  </si>
  <si>
    <t>ヶ</t>
  </si>
  <si>
    <t>いづめこ人形</t>
  </si>
  <si>
    <t>風俗人形</t>
  </si>
  <si>
    <t>ヶ</t>
  </si>
  <si>
    <t>スリツパ</t>
  </si>
  <si>
    <t>足</t>
  </si>
  <si>
    <t>御殿まり</t>
  </si>
  <si>
    <t>笹野彫</t>
  </si>
  <si>
    <t>ピンクツシヨン</t>
  </si>
  <si>
    <t>曲物</t>
  </si>
  <si>
    <t>絵ローソク</t>
  </si>
  <si>
    <t>蒲雪沓</t>
  </si>
  <si>
    <t>こけしフオーク</t>
  </si>
  <si>
    <t>カナリヤ</t>
  </si>
  <si>
    <t>羽</t>
  </si>
  <si>
    <t>チユリツプ球根</t>
  </si>
  <si>
    <t>球</t>
  </si>
  <si>
    <t>たばこ入れ</t>
  </si>
  <si>
    <t>ヶ</t>
  </si>
  <si>
    <t>葉たばこ</t>
  </si>
  <si>
    <t>ＳＰ胡椒入れ</t>
  </si>
  <si>
    <t>握手</t>
  </si>
  <si>
    <t>箕</t>
  </si>
  <si>
    <t>〃</t>
  </si>
  <si>
    <t>ナイフ差</t>
  </si>
  <si>
    <t>資料　県商工課</t>
  </si>
  <si>
    <t>１６． 品目別輸出出荷実績</t>
  </si>
  <si>
    <t>昭和37年3月末現在</t>
  </si>
  <si>
    <t>機関別</t>
  </si>
  <si>
    <t>県内店舗数</t>
  </si>
  <si>
    <t>県外
支店</t>
  </si>
  <si>
    <t>本店</t>
  </si>
  <si>
    <t>支店</t>
  </si>
  <si>
    <t>出張所</t>
  </si>
  <si>
    <t>労働金庫</t>
  </si>
  <si>
    <t>日本銀行山形事務所</t>
  </si>
  <si>
    <t>農業協同組合連合会</t>
  </si>
  <si>
    <t>都市銀行</t>
  </si>
  <si>
    <t>農業協同組合</t>
  </si>
  <si>
    <t>地方銀行</t>
  </si>
  <si>
    <t>国民金融公庫</t>
  </si>
  <si>
    <t>相互銀行</t>
  </si>
  <si>
    <t>農林中央金庫山形事務所</t>
  </si>
  <si>
    <t>信用金庫</t>
  </si>
  <si>
    <t>商工組合中央金庫</t>
  </si>
  <si>
    <t>信用組合</t>
  </si>
  <si>
    <t>生命保険会社</t>
  </si>
  <si>
    <t>資料　東北財務局山形財務部</t>
  </si>
  <si>
    <t>１７．金融機関別店舗数</t>
  </si>
  <si>
    <t>(単位 100万円)</t>
  </si>
  <si>
    <t>業　   種　   別</t>
  </si>
  <si>
    <t>昭和35年3月末</t>
  </si>
  <si>
    <t>昭和36年3月末</t>
  </si>
  <si>
    <t>昭和37年3月末</t>
  </si>
  <si>
    <t>繊維製品製造業</t>
  </si>
  <si>
    <t>木材．木製品製造業</t>
  </si>
  <si>
    <t>パルプ．紙．紙加工製造業</t>
  </si>
  <si>
    <t>印刷．出版同関連産業</t>
  </si>
  <si>
    <t>石油精製業</t>
  </si>
  <si>
    <t>皮革．同製品製造業</t>
  </si>
  <si>
    <t>窯業．土石製品製造業</t>
  </si>
  <si>
    <t>輸送機械器具製造業</t>
  </si>
  <si>
    <t>精密機械器具製造業</t>
  </si>
  <si>
    <t>その他の製造業</t>
  </si>
  <si>
    <t>農業</t>
  </si>
  <si>
    <t>林業</t>
  </si>
  <si>
    <t>漁業．水産．養殖業</t>
  </si>
  <si>
    <t>金属鉱業</t>
  </si>
  <si>
    <t>石炭鉱業</t>
  </si>
  <si>
    <t>原油．天然ガス</t>
  </si>
  <si>
    <t>その他の鉱業</t>
  </si>
  <si>
    <t>卸売.小売業</t>
  </si>
  <si>
    <t>卸売業</t>
  </si>
  <si>
    <t>小売業</t>
  </si>
  <si>
    <t>金融．保険業</t>
  </si>
  <si>
    <t>不動産業</t>
  </si>
  <si>
    <t>運輸通信業</t>
  </si>
  <si>
    <t>鉄道業</t>
  </si>
  <si>
    <t>水運業</t>
  </si>
  <si>
    <t>通信業</t>
  </si>
  <si>
    <t>電気.ガス.水道業</t>
  </si>
  <si>
    <t>電気業</t>
  </si>
  <si>
    <t>ガス業</t>
  </si>
  <si>
    <t>水道業</t>
  </si>
  <si>
    <t>サービス業</t>
  </si>
  <si>
    <t>旅館．貸間業</t>
  </si>
  <si>
    <t>…</t>
  </si>
  <si>
    <t>興業．娯楽業</t>
  </si>
  <si>
    <t>地方公共団体</t>
  </si>
  <si>
    <t>個人消費資金および</t>
  </si>
  <si>
    <t>個人納税資金を含む</t>
  </si>
  <si>
    <t>資料　日銀仙台支店</t>
  </si>
  <si>
    <t>１８．業種別銀行融資状況</t>
  </si>
  <si>
    <t>商店数</t>
  </si>
  <si>
    <t>河北町</t>
  </si>
  <si>
    <t>小国町</t>
  </si>
  <si>
    <t>白鷹町</t>
  </si>
  <si>
    <t>飯豊町</t>
  </si>
  <si>
    <t>昭和35年6月1日現在　　</t>
  </si>
  <si>
    <t>市 町 村 別</t>
  </si>
  <si>
    <t>総　数（甲・乙・丙）</t>
  </si>
  <si>
    <t>甲･</t>
  </si>
  <si>
    <t>法人組織の商店及び個人商店で
常用労働者を使用している商店</t>
  </si>
  <si>
    <t>乙･</t>
  </si>
  <si>
    <t>個人商店で常用労働者を使用して
いない商店</t>
  </si>
  <si>
    <t>丙･ 　飲 　食 　店</t>
  </si>
  <si>
    <t>従業者数</t>
  </si>
  <si>
    <t>商品販売額(年間)</t>
  </si>
  <si>
    <t>従業者数</t>
  </si>
  <si>
    <t>　</t>
  </si>
  <si>
    <t>千円</t>
  </si>
  <si>
    <t>　</t>
  </si>
  <si>
    <t xml:space="preserve"> </t>
  </si>
  <si>
    <t xml:space="preserve"> </t>
  </si>
  <si>
    <t>羽黒町</t>
  </si>
  <si>
    <t>余目町</t>
  </si>
  <si>
    <t>遊佐町</t>
  </si>
  <si>
    <t xml:space="preserve"> </t>
  </si>
  <si>
    <t>大石田町</t>
  </si>
  <si>
    <t>舟形町</t>
  </si>
  <si>
    <t>戸沢村</t>
  </si>
  <si>
    <t>中山町</t>
  </si>
  <si>
    <t>真室川町</t>
  </si>
  <si>
    <t>金山町</t>
  </si>
  <si>
    <t xml:space="preserve"> </t>
  </si>
  <si>
    <t>東根市</t>
  </si>
  <si>
    <t>豊栄村</t>
  </si>
  <si>
    <t>x</t>
  </si>
  <si>
    <t>大江町</t>
  </si>
  <si>
    <t>和郷村</t>
  </si>
  <si>
    <t>飯豊町</t>
  </si>
  <si>
    <t>資料　商業統計調査</t>
  </si>
  <si>
    <t xml:space="preserve">１９．市町村別商店・従業者数・年間商品販売額 </t>
  </si>
  <si>
    <t>区分</t>
  </si>
  <si>
    <t>世帯主収入</t>
  </si>
  <si>
    <t>社会保障給付</t>
  </si>
  <si>
    <t>その他</t>
  </si>
  <si>
    <t>(1)収　　　　入</t>
  </si>
  <si>
    <t>36年　　平均</t>
  </si>
  <si>
    <t>36年　　　1月</t>
  </si>
  <si>
    <t>2　月</t>
  </si>
  <si>
    <t>3　月</t>
  </si>
  <si>
    <t>4　月</t>
  </si>
  <si>
    <t>5　月</t>
  </si>
  <si>
    <t>6　月</t>
  </si>
  <si>
    <t>7　月</t>
  </si>
  <si>
    <t>8　月</t>
  </si>
  <si>
    <t>9　月</t>
  </si>
  <si>
    <t>10　月</t>
  </si>
  <si>
    <t>11　月</t>
  </si>
  <si>
    <t>12　月</t>
  </si>
  <si>
    <t>世帯数</t>
  </si>
  <si>
    <t>世帯員数</t>
  </si>
  <si>
    <t>世帯人員数</t>
  </si>
  <si>
    <t>有業員数</t>
  </si>
  <si>
    <t>有業人員数</t>
  </si>
  <si>
    <t>収入総額</t>
  </si>
  <si>
    <t>実収入総額</t>
  </si>
  <si>
    <t>勤め先からの収入</t>
  </si>
  <si>
    <t>本業</t>
  </si>
  <si>
    <t>定期</t>
  </si>
  <si>
    <t>臨時</t>
  </si>
  <si>
    <t>副業</t>
  </si>
  <si>
    <t>妻の収入</t>
  </si>
  <si>
    <t>その他の世帯員収入</t>
  </si>
  <si>
    <t>事業及び内職収入</t>
  </si>
  <si>
    <t>世帯主収入</t>
  </si>
  <si>
    <t>その他の世帯員収入</t>
  </si>
  <si>
    <t>その他の実収入</t>
  </si>
  <si>
    <t>財産による収入</t>
  </si>
  <si>
    <t>受贈</t>
  </si>
  <si>
    <t>仕送り近</t>
  </si>
  <si>
    <t>自家産</t>
  </si>
  <si>
    <t>その他</t>
  </si>
  <si>
    <t>実収入以外の収入総額</t>
  </si>
  <si>
    <t>貯金引出</t>
  </si>
  <si>
    <t>年金保険無尽取金</t>
  </si>
  <si>
    <t>借入金</t>
  </si>
  <si>
    <t>掛買</t>
  </si>
  <si>
    <t>前月からの繰越金</t>
  </si>
  <si>
    <t>資料　山形県家計調査</t>
  </si>
  <si>
    <t>２０．山形市勤労者世帯年平均1カ月間の収入・支出</t>
  </si>
  <si>
    <t>主食</t>
  </si>
  <si>
    <t>(2)支　　　　出</t>
  </si>
  <si>
    <t>　　　　(単位　円）</t>
  </si>
  <si>
    <t>36　年　　 平　均</t>
  </si>
  <si>
    <t>36　年　　　1　月</t>
  </si>
  <si>
    <t>支出総額</t>
  </si>
  <si>
    <t>実支出総額</t>
  </si>
  <si>
    <t>消費支出総額</t>
  </si>
  <si>
    <t>飲食費</t>
  </si>
  <si>
    <t>米類</t>
  </si>
  <si>
    <t>麦類</t>
  </si>
  <si>
    <t>パン類</t>
  </si>
  <si>
    <t>その他</t>
  </si>
  <si>
    <t>副食</t>
  </si>
  <si>
    <t>野菜乾物類</t>
  </si>
  <si>
    <t>魚介類</t>
  </si>
  <si>
    <t>肉乳卵類</t>
  </si>
  <si>
    <t>その他の加工食品</t>
  </si>
  <si>
    <t>調味料</t>
  </si>
  <si>
    <t>菓子果物類</t>
  </si>
  <si>
    <t>酒飲料</t>
  </si>
  <si>
    <t>一般外食費</t>
  </si>
  <si>
    <t>学校給食費</t>
  </si>
  <si>
    <t>住居費</t>
  </si>
  <si>
    <t>家賃地代</t>
  </si>
  <si>
    <t>住居設備修繕費</t>
  </si>
  <si>
    <t>家具什器</t>
  </si>
  <si>
    <t>水道料</t>
  </si>
  <si>
    <t>光熱費</t>
  </si>
  <si>
    <t>電気・ガス代</t>
  </si>
  <si>
    <t>その他の光熱費</t>
  </si>
  <si>
    <t>被服費</t>
  </si>
  <si>
    <t>衣料費</t>
  </si>
  <si>
    <t>身の廻り品その他</t>
  </si>
  <si>
    <t>雑費</t>
  </si>
  <si>
    <t>理容衛生費</t>
  </si>
  <si>
    <t>医療費</t>
  </si>
  <si>
    <t>交通通信費</t>
  </si>
  <si>
    <t>学校教育費</t>
  </si>
  <si>
    <t>文房具費</t>
  </si>
  <si>
    <t>教養文化費</t>
  </si>
  <si>
    <t>交際費</t>
  </si>
  <si>
    <t>煙草</t>
  </si>
  <si>
    <t>仕送り金</t>
  </si>
  <si>
    <t>損害保険料</t>
  </si>
  <si>
    <t>負担費その他</t>
  </si>
  <si>
    <t>非消費支出総額</t>
  </si>
  <si>
    <t>勤労所得税</t>
  </si>
  <si>
    <t>その他の税</t>
  </si>
  <si>
    <t>社会保障費</t>
  </si>
  <si>
    <t>その他の非消費</t>
  </si>
  <si>
    <t>実支出以外の支出総額</t>
  </si>
  <si>
    <t>貯金</t>
  </si>
  <si>
    <t>年金保険無尽掛金</t>
  </si>
  <si>
    <t>借金返済</t>
  </si>
  <si>
    <t>掛買金</t>
  </si>
  <si>
    <t>翌月への繰越金</t>
  </si>
  <si>
    <t>現物総額</t>
  </si>
  <si>
    <t>２１．山形市勤労者世帯年平均1カ月間の収入・支出</t>
  </si>
  <si>
    <t>昭和34年度</t>
  </si>
  <si>
    <t>昭和35年度</t>
  </si>
  <si>
    <t>昭和36年度</t>
  </si>
  <si>
    <t>構 成 比</t>
  </si>
  <si>
    <t>県税</t>
  </si>
  <si>
    <t>地方譲与税</t>
  </si>
  <si>
    <t>地方交付税</t>
  </si>
  <si>
    <t>公営企業及び財産収入</t>
  </si>
  <si>
    <t>分担金及び負担金</t>
  </si>
  <si>
    <t>使用料及び手数料</t>
  </si>
  <si>
    <t>国庫支出金</t>
  </si>
  <si>
    <t>寄附金</t>
  </si>
  <si>
    <t>繰入金</t>
  </si>
  <si>
    <t>雑収入</t>
  </si>
  <si>
    <t>県債</t>
  </si>
  <si>
    <t>繰越金</t>
  </si>
  <si>
    <t>合　　計</t>
  </si>
  <si>
    <t>議会費</t>
  </si>
  <si>
    <t>県庁費</t>
  </si>
  <si>
    <t>警察消防費</t>
  </si>
  <si>
    <t>土木費</t>
  </si>
  <si>
    <t>教育費</t>
  </si>
  <si>
    <t>社会及び労働施設費</t>
  </si>
  <si>
    <t>保健衛生費</t>
  </si>
  <si>
    <t>産業経済費</t>
  </si>
  <si>
    <t>財産費</t>
  </si>
  <si>
    <t>統計調査費</t>
  </si>
  <si>
    <t>選挙費</t>
  </si>
  <si>
    <t>公債費</t>
  </si>
  <si>
    <t>諸支出金</t>
  </si>
  <si>
    <t>予備費</t>
  </si>
  <si>
    <t>翌年度へ繰越</t>
  </si>
  <si>
    <t>資料　県出納室</t>
  </si>
  <si>
    <t>決   算   額</t>
  </si>
  <si>
    <t>決   算   額</t>
  </si>
  <si>
    <t>歳　　入　　</t>
  </si>
  <si>
    <t>歳　　出　　</t>
  </si>
  <si>
    <t>２２．年次別山形県一般会計歳入歳出決算</t>
  </si>
  <si>
    <t>2月</t>
  </si>
  <si>
    <t>3月</t>
  </si>
  <si>
    <t>4月</t>
  </si>
  <si>
    <t>5月</t>
  </si>
  <si>
    <t>6月</t>
  </si>
  <si>
    <t>7月</t>
  </si>
  <si>
    <t>8月</t>
  </si>
  <si>
    <t>9月</t>
  </si>
  <si>
    <t>10月</t>
  </si>
  <si>
    <t>11月</t>
  </si>
  <si>
    <t>12月</t>
  </si>
  <si>
    <t>区分</t>
  </si>
  <si>
    <t>殺人</t>
  </si>
  <si>
    <t>強盗</t>
  </si>
  <si>
    <t>放火</t>
  </si>
  <si>
    <t>強姦</t>
  </si>
  <si>
    <t>暴行</t>
  </si>
  <si>
    <t>傷害</t>
  </si>
  <si>
    <t>脅迫</t>
  </si>
  <si>
    <t>恐喝</t>
  </si>
  <si>
    <t>窃盗</t>
  </si>
  <si>
    <t>賍物</t>
  </si>
  <si>
    <t>詐欺</t>
  </si>
  <si>
    <t>横領</t>
  </si>
  <si>
    <t>偽造</t>
  </si>
  <si>
    <t>瀆職</t>
  </si>
  <si>
    <t>背任</t>
  </si>
  <si>
    <t>賭博</t>
  </si>
  <si>
    <t>わいせつ行為</t>
  </si>
  <si>
    <t>わいせつ物</t>
  </si>
  <si>
    <t>発生</t>
  </si>
  <si>
    <t>検挙</t>
  </si>
  <si>
    <t>昭和35年</t>
  </si>
  <si>
    <t xml:space="preserve"> 〃 36年</t>
  </si>
  <si>
    <t>月別</t>
  </si>
  <si>
    <t>1月</t>
  </si>
  <si>
    <t>署別</t>
  </si>
  <si>
    <t>山形</t>
  </si>
  <si>
    <t>上山</t>
  </si>
  <si>
    <t>天童</t>
  </si>
  <si>
    <t>寒河江</t>
  </si>
  <si>
    <t>大江</t>
  </si>
  <si>
    <t>村山</t>
  </si>
  <si>
    <t>尾花沢</t>
  </si>
  <si>
    <t>新庄</t>
  </si>
  <si>
    <t>余目</t>
  </si>
  <si>
    <t>酒田</t>
  </si>
  <si>
    <t>遊佐</t>
  </si>
  <si>
    <t>鶴岡</t>
  </si>
  <si>
    <t>温海</t>
  </si>
  <si>
    <t>長井</t>
  </si>
  <si>
    <t>小国</t>
  </si>
  <si>
    <t>赤湯</t>
  </si>
  <si>
    <t>米沢</t>
  </si>
  <si>
    <t>２３．罪種別犯罪発生・検挙件数</t>
  </si>
  <si>
    <t>（1）昭和36年</t>
  </si>
  <si>
    <t>学　　校　　数</t>
  </si>
  <si>
    <t>学級数</t>
  </si>
  <si>
    <t>児　童　数</t>
  </si>
  <si>
    <t>教　員　数</t>
  </si>
  <si>
    <t>本校</t>
  </si>
  <si>
    <t>分校</t>
  </si>
  <si>
    <t>庄内地域</t>
  </si>
  <si>
    <t>温海町</t>
  </si>
  <si>
    <t>上山市</t>
  </si>
  <si>
    <t>豊栄村</t>
  </si>
  <si>
    <t>置賜地域</t>
  </si>
  <si>
    <t>長井市</t>
  </si>
  <si>
    <t>和郷村</t>
  </si>
  <si>
    <t>川西町</t>
  </si>
  <si>
    <t>飯豊町</t>
  </si>
  <si>
    <t>津川村</t>
  </si>
  <si>
    <t>資料　学校基本調査</t>
  </si>
  <si>
    <t>２４．市町村別小学校</t>
  </si>
  <si>
    <t>生　徒　数</t>
  </si>
  <si>
    <t>２５．市町村別中学校</t>
  </si>
  <si>
    <t>昭和37年3月末現在</t>
  </si>
  <si>
    <t>市郡別</t>
  </si>
  <si>
    <t>養老</t>
  </si>
  <si>
    <t>救護</t>
  </si>
  <si>
    <t>授産</t>
  </si>
  <si>
    <t>宿所提供</t>
  </si>
  <si>
    <t>引揚者集団収容</t>
  </si>
  <si>
    <t>引揚者独立住宅</t>
  </si>
  <si>
    <t>身体障害者更生援護</t>
  </si>
  <si>
    <t>山形</t>
  </si>
  <si>
    <t>米沢</t>
  </si>
  <si>
    <t>鶴岡</t>
  </si>
  <si>
    <t>酒田</t>
  </si>
  <si>
    <t>寒河江</t>
  </si>
  <si>
    <t>上山</t>
  </si>
  <si>
    <t>村山</t>
  </si>
  <si>
    <t>長井</t>
  </si>
  <si>
    <t>天童</t>
  </si>
  <si>
    <t>東根</t>
  </si>
  <si>
    <t>尾花沢</t>
  </si>
  <si>
    <t>東村山</t>
  </si>
  <si>
    <t>西村山</t>
  </si>
  <si>
    <t>北村山</t>
  </si>
  <si>
    <t>最上</t>
  </si>
  <si>
    <t>東置賜</t>
  </si>
  <si>
    <t>西置賜</t>
  </si>
  <si>
    <t>東田川</t>
  </si>
  <si>
    <t>西田川</t>
  </si>
  <si>
    <t>飽海</t>
  </si>
  <si>
    <t>資料　県社会課</t>
  </si>
  <si>
    <t>２６.社会福祉施設</t>
  </si>
  <si>
    <t>総　数</t>
  </si>
  <si>
    <t>（3）従業場所および業務の種別</t>
  </si>
  <si>
    <t>区     分</t>
  </si>
  <si>
    <t>医療施設の開設者</t>
  </si>
  <si>
    <t>医療施設の勤務者</t>
  </si>
  <si>
    <t>病院</t>
  </si>
  <si>
    <t>診療所</t>
  </si>
  <si>
    <t>医　　師</t>
  </si>
  <si>
    <t>歯科医師</t>
  </si>
  <si>
    <t>２７．医師・歯科医師</t>
  </si>
  <si>
    <t>　　　　臨時日雇労働者の1人1日平均現金給与額</t>
  </si>
  <si>
    <t>（単位　円）</t>
  </si>
  <si>
    <t>産　　業　　別</t>
  </si>
  <si>
    <t>現　金　給　与　総　額</t>
  </si>
  <si>
    <t>きまつて支給する給与</t>
  </si>
  <si>
    <t>特別に支払われた給与</t>
  </si>
  <si>
    <t>臨時および　　　　　　日雇労働者　　　　　　の1人1日平　　　　　　均現金給与　　　　　　総額</t>
  </si>
  <si>
    <t>総　数</t>
  </si>
  <si>
    <t>男子</t>
  </si>
  <si>
    <t>女子</t>
  </si>
  <si>
    <t>円</t>
  </si>
  <si>
    <t>昭　和32年</t>
  </si>
  <si>
    <t>　〃　35年</t>
  </si>
  <si>
    <t xml:space="preserve">      　</t>
  </si>
  <si>
    <t>36年平均</t>
  </si>
  <si>
    <t xml:space="preserve">             10　　月</t>
  </si>
  <si>
    <t xml:space="preserve">             11　　月</t>
  </si>
  <si>
    <t xml:space="preserve">             12　　月</t>
  </si>
  <si>
    <t>全常用労働者</t>
  </si>
  <si>
    <t>Ｄ</t>
  </si>
  <si>
    <t>鉱業</t>
  </si>
  <si>
    <t>Ｅ</t>
  </si>
  <si>
    <t>Ｆ</t>
  </si>
  <si>
    <t>食料品製造業</t>
  </si>
  <si>
    <t>繊維工業</t>
  </si>
  <si>
    <t>木材.木製品製造業</t>
  </si>
  <si>
    <t>家具.装備品製造業</t>
  </si>
  <si>
    <t>出版.印刷.同関連産業</t>
  </si>
  <si>
    <t>機械製造業</t>
  </si>
  <si>
    <t>電気機械器具製造業</t>
  </si>
  <si>
    <t>Ｇ</t>
  </si>
  <si>
    <t>卸小売業</t>
  </si>
  <si>
    <t>Ｈ</t>
  </si>
  <si>
    <t>金融保険業</t>
  </si>
  <si>
    <t>Ｊ</t>
  </si>
  <si>
    <t>運輸通信業</t>
  </si>
  <si>
    <t>Ｋ</t>
  </si>
  <si>
    <t>電気.ガス.水道業</t>
  </si>
  <si>
    <t>Ｌ</t>
  </si>
  <si>
    <t>修理業</t>
  </si>
  <si>
    <t>〃</t>
  </si>
  <si>
    <t>医療保健業</t>
  </si>
  <si>
    <t>生産労働者</t>
  </si>
  <si>
    <t>Ｄ</t>
  </si>
  <si>
    <t>建設業</t>
  </si>
  <si>
    <t>Ｆ</t>
  </si>
  <si>
    <t>製造業</t>
  </si>
  <si>
    <t>管理事務技術労働者</t>
  </si>
  <si>
    <t>Ｄ</t>
  </si>
  <si>
    <t>注　1 毎月勤労統計調査全常用労働者、生産労働者、管理事務、技術労働者は昭和36年（1～12月）平均である。</t>
  </si>
  <si>
    <t>　　2 総数および製造業の結果は,パルプ紙および紙加工品製造業、化学工業、窯業,土石製品製造業、鉄鋼業、非鉄金</t>
  </si>
  <si>
    <t>　</t>
  </si>
  <si>
    <t>属製造業、輸送用機械器具製造業、その他の製造業は、公表を除外したが総数には含めて算定した。</t>
  </si>
  <si>
    <t>　　3　総数の中にはサービス業は含まない。</t>
  </si>
  <si>
    <t>　　4　生産労働者欄の建設業は、常用作業者についての数である。</t>
  </si>
  <si>
    <t>　　5　生産労働者、管理事務および技術労働者の卸売および小売業、金融および保険業、運輸通信業およびその他の公益</t>
  </si>
  <si>
    <t>　 事業、医療、保健業の結果については、労働者の種類別に調査を実施していないので計数は得られない。</t>
  </si>
  <si>
    <t>資料　毎月勤労統計調査</t>
  </si>
  <si>
    <t>４．産業別常用労働者の1人平均月間現金給与額</t>
  </si>
  <si>
    <t>例外
規定</t>
  </si>
  <si>
    <t>Ⅰ.市町村別</t>
  </si>
  <si>
    <t>市町村別</t>
  </si>
  <si>
    <t>総農
家数</t>
  </si>
  <si>
    <t>経営耕地面積広狭別農家数</t>
  </si>
  <si>
    <t>3反
～未満</t>
  </si>
  <si>
    <t>3反
～5反</t>
  </si>
  <si>
    <t>5反
～7反</t>
  </si>
  <si>
    <t>7反
～1町</t>
  </si>
  <si>
    <t>1町
～1.2町</t>
  </si>
  <si>
    <t>1.2町
～1.5町</t>
  </si>
  <si>
    <t>1.5町
～2町</t>
  </si>
  <si>
    <t>2町
～2.5町</t>
  </si>
  <si>
    <t>2.5町
～3町</t>
  </si>
  <si>
    <t>3町
～5町</t>
  </si>
  <si>
    <t>5町
以上</t>
  </si>
  <si>
    <t>戸</t>
  </si>
  <si>
    <t>昭和35.2.1</t>
  </si>
  <si>
    <t xml:space="preserve"> 〃 36.2.1</t>
  </si>
  <si>
    <t xml:space="preserve"> 〃 37.2.1</t>
  </si>
  <si>
    <t>鶴岡市</t>
  </si>
  <si>
    <t>酒田市</t>
  </si>
  <si>
    <t>櫛引村</t>
  </si>
  <si>
    <t>羽黒町</t>
  </si>
  <si>
    <t>藤島町</t>
  </si>
  <si>
    <t>温海町</t>
  </si>
  <si>
    <t>松山町</t>
  </si>
  <si>
    <t>平田村</t>
  </si>
  <si>
    <t>八幡町</t>
  </si>
  <si>
    <t>最北地域</t>
  </si>
  <si>
    <t>大石田町</t>
  </si>
  <si>
    <t>舟形町</t>
  </si>
  <si>
    <t>金山町</t>
  </si>
  <si>
    <t>最上町</t>
  </si>
  <si>
    <t>中山町</t>
  </si>
  <si>
    <t>山辺町</t>
  </si>
  <si>
    <t>朝日町</t>
  </si>
  <si>
    <t>米沢市</t>
  </si>
  <si>
    <t>小国町</t>
  </si>
  <si>
    <t>資料　昭和35年は1960年世界農林業センサス.昭和36.37年は県農林水産業農業基本調査</t>
  </si>
  <si>
    <t>５．経営耕地面積広狭別農家数</t>
  </si>
  <si>
    <t>市町村別</t>
  </si>
  <si>
    <t>総農家数</t>
  </si>
  <si>
    <t>専業農家</t>
  </si>
  <si>
    <t>兼業農家</t>
  </si>
  <si>
    <t>新　設
農家数</t>
  </si>
  <si>
    <t>離農
家数</t>
  </si>
  <si>
    <t>兼業農家総数</t>
  </si>
  <si>
    <t>農業主</t>
  </si>
  <si>
    <t>兼業主</t>
  </si>
  <si>
    <t>戸</t>
  </si>
  <si>
    <t>昭和35．2．1</t>
  </si>
  <si>
    <t>…</t>
  </si>
  <si>
    <t>　〃36．2．1</t>
  </si>
  <si>
    <t>　〃37．2．1</t>
  </si>
  <si>
    <t>６．専業・兼業別農家数および新設・離農家数</t>
  </si>
  <si>
    <t>Ⅳ.その他</t>
  </si>
  <si>
    <t>市町村別</t>
  </si>
  <si>
    <t>作付面積</t>
  </si>
  <si>
    <t>推定実収高</t>
  </si>
  <si>
    <t>反収(作付面積)</t>
  </si>
  <si>
    <t>水稲</t>
  </si>
  <si>
    <t>陸稲</t>
  </si>
  <si>
    <t>計</t>
  </si>
  <si>
    <t>陸稲</t>
  </si>
  <si>
    <t>反</t>
  </si>
  <si>
    <t>t</t>
  </si>
  <si>
    <t>kg</t>
  </si>
  <si>
    <t>昭和36年</t>
  </si>
  <si>
    <t>資料　農林省山形統計調査事務所</t>
  </si>
  <si>
    <t>７．昭和36年産米推定実収高</t>
  </si>
  <si>
    <t>舟形町</t>
  </si>
  <si>
    <t>大蔵村</t>
  </si>
  <si>
    <t>真室川町</t>
  </si>
  <si>
    <t>金山町</t>
  </si>
  <si>
    <t>最上町</t>
  </si>
  <si>
    <t>山辺町</t>
  </si>
  <si>
    <t>大江町</t>
  </si>
  <si>
    <t>朝日町</t>
  </si>
  <si>
    <t>昭和35年8月1日現在</t>
  </si>
  <si>
    <t>(単位　町）</t>
  </si>
  <si>
    <t>林野面積</t>
  </si>
  <si>
    <t>経営形態別面積</t>
  </si>
  <si>
    <t>森林</t>
  </si>
  <si>
    <t>　森林でな
　い原野</t>
  </si>
  <si>
    <t>国営</t>
  </si>
  <si>
    <t>公営</t>
  </si>
  <si>
    <t>私営</t>
  </si>
  <si>
    <t>樹林地</t>
  </si>
  <si>
    <t>竹林</t>
  </si>
  <si>
    <t>特殊
樹林</t>
  </si>
  <si>
    <t>人工林の
伐採跡地</t>
  </si>
  <si>
    <t>未立木地</t>
  </si>
  <si>
    <t>針葉樹</t>
  </si>
  <si>
    <t>広葉樹</t>
  </si>
  <si>
    <t>採草･放牧
に利用</t>
  </si>
  <si>
    <t>その他</t>
  </si>
  <si>
    <t>人工林</t>
  </si>
  <si>
    <t>天然林</t>
  </si>
  <si>
    <t>立川町</t>
  </si>
  <si>
    <t>余目町</t>
  </si>
  <si>
    <t>八幡町</t>
  </si>
  <si>
    <t>最北地域</t>
  </si>
  <si>
    <t>豊栄村</t>
  </si>
  <si>
    <t>中山町</t>
  </si>
  <si>
    <t>河北町</t>
  </si>
  <si>
    <t>置賜地域</t>
  </si>
  <si>
    <t>赤湯町</t>
  </si>
  <si>
    <t>宮内町</t>
  </si>
  <si>
    <t>小国町</t>
  </si>
  <si>
    <t>資料　農林省山形統計調査事務所</t>
  </si>
  <si>
    <t>８.林野面積</t>
  </si>
  <si>
    <t>(単位　kg)</t>
  </si>
  <si>
    <t>魚種別</t>
  </si>
  <si>
    <t>昭和34年</t>
  </si>
  <si>
    <t>昭和36年
1　月</t>
  </si>
  <si>
    <t>2月</t>
  </si>
  <si>
    <t>3月</t>
  </si>
  <si>
    <t>4月</t>
  </si>
  <si>
    <t>5月</t>
  </si>
  <si>
    <t>6月</t>
  </si>
  <si>
    <t>7月</t>
  </si>
  <si>
    <t>8月</t>
  </si>
  <si>
    <t>9月</t>
  </si>
  <si>
    <t>10月</t>
  </si>
  <si>
    <t>11月</t>
  </si>
  <si>
    <t>12月</t>
  </si>
  <si>
    <t>魚類</t>
  </si>
  <si>
    <t>まいわし</t>
  </si>
  <si>
    <t>うるめかたくち</t>
  </si>
  <si>
    <t>かつお</t>
  </si>
  <si>
    <t>まぐろ</t>
  </si>
  <si>
    <t>さば</t>
  </si>
  <si>
    <t>ぶり</t>
  </si>
  <si>
    <t>まだら</t>
  </si>
  <si>
    <t>すけそうだら</t>
  </si>
  <si>
    <t>さめ</t>
  </si>
  <si>
    <t>たい</t>
  </si>
  <si>
    <t>かれい．ひらめ</t>
  </si>
  <si>
    <t>ほつけ</t>
  </si>
  <si>
    <t>あじ</t>
  </si>
  <si>
    <t>はたはた</t>
  </si>
  <si>
    <t>さけ</t>
  </si>
  <si>
    <t>ます</t>
  </si>
  <si>
    <t>かながしら．ほうぼう</t>
  </si>
  <si>
    <t>とびうお</t>
  </si>
  <si>
    <t>貝類</t>
  </si>
  <si>
    <t>二枚貝</t>
  </si>
  <si>
    <t>あわび</t>
  </si>
  <si>
    <t>さざえ</t>
  </si>
  <si>
    <t>その他の
水産動物</t>
  </si>
  <si>
    <t>するめいか</t>
  </si>
  <si>
    <t>その他のいか</t>
  </si>
  <si>
    <t>たこ</t>
  </si>
  <si>
    <t>えび</t>
  </si>
  <si>
    <t>かに</t>
  </si>
  <si>
    <t>うに．なまこ</t>
  </si>
  <si>
    <t>藻類</t>
  </si>
  <si>
    <t>わかめ</t>
  </si>
  <si>
    <t>あらめ</t>
  </si>
  <si>
    <t>いわのり</t>
  </si>
  <si>
    <t>えぎす</t>
  </si>
  <si>
    <t>　資料　県水産課</t>
  </si>
  <si>
    <t>　　　</t>
  </si>
  <si>
    <t>　　</t>
  </si>
  <si>
    <t>９．海面漁業魚種別漁獲高</t>
  </si>
  <si>
    <t>昭和36年12月31日現在</t>
  </si>
  <si>
    <t>市　町　村　別</t>
  </si>
  <si>
    <t>事　　業　　所　　数</t>
  </si>
  <si>
    <t>従　業　者　数</t>
  </si>
  <si>
    <t>原材料使用額等</t>
  </si>
  <si>
    <t>製造品出荷額等</t>
  </si>
  <si>
    <t>3人以下</t>
  </si>
  <si>
    <t>4人以上</t>
  </si>
  <si>
    <t>人</t>
  </si>
  <si>
    <t>1000円</t>
  </si>
  <si>
    <t>羽黒町</t>
  </si>
  <si>
    <t>三川村</t>
  </si>
  <si>
    <t>温海町</t>
  </si>
  <si>
    <t>新庄市</t>
  </si>
  <si>
    <t>大石田町</t>
  </si>
  <si>
    <t>村山市</t>
  </si>
  <si>
    <t>豊栄村</t>
  </si>
  <si>
    <t>朝日町</t>
  </si>
  <si>
    <t>宮内町</t>
  </si>
  <si>
    <t>和郷村</t>
  </si>
  <si>
    <t>白鷹町</t>
  </si>
  <si>
    <t>１０．市町村別事業所・従業者数・原材料使用額・製造品出荷額等（全事業所）</t>
  </si>
  <si>
    <t>－全事業所－</t>
  </si>
  <si>
    <t>（単位金額　1000円）</t>
  </si>
  <si>
    <t>産業．規模別</t>
  </si>
  <si>
    <t>事業所数</t>
  </si>
  <si>
    <t>従業者数</t>
  </si>
  <si>
    <t>現金給与
総　　額</t>
  </si>
  <si>
    <t>原材料
使用額等</t>
  </si>
  <si>
    <t>製 造 品
出荷額等</t>
  </si>
  <si>
    <t xml:space="preserve">内　　国
消費税額　        </t>
  </si>
  <si>
    <t>在庫額</t>
  </si>
  <si>
    <t>有形固形資産</t>
  </si>
  <si>
    <t>建設仮勘定</t>
  </si>
  <si>
    <t>製造品</t>
  </si>
  <si>
    <t>原材料および燃料</t>
  </si>
  <si>
    <t>半製品および仕掛品</t>
  </si>
  <si>
    <t>年　初
現在高</t>
  </si>
  <si>
    <t>取得額</t>
  </si>
  <si>
    <t>除却額</t>
  </si>
  <si>
    <t>減価償却額</t>
  </si>
  <si>
    <t>増</t>
  </si>
  <si>
    <t>減</t>
  </si>
  <si>
    <t>年初</t>
  </si>
  <si>
    <t>年末</t>
  </si>
  <si>
    <t>新規のもの</t>
  </si>
  <si>
    <t>中古のもの</t>
  </si>
  <si>
    <t xml:space="preserve">  ３人以下</t>
  </si>
  <si>
    <t>…</t>
  </si>
  <si>
    <t>　４人～　９人</t>
  </si>
  <si>
    <t>総　数</t>
  </si>
  <si>
    <t>１０人～１９人</t>
  </si>
  <si>
    <t>　２０人～　２９人</t>
  </si>
  <si>
    <t>　３０人～　４９人</t>
  </si>
  <si>
    <t xml:space="preserve">  ５０人～  ９９人</t>
  </si>
  <si>
    <t>１００人～１９９人</t>
  </si>
  <si>
    <t>２００人～２９９人</t>
  </si>
  <si>
    <t>３００人～４９９人</t>
  </si>
  <si>
    <t>５００人～９９９人</t>
  </si>
  <si>
    <t>１,０００人以上</t>
  </si>
  <si>
    <t>繊維工業</t>
  </si>
  <si>
    <t>※</t>
  </si>
  <si>
    <t>x</t>
  </si>
  <si>
    <t>衣服その他の繊維製造業</t>
  </si>
  <si>
    <t>木材、木製品製造業</t>
  </si>
  <si>
    <t>家具、装備品製造業</t>
  </si>
  <si>
    <t>パルプ、紙加工品製造業</t>
  </si>
  <si>
    <t>出版、印刷同関連産業</t>
  </si>
  <si>
    <t>化学工業</t>
  </si>
  <si>
    <t>x</t>
  </si>
  <si>
    <t>石油製品石炭製品製造業</t>
  </si>
  <si>
    <t>x</t>
  </si>
  <si>
    <t>ゴム製品製造業</t>
  </si>
  <si>
    <t>皮革、同製品製造業</t>
  </si>
  <si>
    <t>…</t>
  </si>
  <si>
    <t>窯業土石製品製造業</t>
  </si>
  <si>
    <t>鉄鋼業</t>
  </si>
  <si>
    <t>非鉄金属製造業</t>
  </si>
  <si>
    <t>金属製品製造業</t>
  </si>
  <si>
    <t>機械製造業</t>
  </si>
  <si>
    <t>電気機械器具製造業</t>
  </si>
  <si>
    <t>輸送用機械器具製造業</t>
  </si>
  <si>
    <t>計量器測定器測量機械医療機械理化学機械製造業</t>
  </si>
  <si>
    <t>その他の製造業</t>
  </si>
  <si>
    <t>注　28.ゴム製品製造業10人以上は該当がないので省略、また　29皮革、同製品製造業は100人以上該当がないので省略した</t>
  </si>
  <si>
    <t>資料　工業統計調査</t>
  </si>
  <si>
    <t>１１． 産業・規模別事業所・従業者数・現金給与総額・製造品出荷額・在庫額・有形固定資産等</t>
  </si>
  <si>
    <t>種別</t>
  </si>
  <si>
    <t>契約口数</t>
  </si>
  <si>
    <t>灯数．個数．ＫＷ</t>
  </si>
  <si>
    <t>販売電力料（ＫＷＨ）</t>
  </si>
  <si>
    <t>料金（1,000円）</t>
  </si>
  <si>
    <t>上期</t>
  </si>
  <si>
    <t>下期</t>
  </si>
  <si>
    <t>合計</t>
  </si>
  <si>
    <t xml:space="preserve"> </t>
  </si>
  <si>
    <t>　</t>
  </si>
  <si>
    <t>電灯</t>
  </si>
  <si>
    <t>定額電灯</t>
  </si>
  <si>
    <t>灯</t>
  </si>
  <si>
    <t>従量電灯</t>
  </si>
  <si>
    <t>〃</t>
  </si>
  <si>
    <t>大口電灯</t>
  </si>
  <si>
    <t>ＫＷ</t>
  </si>
  <si>
    <t>臨時電灯</t>
  </si>
  <si>
    <t>ＫＷ</t>
  </si>
  <si>
    <t>電灯合計</t>
  </si>
  <si>
    <t>電　　　　　　力</t>
  </si>
  <si>
    <t>業務用電力</t>
  </si>
  <si>
    <t>50ＫＷ未満</t>
  </si>
  <si>
    <t>50ＫＷ以上</t>
  </si>
  <si>
    <t>〃</t>
  </si>
  <si>
    <t>3,000ＫＷ未満</t>
  </si>
  <si>
    <t>3,000ＫＷ以上</t>
  </si>
  <si>
    <t>特約電力</t>
  </si>
  <si>
    <t>〃</t>
  </si>
  <si>
    <t>臨時電力</t>
  </si>
  <si>
    <t>農事業電力</t>
  </si>
  <si>
    <t>建設工事用電力</t>
  </si>
  <si>
    <t>〃</t>
  </si>
  <si>
    <t>事業用</t>
  </si>
  <si>
    <t>〃</t>
  </si>
  <si>
    <t>電力合計</t>
  </si>
  <si>
    <t>電灯電力計</t>
  </si>
  <si>
    <t>事業雑収益</t>
  </si>
  <si>
    <t>ＫＷ</t>
  </si>
  <si>
    <t>総計</t>
  </si>
  <si>
    <t>　注1.　契約口数、需用数は昭和36年3月31日現在値を計上した。</t>
  </si>
  <si>
    <t>　注2.　使用量料金は昭和36年4月～昭和37年3月までの１ヵ年間の実績である。</t>
  </si>
  <si>
    <t>　資料　東北電力株式会社山形支店</t>
  </si>
  <si>
    <t>１２．電灯・電力需用実績</t>
  </si>
  <si>
    <t>川西町</t>
  </si>
  <si>
    <t>昭和37年3月31日現在</t>
  </si>
  <si>
    <t xml:space="preserve">保  健  所
市町村別 </t>
  </si>
  <si>
    <t>行政区域内      居住人口</t>
  </si>
  <si>
    <t>給水区域内
人      口</t>
  </si>
  <si>
    <t xml:space="preserve">Ｂ/Ａ  </t>
  </si>
  <si>
    <t>計画給水
人　　口</t>
  </si>
  <si>
    <t xml:space="preserve">Ｃ/Ａ  </t>
  </si>
  <si>
    <t>現在給水
人　　口</t>
  </si>
  <si>
    <t xml:space="preserve">Ｄ/Ａ  </t>
  </si>
  <si>
    <t>上水道</t>
  </si>
  <si>
    <t>簡易水道</t>
  </si>
  <si>
    <t>専用水道</t>
  </si>
  <si>
    <t>（Ａ）</t>
  </si>
  <si>
    <t>（Ｂ）</t>
  </si>
  <si>
    <t>％</t>
  </si>
  <si>
    <t>（Ｃ）</t>
  </si>
  <si>
    <t>（Ｄ）</t>
  </si>
  <si>
    <t>施設数</t>
  </si>
  <si>
    <t>山形保健所</t>
  </si>
  <si>
    <t xml:space="preserve"> </t>
  </si>
  <si>
    <t>寒河江保健所</t>
  </si>
  <si>
    <t>寒河江市</t>
  </si>
  <si>
    <t>大江町</t>
  </si>
  <si>
    <t>村山保健所</t>
  </si>
  <si>
    <t>新庄保健所</t>
  </si>
  <si>
    <t>鮭川村</t>
  </si>
  <si>
    <t>酒田保健所</t>
  </si>
  <si>
    <t>酒田市</t>
  </si>
  <si>
    <t xml:space="preserve"> </t>
  </si>
  <si>
    <t>八幡町</t>
  </si>
  <si>
    <t>平田村</t>
  </si>
  <si>
    <t>藤島保健所</t>
  </si>
  <si>
    <t>立川町</t>
  </si>
  <si>
    <t>鶴岡保健所</t>
  </si>
  <si>
    <t>赤湯保健所</t>
  </si>
  <si>
    <t>長井保健所</t>
  </si>
  <si>
    <t>津川村</t>
  </si>
  <si>
    <t>米沢保健所</t>
  </si>
  <si>
    <t>　</t>
  </si>
  <si>
    <t>資料　県薬務課</t>
  </si>
  <si>
    <t>１３．市町村別水道普及状況</t>
  </si>
  <si>
    <t xml:space="preserve"> (1) 種類別</t>
  </si>
  <si>
    <t>昭和37年3月31日現在</t>
  </si>
  <si>
    <t>路線別</t>
  </si>
  <si>
    <t>総延長</t>
  </si>
  <si>
    <t>重用         　　　延長</t>
  </si>
  <si>
    <t>実延長</t>
  </si>
  <si>
    <t>内　　　訳</t>
  </si>
  <si>
    <t>種　　　　　類　　　　別　　　　内　　　　訳</t>
  </si>
  <si>
    <t>改良済
延　長</t>
  </si>
  <si>
    <t>未改良
延　長</t>
  </si>
  <si>
    <t>永　久　橋</t>
  </si>
  <si>
    <t>木　　橋</t>
  </si>
  <si>
    <t>隧　　道</t>
  </si>
  <si>
    <t>個数</t>
  </si>
  <si>
    <t>(3)厚生年金保険給付状況</t>
  </si>
  <si>
    <t>(4)厚生年金保険年金受給者</t>
  </si>
  <si>
    <t>延長</t>
  </si>
  <si>
    <t>m</t>
  </si>
  <si>
    <t>総　　　　数</t>
  </si>
  <si>
    <t>34 4/2</t>
  </si>
  <si>
    <t>1級 国  道</t>
  </si>
  <si>
    <t>8 2/2</t>
  </si>
  <si>
    <t>2級 国  道</t>
  </si>
  <si>
    <t>3 2/2</t>
  </si>
  <si>
    <t>11 4/2</t>
  </si>
  <si>
    <t>主要地方道</t>
  </si>
  <si>
    <t>一般府県道</t>
  </si>
  <si>
    <t>合　　　計</t>
  </si>
  <si>
    <t>25 4/2</t>
  </si>
  <si>
    <t>市町村道</t>
  </si>
  <si>
    <t>1級国道</t>
  </si>
  <si>
    <t>13号線指定区間</t>
  </si>
  <si>
    <t>　　資料　(1)～(2)県道路課</t>
  </si>
  <si>
    <t>１４．道路延長</t>
  </si>
  <si>
    <t>郵便・振替貯金</t>
  </si>
  <si>
    <t>金融機関別一般預金残高</t>
  </si>
  <si>
    <t>業種別銀行融資状況</t>
  </si>
  <si>
    <t>租税負担額</t>
  </si>
  <si>
    <t>県民所得</t>
  </si>
  <si>
    <t>公務員</t>
  </si>
  <si>
    <t>警察</t>
  </si>
  <si>
    <t>登記</t>
  </si>
  <si>
    <t>強制執行事件</t>
  </si>
  <si>
    <t>民事調停事件</t>
  </si>
  <si>
    <t>少年保護事件</t>
  </si>
  <si>
    <t>成人</t>
  </si>
  <si>
    <t>罪種別犯罪発生・検挙件数</t>
  </si>
  <si>
    <t xml:space="preserve"> (ｲ)等級別</t>
  </si>
  <si>
    <t xml:space="preserve"> (ﾛ)年令・学歴別</t>
  </si>
  <si>
    <t>(2)一般職国家公務員在職者数</t>
  </si>
  <si>
    <t>(1)山形地方裁判所</t>
  </si>
  <si>
    <t>(2)山形家庭裁判所</t>
  </si>
  <si>
    <t>(3)山形地方検察庁</t>
  </si>
  <si>
    <t>(4)山形刑務所</t>
  </si>
  <si>
    <t>(5)山形地方法務局</t>
  </si>
  <si>
    <t>(1)警察職員</t>
  </si>
  <si>
    <t>(1)受理・既済・未済件数</t>
  </si>
  <si>
    <t>医師・歯科医師</t>
  </si>
  <si>
    <t>医療関係施設</t>
  </si>
  <si>
    <t>保健婦・看護婦・助産婦等</t>
  </si>
  <si>
    <t>麻薬取扱者・麻薬中毒者数</t>
  </si>
  <si>
    <t>薬局・医薬品製造販売業者数</t>
  </si>
  <si>
    <t>(1)免許取得の資格別</t>
  </si>
  <si>
    <t>職業紹介状況</t>
  </si>
  <si>
    <t>労働者災害補償保険</t>
  </si>
  <si>
    <t>社会福祉施設</t>
  </si>
  <si>
    <t>市町村別小学校</t>
  </si>
  <si>
    <t>市町村別中学校</t>
  </si>
  <si>
    <t>各種学校</t>
  </si>
  <si>
    <t>中学校卒業者の進学・就職状況</t>
  </si>
  <si>
    <t>高等学校卒業者の進学・就職状況</t>
  </si>
  <si>
    <t>博物館</t>
  </si>
  <si>
    <t>(2)課程別生徒数</t>
  </si>
  <si>
    <t>凡例</t>
  </si>
  <si>
    <t>目次</t>
  </si>
  <si>
    <t>県の位置</t>
  </si>
  <si>
    <t>失業保険</t>
  </si>
  <si>
    <t>交通事故</t>
  </si>
  <si>
    <t>１</t>
  </si>
  <si>
    <t>２</t>
  </si>
  <si>
    <t>平均湿度</t>
  </si>
  <si>
    <t>降水日数</t>
  </si>
  <si>
    <t>平均風速</t>
  </si>
  <si>
    <t>暴風日数</t>
  </si>
  <si>
    <t>道路延長</t>
  </si>
  <si>
    <t>橋梁</t>
  </si>
  <si>
    <t>港湾</t>
  </si>
  <si>
    <t>銀行主要勘定</t>
  </si>
  <si>
    <t>信用農業協同組合連合会主要勘定</t>
  </si>
  <si>
    <t>金融機関別貯蓄状況</t>
  </si>
  <si>
    <t>地方債</t>
  </si>
  <si>
    <t>司法関係職員</t>
  </si>
  <si>
    <t>民事事件</t>
  </si>
  <si>
    <t>刑事事件</t>
  </si>
  <si>
    <t>家庭事件</t>
  </si>
  <si>
    <t>高等学校</t>
  </si>
  <si>
    <t>図書館</t>
  </si>
  <si>
    <t>本書は、県内の各般にわたる統計資料を集録し、県勢の実態を明らかにするため編集したものである。</t>
  </si>
  <si>
    <t>５</t>
  </si>
  <si>
    <t>第１章　土地・気象</t>
  </si>
  <si>
    <t>市町村の合併状況</t>
  </si>
  <si>
    <t>気象観測地点一覧</t>
  </si>
  <si>
    <t>最高・最低気温の月平均</t>
  </si>
  <si>
    <t>月降水総量</t>
  </si>
  <si>
    <t>日照時数</t>
  </si>
  <si>
    <t>第２章　人口</t>
  </si>
  <si>
    <t>山形県の人口推移</t>
  </si>
  <si>
    <t>第３章　事業所</t>
  </si>
  <si>
    <t>養蚕</t>
  </si>
  <si>
    <t>農地開拓</t>
  </si>
  <si>
    <t>森林伐採面積</t>
  </si>
  <si>
    <t>(1)素材生産量</t>
  </si>
  <si>
    <t>(3)林野副産物生産量</t>
  </si>
  <si>
    <t>造林面積</t>
  </si>
  <si>
    <t>海面漁業組合別漁獲高</t>
  </si>
  <si>
    <t>水産加工品生産高</t>
  </si>
  <si>
    <t>(1)種類別</t>
  </si>
  <si>
    <t>(2)巾員別</t>
  </si>
  <si>
    <t>(3)路面別</t>
  </si>
  <si>
    <t>建築主・構造別着工建築物</t>
  </si>
  <si>
    <t>(1)建築主別</t>
  </si>
  <si>
    <t>(2)構造別</t>
  </si>
  <si>
    <t>第９章　電気・ガス・水道</t>
  </si>
  <si>
    <t>発電所</t>
  </si>
  <si>
    <t>電力消費指数</t>
  </si>
  <si>
    <t>ガス設備</t>
  </si>
  <si>
    <t>ガス生産・消費量</t>
  </si>
  <si>
    <t>自動車台数</t>
  </si>
  <si>
    <t>通信施設</t>
  </si>
  <si>
    <t>国内電報通数</t>
  </si>
  <si>
    <t>公衆電話数</t>
  </si>
  <si>
    <t>開通電話数</t>
  </si>
  <si>
    <t>(1)酒田港</t>
  </si>
  <si>
    <t>(2)鼠ヶ関・加茂・由良港</t>
  </si>
  <si>
    <t>(1)年次別</t>
  </si>
  <si>
    <t>(2)市町村別</t>
  </si>
  <si>
    <t>品目別輸出出荷実績</t>
  </si>
  <si>
    <t>年次別輸出出荷実績</t>
  </si>
  <si>
    <t>金融機関別店舗数</t>
  </si>
  <si>
    <t>相互銀行主要勘定</t>
  </si>
  <si>
    <t>信用金庫主要勘定</t>
  </si>
  <si>
    <t>商工組合中央金庫主要勘定</t>
  </si>
  <si>
    <t>中小企業金融公庫貸付状況</t>
  </si>
  <si>
    <t>農業協同組合主要勘定</t>
  </si>
  <si>
    <t>農林中央金庫主要勘定</t>
  </si>
  <si>
    <t>国民金融公庫貸付状況</t>
  </si>
  <si>
    <t>本書に掲載した資料の出所は、各表下段欄外に注記明示した。</t>
  </si>
  <si>
    <t>本書中の符号の「－」は、該当事実のないもの、「…」は事実不詳、または調査を欠くもの、「０」は単位に満たないものの表示である。</t>
  </si>
  <si>
    <t>市町村別面積・密度</t>
  </si>
  <si>
    <t>月最大降水量</t>
  </si>
  <si>
    <t>風速最多風向</t>
  </si>
  <si>
    <t>地方別月平均気温</t>
  </si>
  <si>
    <t>市町村別人口動態数</t>
  </si>
  <si>
    <t>市町村・規模別事業所・従業者数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</si>
</sst>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_);\(#,##0\)"/>
    <numFmt numFmtId="182" formatCode="_ * #,##0_ ;_ * \-#,##0_ ;_ * &quot;…&quot;_ ;_ @_ "/>
    <numFmt numFmtId="183" formatCode="_ * #,##0_ ;_ * \-#,##0_ ;_ * &quot;0&quot;_ ;_ @_ "/>
    <numFmt numFmtId="184" formatCode="0_);[Red]\(0\)"/>
    <numFmt numFmtId="185" formatCode="0.00;&quot;△ &quot;0.00"/>
    <numFmt numFmtId="186" formatCode="_ * #,##0.0_ ;_ * \-#,##0.0_ ;_ * &quot;-&quot;_ ;_ @_ "/>
    <numFmt numFmtId="187" formatCode="_ * #,##0_ ;_ * \-#,##0_ ;_ * &quot;-&quot;??_ ;_ @_ "/>
    <numFmt numFmtId="188" formatCode="0.0;&quot;△ &quot;0.0"/>
    <numFmt numFmtId="189" formatCode="0;&quot;△ &quot;0"/>
    <numFmt numFmtId="190" formatCode="0;&quot;△ &quot;0\ "/>
    <numFmt numFmtId="191" formatCode="#,##0;&quot;△ &quot;#,##0\ "/>
    <numFmt numFmtId="192" formatCode="#,##0.0;&quot;△ &quot;#,##0.0"/>
    <numFmt numFmtId="193" formatCode="_ * #,##0.00_ ;_ * \-#,##0.00_ ;_ * &quot;-&quot;_ ;_ @_ "/>
    <numFmt numFmtId="194" formatCode="#,##0.0;&quot;△ &quot;#,##0.0\ "/>
    <numFmt numFmtId="195" formatCode="#,##0.0;[Red]\-#,##0.0"/>
    <numFmt numFmtId="196" formatCode="\-"/>
    <numFmt numFmtId="197" formatCode="#,##0.000;[Red]\-#,##0.000"/>
    <numFmt numFmtId="198" formatCode="_ * #,##0.0_ ;_ * \-#,##0.0_ ;_ * &quot;-&quot;?_ ;_ @_ "/>
    <numFmt numFmtId="199" formatCode="#0#"/>
    <numFmt numFmtId="200" formatCode="#0\ "/>
    <numFmt numFmtId="201" formatCode="#0#.0"/>
    <numFmt numFmtId="202" formatCode="#0#.0\ "/>
    <numFmt numFmtId="203" formatCode="#,##0.0_);[Red]\(#,##0.0\)"/>
    <numFmt numFmtId="204" formatCode="#,##0.0_ ;[Red]\-#,##0.0\ "/>
    <numFmt numFmtId="205" formatCode="0.0"/>
    <numFmt numFmtId="206" formatCode="#,##0.00_);[Red]\(#,##0.00\)"/>
    <numFmt numFmtId="207" formatCode="0_ "/>
    <numFmt numFmtId="208" formatCode="\(#,##0\)"/>
    <numFmt numFmtId="209" formatCode="_ * #,##0_ ;_ * \-#,##0_ ;_ * &quot;x&quot;_ ;_ @_ "/>
    <numFmt numFmtId="210" formatCode="#,##0;&quot;△ &quot;#,##0;\-"/>
    <numFmt numFmtId="211" formatCode="0\ "/>
    <numFmt numFmtId="212" formatCode="\(0\)"/>
    <numFmt numFmtId="213" formatCode="0.0_);[Red]\(0.0\)"/>
    <numFmt numFmtId="214" formatCode="0_);\(0\)"/>
    <numFmt numFmtId="215" formatCode="_ * #,##0_ ;_ * \-#,##0_ ;_ * &quot;-&quot;?_ ;_ @_ "/>
    <numFmt numFmtId="216" formatCode="_ * #,##0.00_ ;_ * \-#,##0.00_ ;_ * &quot;-&quot;?_ ;_ @_ "/>
    <numFmt numFmtId="217" formatCode="0.0_ "/>
    <numFmt numFmtId="218" formatCode="0.0000\ "/>
    <numFmt numFmtId="219" formatCode="\(0\)\ "/>
    <numFmt numFmtId="220" formatCode="0;_Ā"/>
    <numFmt numFmtId="221" formatCode="_ * #,##0_ ;_ * &quot;△&quot;#,##0_ ;_ * &quot;-&quot;_ ;_ @_ "/>
    <numFmt numFmtId="222" formatCode="0.0\ "/>
    <numFmt numFmtId="223" formatCode="\(#\)"/>
    <numFmt numFmtId="224" formatCode="\(@\)"/>
    <numFmt numFmtId="225" formatCode="\(#,###\)"/>
    <numFmt numFmtId="226" formatCode="#,##0.00;&quot;△ &quot;#,##0.00"/>
    <numFmt numFmtId="227" formatCode="#,##0.0"/>
    <numFmt numFmtId="228" formatCode="0.00000"/>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sz val="12"/>
      <name val="ＭＳ 明朝"/>
      <family val="1"/>
    </font>
    <font>
      <sz val="11"/>
      <name val="ＭＳ 明朝"/>
      <family val="1"/>
    </font>
    <font>
      <vertAlign val="superscript"/>
      <sz val="10"/>
      <name val="ＭＳ 明朝"/>
      <family val="1"/>
    </font>
    <font>
      <sz val="9"/>
      <name val="ＭＳ 明朝"/>
      <family val="1"/>
    </font>
    <font>
      <b/>
      <sz val="9"/>
      <name val="ＭＳ 明朝"/>
      <family val="1"/>
    </font>
    <font>
      <b/>
      <sz val="10"/>
      <name val="ＭＳ 明朝"/>
      <family val="1"/>
    </font>
    <font>
      <i/>
      <sz val="10"/>
      <name val="ＭＳ 明朝"/>
      <family val="1"/>
    </font>
    <font>
      <sz val="8"/>
      <name val="ＭＳ 明朝"/>
      <family val="1"/>
    </font>
    <font>
      <b/>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9"/>
      <name val="ＭＳ Ｐゴシック"/>
      <family val="3"/>
    </font>
    <font>
      <sz val="10"/>
      <name val="ＭＳ Ｐゴシック"/>
      <family val="3"/>
    </font>
    <font>
      <vertAlign val="subscript"/>
      <sz val="8"/>
      <name val="ＭＳ 明朝"/>
      <family val="1"/>
    </font>
    <font>
      <vertAlign val="subscript"/>
      <sz val="9"/>
      <name val="ＭＳ 明朝"/>
      <family val="1"/>
    </font>
    <font>
      <b/>
      <sz val="10"/>
      <name val="ＭＳ ゴシック"/>
      <family val="3"/>
    </font>
    <font>
      <vertAlign val="subscript"/>
      <sz val="10"/>
      <name val="ＭＳ 明朝"/>
      <family val="1"/>
    </font>
    <font>
      <b/>
      <vertAlign val="subscript"/>
      <sz val="9"/>
      <name val="ＭＳ 明朝"/>
      <family val="1"/>
    </font>
    <font>
      <sz val="10"/>
      <color indexed="9"/>
      <name val="ＭＳ 明朝"/>
      <family val="1"/>
    </font>
  </fonts>
  <fills count="3">
    <fill>
      <patternFill/>
    </fill>
    <fill>
      <patternFill patternType="gray125"/>
    </fill>
    <fill>
      <patternFill patternType="solid">
        <fgColor indexed="22"/>
        <bgColor indexed="64"/>
      </patternFill>
    </fill>
  </fills>
  <borders count="36">
    <border>
      <left/>
      <right/>
      <top/>
      <bottom/>
      <diagonal/>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double"/>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style="thin"/>
      <right style="thin"/>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thin"/>
      <bottom style="thin"/>
    </border>
    <border>
      <left style="thin"/>
      <right style="double"/>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color indexed="63"/>
      </left>
      <right>
        <color indexed="63"/>
      </right>
      <top style="thin"/>
      <bottom style="thin"/>
    </border>
    <border>
      <left style="thin"/>
      <right style="double"/>
      <top style="double"/>
      <bottom>
        <color indexed="63"/>
      </bottom>
    </border>
    <border>
      <left style="thin"/>
      <right style="double"/>
      <top>
        <color indexed="63"/>
      </top>
      <bottom>
        <color indexed="63"/>
      </bottom>
    </border>
    <border>
      <left style="thin"/>
      <right style="double"/>
      <top style="double"/>
      <bottom style="thin"/>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49" fontId="9" fillId="0" borderId="1">
      <alignment horizontal="distributed" vertical="center"/>
      <protection/>
    </xf>
    <xf numFmtId="38" fontId="0" fillId="0" borderId="0" applyFont="0" applyFill="0" applyBorder="0" applyAlignment="0" applyProtection="0"/>
    <xf numFmtId="40" fontId="0" fillId="0" borderId="0" applyFont="0" applyFill="0" applyBorder="0" applyAlignment="0" applyProtection="0"/>
    <xf numFmtId="49" fontId="1" fillId="0" borderId="1">
      <alignment horizontal="distributed" vertical="center"/>
      <protection/>
    </xf>
    <xf numFmtId="41" fontId="9" fillId="0" borderId="1">
      <alignment/>
      <protection/>
    </xf>
    <xf numFmtId="49" fontId="9" fillId="0" borderId="1">
      <alignment horizontal="distributed" vertical="center"/>
      <protection/>
    </xf>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5" fillId="0" borderId="0" applyNumberFormat="0" applyFill="0" applyBorder="0" applyAlignment="0" applyProtection="0"/>
  </cellStyleXfs>
  <cellXfs count="1660">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49" fontId="1" fillId="0" borderId="0" xfId="53" applyNumberFormat="1" applyFont="1" applyFill="1" applyAlignment="1">
      <alignment/>
      <protection/>
    </xf>
    <xf numFmtId="0" fontId="1" fillId="0" borderId="0" xfId="53" applyFont="1" applyFill="1" applyAlignment="1">
      <alignment vertical="center"/>
      <protection/>
    </xf>
    <xf numFmtId="0" fontId="1" fillId="0" borderId="0" xfId="53" applyFont="1" applyFill="1" applyAlignment="1">
      <alignment vertical="center" wrapText="1"/>
      <protection/>
    </xf>
    <xf numFmtId="0" fontId="1" fillId="0" borderId="0" xfId="0" applyFont="1" applyFill="1" applyAlignment="1">
      <alignment horizontal="right" vertical="center"/>
    </xf>
    <xf numFmtId="0" fontId="1" fillId="0" borderId="0" xfId="0" applyFont="1" applyFill="1" applyAlignment="1" quotePrefix="1">
      <alignment vertical="center"/>
    </xf>
    <xf numFmtId="0" fontId="1" fillId="2" borderId="0" xfId="0" applyFont="1" applyFill="1" applyAlignment="1">
      <alignment vertical="center"/>
    </xf>
    <xf numFmtId="0" fontId="1" fillId="2" borderId="0" xfId="0" applyFont="1" applyFill="1" applyAlignment="1">
      <alignment horizontal="right" vertical="center"/>
    </xf>
    <xf numFmtId="49" fontId="1" fillId="2" borderId="0" xfId="53" applyNumberFormat="1" applyFont="1" applyFill="1" applyAlignment="1">
      <alignment vertical="center"/>
      <protection/>
    </xf>
    <xf numFmtId="0" fontId="1" fillId="2" borderId="0" xfId="53" applyFont="1" applyFill="1" applyAlignment="1">
      <alignment vertical="center"/>
      <protection/>
    </xf>
    <xf numFmtId="0" fontId="1" fillId="2" borderId="0" xfId="53" applyFont="1" applyFill="1" applyAlignment="1">
      <alignment vertical="center" wrapText="1"/>
      <protection/>
    </xf>
    <xf numFmtId="0" fontId="1" fillId="0" borderId="0" xfId="25" applyFont="1" applyFill="1" applyAlignment="1">
      <alignment vertical="center"/>
      <protection/>
    </xf>
    <xf numFmtId="0" fontId="5" fillId="0" borderId="0" xfId="25" applyFont="1" applyFill="1" applyAlignment="1">
      <alignment vertical="center"/>
      <protection/>
    </xf>
    <xf numFmtId="182" fontId="1" fillId="0" borderId="0" xfId="25" applyNumberFormat="1" applyFont="1" applyFill="1" applyAlignment="1">
      <alignment vertical="center"/>
      <protection/>
    </xf>
    <xf numFmtId="0" fontId="1" fillId="0" borderId="0" xfId="25" applyFont="1" applyFill="1" applyBorder="1" applyAlignment="1">
      <alignment vertical="center"/>
      <protection/>
    </xf>
    <xf numFmtId="0" fontId="1" fillId="0" borderId="0" xfId="25" applyFont="1" applyFill="1" applyBorder="1" applyAlignment="1">
      <alignment horizontal="centerContinuous" vertical="center"/>
      <protection/>
    </xf>
    <xf numFmtId="182" fontId="1" fillId="0" borderId="0" xfId="25" applyNumberFormat="1" applyFont="1" applyFill="1" applyBorder="1" applyAlignment="1">
      <alignment horizontal="centerContinuous" vertical="center"/>
      <protection/>
    </xf>
    <xf numFmtId="58" fontId="1" fillId="0" borderId="2" xfId="25" applyNumberFormat="1" applyFont="1" applyFill="1" applyBorder="1" applyAlignment="1">
      <alignment horizontal="distributed" vertical="center"/>
      <protection/>
    </xf>
    <xf numFmtId="49" fontId="1" fillId="0" borderId="2" xfId="25" applyNumberFormat="1" applyFont="1" applyFill="1" applyBorder="1" applyAlignment="1">
      <alignment horizontal="distributed" vertical="center"/>
      <protection/>
    </xf>
    <xf numFmtId="0" fontId="6" fillId="0" borderId="3" xfId="25" applyFont="1" applyFill="1" applyBorder="1" applyAlignment="1">
      <alignment horizontal="center" vertical="center"/>
      <protection/>
    </xf>
    <xf numFmtId="56" fontId="1" fillId="0" borderId="4" xfId="25" applyNumberFormat="1" applyFont="1" applyFill="1" applyBorder="1" applyAlignment="1">
      <alignment horizontal="distributed" vertical="center"/>
      <protection/>
    </xf>
    <xf numFmtId="56" fontId="1" fillId="0" borderId="4" xfId="25" applyNumberFormat="1" applyFont="1" applyFill="1" applyBorder="1" applyAlignment="1">
      <alignment horizontal="distributed" vertical="center" wrapText="1"/>
      <protection/>
    </xf>
    <xf numFmtId="0" fontId="1" fillId="0" borderId="4" xfId="25" applyFont="1" applyFill="1" applyBorder="1" applyAlignment="1">
      <alignment horizontal="distributed" vertical="center"/>
      <protection/>
    </xf>
    <xf numFmtId="0" fontId="1" fillId="0" borderId="4" xfId="25" applyFont="1" applyFill="1" applyBorder="1" applyAlignment="1">
      <alignment horizontal="distributed" vertical="center"/>
      <protection/>
    </xf>
    <xf numFmtId="0" fontId="8" fillId="0" borderId="0" xfId="25" applyFont="1" applyFill="1" applyAlignment="1">
      <alignment vertical="center"/>
      <protection/>
    </xf>
    <xf numFmtId="0" fontId="8" fillId="0" borderId="1" xfId="25" applyNumberFormat="1" applyFont="1" applyFill="1" applyBorder="1" applyAlignment="1">
      <alignment horizontal="distributed" vertical="center"/>
      <protection/>
    </xf>
    <xf numFmtId="0" fontId="8" fillId="0" borderId="5" xfId="25" applyNumberFormat="1" applyFont="1" applyFill="1" applyBorder="1" applyAlignment="1">
      <alignment horizontal="distributed" vertical="center"/>
      <protection/>
    </xf>
    <xf numFmtId="0" fontId="8" fillId="0" borderId="1" xfId="25" applyFont="1" applyFill="1" applyBorder="1" applyAlignment="1">
      <alignment horizontal="center" vertical="center"/>
      <protection/>
    </xf>
    <xf numFmtId="0" fontId="8" fillId="0" borderId="0" xfId="25" applyFont="1" applyFill="1" applyBorder="1" applyAlignment="1">
      <alignment horizontal="center" vertical="center"/>
      <protection/>
    </xf>
    <xf numFmtId="0" fontId="8" fillId="0" borderId="0" xfId="25" applyFont="1" applyFill="1" applyBorder="1" applyAlignment="1">
      <alignment horizontal="right" vertical="center"/>
      <protection/>
    </xf>
    <xf numFmtId="191" fontId="1" fillId="0" borderId="0" xfId="18" applyNumberFormat="1" applyFont="1" applyFill="1" applyBorder="1" applyAlignment="1">
      <alignment horizontal="distributed" vertical="center"/>
    </xf>
    <xf numFmtId="0" fontId="8" fillId="0" borderId="5" xfId="25" applyFont="1" applyFill="1" applyBorder="1" applyAlignment="1">
      <alignment horizontal="center" vertical="center"/>
      <protection/>
    </xf>
    <xf numFmtId="41" fontId="9" fillId="0" borderId="0" xfId="25" applyNumberFormat="1" applyFont="1" applyFill="1" applyAlignment="1">
      <alignment vertical="center"/>
      <protection/>
    </xf>
    <xf numFmtId="0" fontId="9" fillId="0" borderId="1" xfId="18" applyNumberFormat="1" applyFont="1" applyFill="1" applyBorder="1" applyAlignment="1">
      <alignment horizontal="distributed" vertical="center"/>
    </xf>
    <xf numFmtId="0" fontId="9" fillId="0" borderId="5" xfId="18" applyNumberFormat="1" applyFont="1" applyFill="1" applyBorder="1" applyAlignment="1">
      <alignment horizontal="distributed" vertical="center"/>
    </xf>
    <xf numFmtId="41" fontId="9" fillId="0" borderId="0" xfId="18" applyNumberFormat="1" applyFont="1" applyFill="1" applyBorder="1" applyAlignment="1">
      <alignment horizontal="right" vertical="center"/>
    </xf>
    <xf numFmtId="180" fontId="9" fillId="0" borderId="0" xfId="18" applyNumberFormat="1" applyFont="1" applyFill="1" applyBorder="1" applyAlignment="1">
      <alignment horizontal="right" vertical="center"/>
    </xf>
    <xf numFmtId="192" fontId="9" fillId="0" borderId="0" xfId="18" applyNumberFormat="1" applyFont="1" applyFill="1" applyBorder="1" applyAlignment="1">
      <alignment horizontal="right" vertical="center"/>
    </xf>
    <xf numFmtId="193" fontId="9" fillId="0" borderId="0" xfId="18" applyNumberFormat="1" applyFont="1" applyFill="1" applyBorder="1" applyAlignment="1">
      <alignment horizontal="right" vertical="center"/>
    </xf>
    <xf numFmtId="178" fontId="9" fillId="0" borderId="5" xfId="18" applyNumberFormat="1" applyFont="1" applyFill="1" applyBorder="1" applyAlignment="1">
      <alignment horizontal="right" vertical="center"/>
    </xf>
    <xf numFmtId="0" fontId="8" fillId="0" borderId="1" xfId="25" applyFont="1" applyFill="1" applyBorder="1" applyAlignment="1">
      <alignment vertical="center"/>
      <protection/>
    </xf>
    <xf numFmtId="38" fontId="8" fillId="0" borderId="5" xfId="18" applyFont="1" applyFill="1" applyBorder="1" applyAlignment="1">
      <alignment vertical="center"/>
    </xf>
    <xf numFmtId="38" fontId="9" fillId="0" borderId="1" xfId="18" applyFont="1" applyFill="1" applyBorder="1" applyAlignment="1">
      <alignment horizontal="right" vertical="center"/>
    </xf>
    <xf numFmtId="38" fontId="9" fillId="0" borderId="0" xfId="18" applyFont="1" applyFill="1" applyBorder="1" applyAlignment="1">
      <alignment horizontal="right" vertical="center"/>
    </xf>
    <xf numFmtId="180" fontId="8" fillId="0" borderId="0" xfId="18" applyNumberFormat="1" applyFont="1" applyFill="1" applyBorder="1" applyAlignment="1">
      <alignment horizontal="right" vertical="center"/>
    </xf>
    <xf numFmtId="193" fontId="8" fillId="0" borderId="0" xfId="18" applyNumberFormat="1" applyFont="1" applyFill="1" applyBorder="1" applyAlignment="1">
      <alignment horizontal="right" vertical="center"/>
    </xf>
    <xf numFmtId="191" fontId="8" fillId="0" borderId="5" xfId="18" applyNumberFormat="1" applyFont="1" applyFill="1" applyBorder="1" applyAlignment="1">
      <alignment horizontal="right" vertical="center"/>
    </xf>
    <xf numFmtId="0" fontId="1" fillId="0" borderId="1" xfId="25" applyFont="1" applyFill="1" applyBorder="1" applyAlignment="1">
      <alignment vertical="center"/>
      <protection/>
    </xf>
    <xf numFmtId="38" fontId="1" fillId="0" borderId="5" xfId="18" applyFont="1" applyFill="1" applyBorder="1" applyAlignment="1">
      <alignment vertical="center"/>
    </xf>
    <xf numFmtId="41" fontId="8" fillId="0" borderId="0" xfId="18" applyNumberFormat="1" applyFont="1" applyFill="1" applyBorder="1" applyAlignment="1">
      <alignment horizontal="right" vertical="center"/>
    </xf>
    <xf numFmtId="177" fontId="8" fillId="0" borderId="5" xfId="18" applyNumberFormat="1" applyFont="1" applyFill="1" applyBorder="1" applyAlignment="1">
      <alignment horizontal="right" vertical="center"/>
    </xf>
    <xf numFmtId="38" fontId="1" fillId="0" borderId="5" xfId="18" applyFont="1" applyFill="1" applyBorder="1" applyAlignment="1">
      <alignment horizontal="distributed" vertical="center"/>
    </xf>
    <xf numFmtId="41" fontId="1" fillId="0" borderId="1" xfId="18" applyNumberFormat="1" applyFont="1" applyFill="1" applyBorder="1" applyAlignment="1">
      <alignment vertical="center"/>
    </xf>
    <xf numFmtId="41" fontId="1" fillId="0" borderId="0" xfId="18" applyNumberFormat="1" applyFont="1" applyFill="1" applyBorder="1" applyAlignment="1">
      <alignment vertical="center"/>
    </xf>
    <xf numFmtId="180" fontId="1" fillId="0" borderId="0" xfId="18" applyNumberFormat="1" applyFont="1" applyFill="1" applyBorder="1" applyAlignment="1">
      <alignment horizontal="right" vertical="center"/>
    </xf>
    <xf numFmtId="192" fontId="1" fillId="0" borderId="0" xfId="18" applyNumberFormat="1" applyFont="1" applyFill="1" applyBorder="1" applyAlignment="1">
      <alignment horizontal="right" vertical="center"/>
    </xf>
    <xf numFmtId="193" fontId="1" fillId="0" borderId="0" xfId="18" applyNumberFormat="1" applyFont="1" applyFill="1" applyBorder="1" applyAlignment="1">
      <alignment vertical="center"/>
    </xf>
    <xf numFmtId="178" fontId="1" fillId="0" borderId="5" xfId="18" applyNumberFormat="1" applyFont="1" applyFill="1" applyBorder="1" applyAlignment="1">
      <alignment vertical="center"/>
    </xf>
    <xf numFmtId="180" fontId="1" fillId="0" borderId="0" xfId="25" applyNumberFormat="1" applyFont="1" applyFill="1" applyBorder="1" applyAlignment="1">
      <alignment horizontal="right" vertical="center"/>
      <protection/>
    </xf>
    <xf numFmtId="187" fontId="1" fillId="0" borderId="0" xfId="18" applyNumberFormat="1" applyFont="1" applyFill="1" applyBorder="1" applyAlignment="1">
      <alignment vertical="center"/>
    </xf>
    <xf numFmtId="177" fontId="1" fillId="0" borderId="5" xfId="18" applyNumberFormat="1" applyFont="1" applyFill="1" applyBorder="1" applyAlignment="1">
      <alignment vertical="center"/>
    </xf>
    <xf numFmtId="41" fontId="9" fillId="0" borderId="1" xfId="18" applyNumberFormat="1" applyFont="1" applyFill="1" applyBorder="1" applyAlignment="1">
      <alignment horizontal="right" vertical="center"/>
    </xf>
    <xf numFmtId="0" fontId="9" fillId="0" borderId="0" xfId="25" applyFont="1" applyFill="1" applyAlignment="1">
      <alignment vertical="center"/>
      <protection/>
    </xf>
    <xf numFmtId="41" fontId="9" fillId="0" borderId="1" xfId="18" applyNumberFormat="1" applyFont="1" applyFill="1" applyBorder="1" applyAlignment="1">
      <alignment vertical="center"/>
    </xf>
    <xf numFmtId="41" fontId="9" fillId="0" borderId="0" xfId="18" applyNumberFormat="1" applyFont="1" applyFill="1" applyBorder="1" applyAlignment="1">
      <alignment vertical="center"/>
    </xf>
    <xf numFmtId="180" fontId="9" fillId="0" borderId="0" xfId="18" applyNumberFormat="1" applyFont="1" applyFill="1" applyBorder="1" applyAlignment="1">
      <alignment vertical="center"/>
    </xf>
    <xf numFmtId="193" fontId="9" fillId="0" borderId="0" xfId="18" applyNumberFormat="1" applyFont="1" applyFill="1" applyBorder="1" applyAlignment="1">
      <alignment vertical="center"/>
    </xf>
    <xf numFmtId="177" fontId="9" fillId="0" borderId="5" xfId="18" applyNumberFormat="1" applyFont="1" applyFill="1" applyBorder="1" applyAlignment="1">
      <alignment vertical="center"/>
    </xf>
    <xf numFmtId="192" fontId="9" fillId="0" borderId="0" xfId="18" applyNumberFormat="1" applyFont="1" applyFill="1" applyBorder="1" applyAlignment="1">
      <alignment vertical="center"/>
    </xf>
    <xf numFmtId="178" fontId="9" fillId="0" borderId="5" xfId="18" applyNumberFormat="1" applyFont="1" applyFill="1" applyBorder="1" applyAlignment="1">
      <alignment vertical="center"/>
    </xf>
    <xf numFmtId="180" fontId="1" fillId="0" borderId="0" xfId="18" applyNumberFormat="1" applyFont="1" applyFill="1" applyBorder="1" applyAlignment="1">
      <alignment vertical="center"/>
    </xf>
    <xf numFmtId="0" fontId="9" fillId="0" borderId="0" xfId="25" applyFont="1" applyFill="1" applyBorder="1" applyAlignment="1">
      <alignment vertical="center"/>
      <protection/>
    </xf>
    <xf numFmtId="0" fontId="1" fillId="0" borderId="5" xfId="25" applyFont="1" applyFill="1" applyBorder="1" applyAlignment="1">
      <alignment horizontal="distributed" vertical="center"/>
      <protection/>
    </xf>
    <xf numFmtId="192" fontId="1" fillId="0" borderId="0" xfId="18" applyNumberFormat="1" applyFont="1" applyFill="1" applyBorder="1" applyAlignment="1">
      <alignment vertical="center"/>
    </xf>
    <xf numFmtId="193" fontId="1" fillId="0" borderId="0" xfId="25" applyNumberFormat="1" applyFont="1" applyFill="1" applyBorder="1" applyAlignment="1">
      <alignment horizontal="right" vertical="center"/>
      <protection/>
    </xf>
    <xf numFmtId="41" fontId="1" fillId="0" borderId="6" xfId="18" applyNumberFormat="1" applyFont="1" applyFill="1" applyBorder="1" applyAlignment="1">
      <alignment vertical="center"/>
    </xf>
    <xf numFmtId="0" fontId="1" fillId="0" borderId="7" xfId="25" applyFont="1" applyFill="1" applyBorder="1" applyAlignment="1">
      <alignment vertical="center"/>
      <protection/>
    </xf>
    <xf numFmtId="41" fontId="1" fillId="0" borderId="7" xfId="18" applyNumberFormat="1" applyFont="1" applyFill="1" applyBorder="1" applyAlignment="1">
      <alignment vertical="center"/>
    </xf>
    <xf numFmtId="38" fontId="1" fillId="0" borderId="0" xfId="18" applyFont="1" applyFill="1" applyBorder="1" applyAlignment="1">
      <alignment horizontal="distributed" vertical="center"/>
    </xf>
    <xf numFmtId="0" fontId="1" fillId="0" borderId="0" xfId="26" applyFont="1" applyFill="1" applyAlignment="1">
      <alignment vertical="center"/>
      <protection/>
    </xf>
    <xf numFmtId="0" fontId="5" fillId="0" borderId="0" xfId="26" applyFont="1" applyFill="1" applyAlignment="1">
      <alignment vertical="center"/>
      <protection/>
    </xf>
    <xf numFmtId="0" fontId="5" fillId="0" borderId="8" xfId="26" applyFont="1" applyFill="1" applyBorder="1" applyAlignment="1">
      <alignment vertical="center"/>
      <protection/>
    </xf>
    <xf numFmtId="0" fontId="1" fillId="0" borderId="8" xfId="26" applyFont="1" applyFill="1" applyBorder="1" applyAlignment="1">
      <alignment vertical="center"/>
      <protection/>
    </xf>
    <xf numFmtId="0" fontId="1" fillId="0" borderId="4" xfId="26" applyFont="1" applyFill="1" applyBorder="1" applyAlignment="1">
      <alignment horizontal="center" vertical="center"/>
      <protection/>
    </xf>
    <xf numFmtId="0" fontId="1" fillId="0" borderId="9" xfId="26" applyFont="1" applyFill="1" applyBorder="1" applyAlignment="1">
      <alignment horizontal="center" vertical="center"/>
      <protection/>
    </xf>
    <xf numFmtId="0" fontId="1" fillId="0" borderId="0" xfId="26" applyFont="1" applyFill="1" applyBorder="1" applyAlignment="1">
      <alignment vertical="center"/>
      <protection/>
    </xf>
    <xf numFmtId="0" fontId="1" fillId="0" borderId="10" xfId="26" applyFont="1" applyFill="1" applyBorder="1" applyAlignment="1">
      <alignment horizontal="center" vertical="center"/>
      <protection/>
    </xf>
    <xf numFmtId="0" fontId="1" fillId="0" borderId="1" xfId="26" applyFont="1" applyFill="1" applyBorder="1" applyAlignment="1">
      <alignment horizontal="right" vertical="center"/>
      <protection/>
    </xf>
    <xf numFmtId="0" fontId="1" fillId="0" borderId="0" xfId="26" applyFont="1" applyFill="1" applyBorder="1" applyAlignment="1">
      <alignment horizontal="right" vertical="center"/>
      <protection/>
    </xf>
    <xf numFmtId="0" fontId="1" fillId="0" borderId="7" xfId="26" applyFont="1" applyFill="1" applyBorder="1" applyAlignment="1">
      <alignment horizontal="right" vertical="center"/>
      <protection/>
    </xf>
    <xf numFmtId="0" fontId="1" fillId="0" borderId="11" xfId="26" applyFont="1" applyFill="1" applyBorder="1" applyAlignment="1">
      <alignment horizontal="right" vertical="center"/>
      <protection/>
    </xf>
    <xf numFmtId="0" fontId="1" fillId="0" borderId="5" xfId="26" applyFont="1" applyFill="1" applyBorder="1" applyAlignment="1">
      <alignment horizontal="right" vertical="center"/>
      <protection/>
    </xf>
    <xf numFmtId="0" fontId="9" fillId="0" borderId="3" xfId="26" applyFont="1" applyFill="1" applyBorder="1" applyAlignment="1">
      <alignment horizontal="distributed" vertical="center"/>
      <protection/>
    </xf>
    <xf numFmtId="3" fontId="9" fillId="0" borderId="0" xfId="26" applyNumberFormat="1" applyFont="1" applyFill="1" applyBorder="1" applyAlignment="1">
      <alignment vertical="center"/>
      <protection/>
    </xf>
    <xf numFmtId="3" fontId="9" fillId="0" borderId="12" xfId="26" applyNumberFormat="1" applyFont="1" applyFill="1" applyBorder="1" applyAlignment="1">
      <alignment vertical="center"/>
      <protection/>
    </xf>
    <xf numFmtId="0" fontId="1" fillId="0" borderId="5" xfId="26" applyFont="1" applyFill="1" applyBorder="1" applyAlignment="1">
      <alignment horizontal="distributed" vertical="center"/>
      <protection/>
    </xf>
    <xf numFmtId="3" fontId="1" fillId="0" borderId="1" xfId="26" applyNumberFormat="1" applyFont="1" applyFill="1" applyBorder="1" applyAlignment="1">
      <alignment vertical="center"/>
      <protection/>
    </xf>
    <xf numFmtId="3" fontId="1" fillId="0" borderId="0" xfId="26" applyNumberFormat="1" applyFont="1" applyFill="1" applyBorder="1" applyAlignment="1">
      <alignment vertical="center"/>
      <protection/>
    </xf>
    <xf numFmtId="3" fontId="1" fillId="0" borderId="5" xfId="26" applyNumberFormat="1" applyFont="1" applyFill="1" applyBorder="1" applyAlignment="1">
      <alignment vertical="center"/>
      <protection/>
    </xf>
    <xf numFmtId="0" fontId="1" fillId="0" borderId="3" xfId="26" applyFont="1" applyFill="1" applyBorder="1" applyAlignment="1">
      <alignment horizontal="right" vertical="center"/>
      <protection/>
    </xf>
    <xf numFmtId="3" fontId="9" fillId="0" borderId="1" xfId="26" applyNumberFormat="1" applyFont="1" applyFill="1" applyBorder="1" applyAlignment="1">
      <alignment vertical="center"/>
      <protection/>
    </xf>
    <xf numFmtId="0" fontId="1" fillId="0" borderId="5" xfId="26" applyFont="1" applyFill="1" applyBorder="1" applyAlignment="1" quotePrefix="1">
      <alignment horizontal="center" vertical="center"/>
      <protection/>
    </xf>
    <xf numFmtId="38" fontId="1" fillId="0" borderId="0" xfId="18" applyFont="1" applyFill="1" applyBorder="1" applyAlignment="1">
      <alignment vertical="center"/>
    </xf>
    <xf numFmtId="0" fontId="1" fillId="0" borderId="3" xfId="26" applyFont="1" applyFill="1" applyBorder="1" applyAlignment="1">
      <alignment horizontal="distributed" vertical="center"/>
      <protection/>
    </xf>
    <xf numFmtId="3" fontId="1" fillId="0" borderId="12" xfId="26" applyNumberFormat="1" applyFont="1" applyFill="1" applyBorder="1" applyAlignment="1">
      <alignment vertical="center"/>
      <protection/>
    </xf>
    <xf numFmtId="0" fontId="1" fillId="0" borderId="3" xfId="26" applyFont="1" applyFill="1" applyBorder="1" applyAlignment="1" quotePrefix="1">
      <alignment horizontal="center" vertical="center"/>
      <protection/>
    </xf>
    <xf numFmtId="38" fontId="1" fillId="0" borderId="12" xfId="18" applyFont="1" applyFill="1" applyBorder="1" applyAlignment="1">
      <alignment vertical="center"/>
    </xf>
    <xf numFmtId="0" fontId="1" fillId="0" borderId="5" xfId="26" applyFont="1" applyFill="1" applyBorder="1" applyAlignment="1">
      <alignment vertical="center"/>
      <protection/>
    </xf>
    <xf numFmtId="0" fontId="1" fillId="0" borderId="5" xfId="26" applyFont="1" applyFill="1" applyBorder="1" applyAlignment="1">
      <alignment horizontal="center" vertical="center"/>
      <protection/>
    </xf>
    <xf numFmtId="0" fontId="1" fillId="0" borderId="1" xfId="26" applyFont="1" applyFill="1" applyBorder="1" applyAlignment="1" quotePrefix="1">
      <alignment horizontal="center" vertical="center"/>
      <protection/>
    </xf>
    <xf numFmtId="38" fontId="1" fillId="0" borderId="1" xfId="18" applyFont="1" applyFill="1" applyBorder="1" applyAlignment="1">
      <alignment vertical="center"/>
    </xf>
    <xf numFmtId="0" fontId="1" fillId="0" borderId="13" xfId="26" applyFont="1" applyFill="1" applyBorder="1" applyAlignment="1" quotePrefix="1">
      <alignment horizontal="center" vertical="center"/>
      <protection/>
    </xf>
    <xf numFmtId="3" fontId="1" fillId="0" borderId="13" xfId="26" applyNumberFormat="1" applyFont="1" applyFill="1" applyBorder="1" applyAlignment="1">
      <alignment vertical="center"/>
      <protection/>
    </xf>
    <xf numFmtId="38" fontId="1" fillId="0" borderId="14" xfId="18" applyFont="1" applyFill="1" applyBorder="1" applyAlignment="1">
      <alignment vertical="center"/>
    </xf>
    <xf numFmtId="3" fontId="1" fillId="0" borderId="14" xfId="26" applyNumberFormat="1" applyFont="1" applyFill="1" applyBorder="1" applyAlignment="1">
      <alignment vertical="center"/>
      <protection/>
    </xf>
    <xf numFmtId="38" fontId="1" fillId="0" borderId="15" xfId="18" applyFont="1" applyFill="1" applyBorder="1" applyAlignment="1">
      <alignment vertical="center"/>
    </xf>
    <xf numFmtId="0" fontId="1" fillId="0" borderId="6" xfId="26" applyFont="1" applyFill="1" applyBorder="1" applyAlignment="1" quotePrefix="1">
      <alignment horizontal="center" vertical="center"/>
      <protection/>
    </xf>
    <xf numFmtId="38" fontId="1" fillId="0" borderId="6" xfId="18" applyFont="1" applyFill="1" applyBorder="1" applyAlignment="1">
      <alignment vertical="center"/>
    </xf>
    <xf numFmtId="38" fontId="1" fillId="0" borderId="0" xfId="18" applyFont="1" applyFill="1" applyAlignment="1">
      <alignment vertical="center"/>
    </xf>
    <xf numFmtId="38" fontId="5" fillId="0" borderId="0" xfId="18" applyFont="1" applyFill="1" applyAlignment="1">
      <alignment vertical="center"/>
    </xf>
    <xf numFmtId="188" fontId="1" fillId="0" borderId="0" xfId="18" applyNumberFormat="1" applyFont="1" applyFill="1" applyAlignment="1">
      <alignment vertical="center"/>
    </xf>
    <xf numFmtId="0" fontId="1" fillId="0" borderId="0" xfId="27" applyFont="1" applyFill="1">
      <alignment/>
      <protection/>
    </xf>
    <xf numFmtId="38" fontId="1" fillId="0" borderId="8" xfId="18" applyFont="1" applyFill="1" applyBorder="1" applyAlignment="1">
      <alignment vertical="center"/>
    </xf>
    <xf numFmtId="38" fontId="1" fillId="0" borderId="16" xfId="18" applyFont="1" applyFill="1" applyBorder="1" applyAlignment="1">
      <alignment horizontal="distributed" vertical="center" wrapText="1"/>
    </xf>
    <xf numFmtId="38" fontId="1" fillId="0" borderId="17" xfId="18" applyFont="1" applyFill="1" applyBorder="1" applyAlignment="1">
      <alignment horizontal="distributed" vertical="center" wrapText="1"/>
    </xf>
    <xf numFmtId="38" fontId="1" fillId="0" borderId="1" xfId="18" applyFont="1" applyFill="1" applyBorder="1" applyAlignment="1">
      <alignment horizontal="distributed" vertical="center"/>
    </xf>
    <xf numFmtId="176" fontId="1" fillId="0" borderId="18" xfId="18" applyNumberFormat="1" applyFont="1" applyFill="1" applyBorder="1" applyAlignment="1">
      <alignment horizontal="right" vertical="center"/>
    </xf>
    <xf numFmtId="176" fontId="1" fillId="0" borderId="7" xfId="18" applyNumberFormat="1" applyFont="1" applyFill="1" applyBorder="1" applyAlignment="1">
      <alignment horizontal="right" vertical="center"/>
    </xf>
    <xf numFmtId="176" fontId="1" fillId="0" borderId="19" xfId="18" applyNumberFormat="1" applyFont="1" applyFill="1" applyBorder="1" applyAlignment="1">
      <alignment horizontal="right" vertical="center"/>
    </xf>
    <xf numFmtId="38" fontId="9" fillId="0" borderId="0" xfId="18" applyFont="1" applyFill="1" applyAlignment="1">
      <alignment vertical="center"/>
    </xf>
    <xf numFmtId="38" fontId="9" fillId="0" borderId="1" xfId="18" applyFont="1" applyFill="1" applyBorder="1" applyAlignment="1">
      <alignment horizontal="distributed" vertical="center"/>
    </xf>
    <xf numFmtId="38" fontId="9" fillId="0" borderId="5" xfId="18" applyFont="1" applyFill="1" applyBorder="1" applyAlignment="1">
      <alignment horizontal="distributed" vertical="center"/>
    </xf>
    <xf numFmtId="176" fontId="9" fillId="0" borderId="1" xfId="18" applyNumberFormat="1" applyFont="1" applyFill="1" applyBorder="1" applyAlignment="1">
      <alignment horizontal="right" vertical="center"/>
    </xf>
    <xf numFmtId="176" fontId="9" fillId="0" borderId="0" xfId="18" applyNumberFormat="1" applyFont="1" applyFill="1" applyBorder="1" applyAlignment="1">
      <alignment horizontal="right" vertical="center"/>
    </xf>
    <xf numFmtId="176" fontId="9" fillId="0" borderId="5" xfId="18" applyNumberFormat="1" applyFont="1" applyFill="1" applyBorder="1" applyAlignment="1">
      <alignment horizontal="right" vertical="center"/>
    </xf>
    <xf numFmtId="176" fontId="8" fillId="0" borderId="0" xfId="18" applyNumberFormat="1" applyFont="1" applyFill="1" applyBorder="1" applyAlignment="1">
      <alignment horizontal="right" vertical="center"/>
    </xf>
    <xf numFmtId="38" fontId="10" fillId="0" borderId="0" xfId="18" applyFont="1" applyFill="1" applyAlignment="1">
      <alignment vertical="center"/>
    </xf>
    <xf numFmtId="176" fontId="1" fillId="0" borderId="1" xfId="18" applyNumberFormat="1" applyFont="1" applyFill="1" applyBorder="1" applyAlignment="1">
      <alignment horizontal="right" vertical="center"/>
    </xf>
    <xf numFmtId="176" fontId="9" fillId="0" borderId="0" xfId="18" applyNumberFormat="1" applyFont="1" applyFill="1" applyBorder="1" applyAlignment="1">
      <alignment horizontal="right" vertical="center" wrapText="1"/>
    </xf>
    <xf numFmtId="176" fontId="9" fillId="0" borderId="5" xfId="18" applyNumberFormat="1" applyFont="1" applyFill="1" applyBorder="1" applyAlignment="1">
      <alignment horizontal="right" vertical="center" wrapText="1"/>
    </xf>
    <xf numFmtId="38" fontId="10" fillId="0" borderId="0" xfId="18" applyFont="1" applyFill="1" applyBorder="1" applyAlignment="1">
      <alignment vertical="center"/>
    </xf>
    <xf numFmtId="176" fontId="1" fillId="0" borderId="0" xfId="18" applyNumberFormat="1" applyFont="1" applyFill="1" applyBorder="1" applyAlignment="1">
      <alignment horizontal="right" vertical="center"/>
    </xf>
    <xf numFmtId="176" fontId="1" fillId="0" borderId="5" xfId="18" applyNumberFormat="1" applyFont="1" applyFill="1" applyBorder="1" applyAlignment="1">
      <alignment horizontal="right" vertical="center"/>
    </xf>
    <xf numFmtId="41" fontId="1" fillId="0" borderId="0" xfId="18" applyNumberFormat="1" applyFont="1" applyFill="1" applyBorder="1" applyAlignment="1">
      <alignment horizontal="right" vertical="center"/>
    </xf>
    <xf numFmtId="176" fontId="11" fillId="0" borderId="0" xfId="18" applyNumberFormat="1" applyFont="1" applyFill="1" applyBorder="1" applyAlignment="1">
      <alignment horizontal="right" vertical="center"/>
    </xf>
    <xf numFmtId="38" fontId="1" fillId="0" borderId="13" xfId="18" applyFont="1" applyFill="1" applyBorder="1" applyAlignment="1">
      <alignment vertical="center"/>
    </xf>
    <xf numFmtId="38" fontId="1" fillId="0" borderId="6" xfId="18" applyFont="1" applyFill="1" applyBorder="1" applyAlignment="1">
      <alignment horizontal="distributed" vertical="center"/>
    </xf>
    <xf numFmtId="176" fontId="1" fillId="0" borderId="13" xfId="18" applyNumberFormat="1" applyFont="1" applyFill="1" applyBorder="1" applyAlignment="1">
      <alignment horizontal="right" vertical="center"/>
    </xf>
    <xf numFmtId="176" fontId="11" fillId="0" borderId="14" xfId="18" applyNumberFormat="1" applyFont="1" applyFill="1" applyBorder="1" applyAlignment="1">
      <alignment horizontal="right" vertical="center"/>
    </xf>
    <xf numFmtId="176" fontId="1" fillId="0" borderId="14" xfId="18" applyNumberFormat="1" applyFont="1" applyFill="1" applyBorder="1" applyAlignment="1">
      <alignment horizontal="right" vertical="center"/>
    </xf>
    <xf numFmtId="41" fontId="1" fillId="0" borderId="14" xfId="18" applyNumberFormat="1" applyFont="1" applyFill="1" applyBorder="1" applyAlignment="1">
      <alignment horizontal="right" vertical="center"/>
    </xf>
    <xf numFmtId="176" fontId="1" fillId="0" borderId="6" xfId="18" applyNumberFormat="1" applyFont="1" applyFill="1" applyBorder="1" applyAlignment="1">
      <alignment horizontal="right" vertical="center"/>
    </xf>
    <xf numFmtId="38" fontId="1" fillId="0" borderId="0" xfId="18" applyFont="1" applyFill="1" applyAlignment="1">
      <alignment/>
    </xf>
    <xf numFmtId="38" fontId="5" fillId="0" borderId="0" xfId="18" applyFont="1" applyFill="1" applyAlignment="1">
      <alignment/>
    </xf>
    <xf numFmtId="181" fontId="1" fillId="0" borderId="0" xfId="18" applyNumberFormat="1" applyFont="1" applyFill="1" applyBorder="1" applyAlignment="1">
      <alignment/>
    </xf>
    <xf numFmtId="38" fontId="1" fillId="0" borderId="0" xfId="18" applyFont="1" applyFill="1" applyBorder="1" applyAlignment="1">
      <alignment/>
    </xf>
    <xf numFmtId="38" fontId="1" fillId="0" borderId="0" xfId="18" applyFont="1" applyFill="1" applyBorder="1" applyAlignment="1">
      <alignment horizontal="right"/>
    </xf>
    <xf numFmtId="0" fontId="1" fillId="0" borderId="6" xfId="30" applyFont="1" applyFill="1" applyBorder="1" applyAlignment="1">
      <alignment horizontal="distributed" vertical="center"/>
      <protection/>
    </xf>
    <xf numFmtId="38" fontId="1" fillId="0" borderId="1" xfId="18" applyFont="1" applyFill="1" applyBorder="1" applyAlignment="1">
      <alignment horizontal="center" vertical="center"/>
    </xf>
    <xf numFmtId="38" fontId="1" fillId="0" borderId="0" xfId="18" applyFont="1" applyFill="1" applyBorder="1" applyAlignment="1">
      <alignment horizontal="center" vertical="center"/>
    </xf>
    <xf numFmtId="38" fontId="1" fillId="0" borderId="10" xfId="18" applyFont="1" applyFill="1" applyBorder="1" applyAlignment="1">
      <alignment horizontal="center" vertical="center"/>
    </xf>
    <xf numFmtId="38" fontId="1" fillId="0" borderId="18" xfId="18" applyFont="1" applyFill="1" applyBorder="1" applyAlignment="1">
      <alignment horizontal="center" vertical="center"/>
    </xf>
    <xf numFmtId="38" fontId="1" fillId="0" borderId="19" xfId="18" applyFont="1" applyFill="1" applyBorder="1" applyAlignment="1">
      <alignment horizontal="center" vertical="center"/>
    </xf>
    <xf numFmtId="0" fontId="6" fillId="0" borderId="10" xfId="28" applyFont="1" applyFill="1" applyBorder="1" applyAlignment="1">
      <alignment horizontal="center" vertical="center"/>
      <protection/>
    </xf>
    <xf numFmtId="0" fontId="6" fillId="0" borderId="0" xfId="28" applyFont="1" applyFill="1" applyBorder="1" applyAlignment="1">
      <alignment horizontal="center" vertical="center"/>
      <protection/>
    </xf>
    <xf numFmtId="38" fontId="1" fillId="0" borderId="3"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13" xfId="18" applyFont="1" applyFill="1" applyBorder="1" applyAlignment="1">
      <alignment horizontal="center" vertical="center"/>
    </xf>
    <xf numFmtId="38" fontId="1" fillId="0" borderId="6" xfId="18" applyFont="1" applyFill="1" applyBorder="1" applyAlignment="1">
      <alignment horizontal="center" vertical="center"/>
    </xf>
    <xf numFmtId="38" fontId="12" fillId="0" borderId="0" xfId="18" applyFont="1" applyFill="1" applyBorder="1" applyAlignment="1">
      <alignment horizontal="right" vertical="center"/>
    </xf>
    <xf numFmtId="38" fontId="1" fillId="0" borderId="0" xfId="18" applyFont="1" applyFill="1" applyBorder="1" applyAlignment="1">
      <alignment horizontal="right" vertical="center"/>
    </xf>
    <xf numFmtId="38" fontId="12" fillId="0" borderId="5" xfId="18" applyFont="1" applyFill="1" applyBorder="1" applyAlignment="1">
      <alignment horizontal="right" vertical="center"/>
    </xf>
    <xf numFmtId="38" fontId="1" fillId="0" borderId="5" xfId="18" applyFont="1" applyFill="1" applyBorder="1" applyAlignment="1">
      <alignment horizontal="right" vertical="center"/>
    </xf>
    <xf numFmtId="0" fontId="1" fillId="0" borderId="0" xfId="28" applyFont="1" applyFill="1" applyBorder="1" applyAlignment="1">
      <alignment horizontal="distributed" vertical="center"/>
      <protection/>
    </xf>
    <xf numFmtId="38" fontId="1" fillId="0" borderId="5" xfId="18" applyFont="1" applyFill="1" applyBorder="1" applyAlignment="1" quotePrefix="1">
      <alignment vertical="center"/>
    </xf>
    <xf numFmtId="38" fontId="1" fillId="0" borderId="0" xfId="18" applyFont="1" applyFill="1" applyBorder="1" applyAlignment="1" quotePrefix="1">
      <alignment vertical="center"/>
    </xf>
    <xf numFmtId="38" fontId="9" fillId="0" borderId="1" xfId="18" applyFont="1" applyFill="1" applyBorder="1" applyAlignment="1">
      <alignment horizontal="left" vertical="center"/>
    </xf>
    <xf numFmtId="38" fontId="9" fillId="0" borderId="0" xfId="18" applyFont="1" applyFill="1" applyBorder="1" applyAlignment="1">
      <alignment horizontal="distributed" vertical="center"/>
    </xf>
    <xf numFmtId="38" fontId="9" fillId="0" borderId="0" xfId="18" applyFont="1" applyFill="1" applyBorder="1" applyAlignment="1">
      <alignment vertical="center"/>
    </xf>
    <xf numFmtId="38" fontId="9" fillId="0" borderId="5" xfId="18" applyFont="1" applyFill="1" applyBorder="1" applyAlignment="1">
      <alignment vertical="center"/>
    </xf>
    <xf numFmtId="38" fontId="1" fillId="0" borderId="0" xfId="18" applyFont="1" applyFill="1" applyBorder="1" applyAlignment="1">
      <alignment horizontal="left" vertical="center"/>
    </xf>
    <xf numFmtId="38" fontId="1" fillId="0" borderId="5" xfId="18" applyFont="1" applyFill="1" applyBorder="1" applyAlignment="1">
      <alignment horizontal="left" vertical="center"/>
    </xf>
    <xf numFmtId="38" fontId="1" fillId="0" borderId="5" xfId="18" applyFont="1" applyFill="1" applyBorder="1" applyAlignment="1" quotePrefix="1">
      <alignment horizontal="left" vertical="center"/>
    </xf>
    <xf numFmtId="38" fontId="1" fillId="0" borderId="0" xfId="18" applyFont="1" applyFill="1" applyBorder="1" applyAlignment="1" quotePrefix="1">
      <alignment horizontal="left" vertical="center"/>
    </xf>
    <xf numFmtId="38" fontId="8" fillId="0" borderId="0" xfId="18" applyFont="1" applyFill="1" applyBorder="1" applyAlignment="1">
      <alignment horizontal="distributed" vertical="center"/>
    </xf>
    <xf numFmtId="38" fontId="1" fillId="0" borderId="0" xfId="18" applyNumberFormat="1" applyFont="1" applyFill="1" applyBorder="1" applyAlignment="1" quotePrefix="1">
      <alignment horizontal="left" vertical="center"/>
    </xf>
    <xf numFmtId="196" fontId="1" fillId="0" borderId="5" xfId="18" applyNumberFormat="1" applyFont="1" applyFill="1" applyBorder="1" applyAlignment="1">
      <alignment horizontal="right"/>
    </xf>
    <xf numFmtId="38" fontId="8" fillId="0" borderId="0" xfId="18" applyFont="1" applyFill="1" applyBorder="1" applyAlignment="1">
      <alignment horizontal="left" vertical="center"/>
    </xf>
    <xf numFmtId="196" fontId="1" fillId="0" borderId="0" xfId="18" applyNumberFormat="1" applyFont="1" applyFill="1" applyBorder="1" applyAlignment="1">
      <alignment horizontal="right"/>
    </xf>
    <xf numFmtId="38" fontId="1" fillId="0" borderId="1" xfId="18" applyFont="1" applyFill="1" applyBorder="1" applyAlignment="1">
      <alignment horizontal="center" vertical="distributed" textRotation="255"/>
    </xf>
    <xf numFmtId="40" fontId="1" fillId="0" borderId="0" xfId="18" applyNumberFormat="1" applyFont="1" applyFill="1" applyBorder="1" applyAlignment="1">
      <alignment horizontal="left" vertical="center"/>
    </xf>
    <xf numFmtId="38" fontId="1" fillId="0" borderId="1" xfId="18" applyFont="1" applyFill="1" applyBorder="1" applyAlignment="1">
      <alignment vertical="distributed" textRotation="255"/>
    </xf>
    <xf numFmtId="38" fontId="1" fillId="0" borderId="5" xfId="18" applyFont="1" applyFill="1" applyBorder="1" applyAlignment="1">
      <alignment/>
    </xf>
    <xf numFmtId="38" fontId="1" fillId="0" borderId="13" xfId="18" applyFont="1" applyFill="1" applyBorder="1" applyAlignment="1">
      <alignment/>
    </xf>
    <xf numFmtId="38" fontId="1" fillId="0" borderId="14" xfId="18" applyFont="1" applyFill="1" applyBorder="1" applyAlignment="1">
      <alignment/>
    </xf>
    <xf numFmtId="38" fontId="1" fillId="0" borderId="6" xfId="18" applyFont="1" applyFill="1" applyBorder="1" applyAlignment="1">
      <alignment/>
    </xf>
    <xf numFmtId="38" fontId="1" fillId="0" borderId="7" xfId="18" applyFont="1" applyFill="1" applyBorder="1" applyAlignment="1">
      <alignment/>
    </xf>
    <xf numFmtId="38" fontId="8" fillId="0" borderId="7" xfId="18" applyFont="1" applyFill="1" applyBorder="1" applyAlignment="1">
      <alignment/>
    </xf>
    <xf numFmtId="38" fontId="8" fillId="0" borderId="0" xfId="18" applyFont="1" applyFill="1" applyBorder="1" applyAlignment="1">
      <alignment/>
    </xf>
    <xf numFmtId="38" fontId="1" fillId="0" borderId="0" xfId="18" applyFont="1" applyFill="1" applyBorder="1" applyAlignment="1">
      <alignment horizontal="left"/>
    </xf>
    <xf numFmtId="0" fontId="1" fillId="0" borderId="0" xfId="29" applyFont="1" applyFill="1">
      <alignment/>
      <protection/>
    </xf>
    <xf numFmtId="49" fontId="5" fillId="0" borderId="0" xfId="29" applyNumberFormat="1" applyFont="1" applyFill="1">
      <alignment/>
      <protection/>
    </xf>
    <xf numFmtId="49" fontId="1" fillId="0" borderId="0" xfId="29" applyNumberFormat="1" applyFont="1" applyFill="1">
      <alignment/>
      <protection/>
    </xf>
    <xf numFmtId="0" fontId="1" fillId="0" borderId="0" xfId="29" applyFont="1" applyFill="1" applyBorder="1">
      <alignment/>
      <protection/>
    </xf>
    <xf numFmtId="0" fontId="1" fillId="0" borderId="0" xfId="29" applyNumberFormat="1" applyFont="1" applyFill="1" applyBorder="1" applyAlignment="1">
      <alignment horizontal="right"/>
      <protection/>
    </xf>
    <xf numFmtId="0" fontId="1" fillId="0" borderId="16" xfId="29" applyFont="1" applyFill="1" applyBorder="1" applyAlignment="1">
      <alignment horizontal="distributed" vertical="center" wrapText="1"/>
      <protection/>
    </xf>
    <xf numFmtId="0" fontId="1" fillId="0" borderId="16" xfId="29" applyFont="1" applyFill="1" applyBorder="1" applyAlignment="1">
      <alignment horizontal="distributed" vertical="center"/>
      <protection/>
    </xf>
    <xf numFmtId="0" fontId="12" fillId="0" borderId="0" xfId="29" applyFont="1" applyFill="1">
      <alignment/>
      <protection/>
    </xf>
    <xf numFmtId="0" fontId="12" fillId="0" borderId="18" xfId="29" applyFont="1" applyFill="1" applyBorder="1">
      <alignment/>
      <protection/>
    </xf>
    <xf numFmtId="49" fontId="16" fillId="0" borderId="7" xfId="29" applyNumberFormat="1" applyFont="1" applyFill="1" applyBorder="1" applyAlignment="1">
      <alignment horizontal="distributed"/>
      <protection/>
    </xf>
    <xf numFmtId="41" fontId="17" fillId="0" borderId="18" xfId="29" applyNumberFormat="1" applyFont="1" applyFill="1" applyBorder="1" applyAlignment="1">
      <alignment horizontal="right" vertical="top"/>
      <protection/>
    </xf>
    <xf numFmtId="41" fontId="17" fillId="0" borderId="7" xfId="29" applyNumberFormat="1" applyFont="1" applyFill="1" applyBorder="1" applyAlignment="1">
      <alignment horizontal="right" vertical="top"/>
      <protection/>
    </xf>
    <xf numFmtId="41" fontId="17" fillId="0" borderId="19" xfId="29" applyNumberFormat="1" applyFont="1" applyFill="1" applyBorder="1" applyAlignment="1">
      <alignment horizontal="right" vertical="top"/>
      <protection/>
    </xf>
    <xf numFmtId="0" fontId="17" fillId="0" borderId="0" xfId="29" applyFont="1" applyFill="1" applyBorder="1" applyAlignment="1">
      <alignment horizontal="right" vertical="center"/>
      <protection/>
    </xf>
    <xf numFmtId="0" fontId="12" fillId="0" borderId="0" xfId="29" applyFont="1" applyFill="1" applyBorder="1">
      <alignment/>
      <protection/>
    </xf>
    <xf numFmtId="41" fontId="1" fillId="0" borderId="1" xfId="29" applyNumberFormat="1" applyFont="1" applyFill="1" applyBorder="1" applyAlignment="1">
      <alignment vertical="center"/>
      <protection/>
    </xf>
    <xf numFmtId="41" fontId="1" fillId="0" borderId="0" xfId="29" applyNumberFormat="1" applyFont="1" applyFill="1" applyBorder="1" applyAlignment="1">
      <alignment vertical="center"/>
      <protection/>
    </xf>
    <xf numFmtId="41" fontId="1" fillId="0" borderId="0" xfId="29" applyNumberFormat="1" applyFont="1" applyFill="1" applyBorder="1" applyAlignment="1">
      <alignment vertical="center" wrapText="1"/>
      <protection/>
    </xf>
    <xf numFmtId="41" fontId="1" fillId="0" borderId="5" xfId="29" applyNumberFormat="1" applyFont="1" applyFill="1" applyBorder="1" applyAlignment="1">
      <alignment vertical="center" wrapText="1"/>
      <protection/>
    </xf>
    <xf numFmtId="41" fontId="1" fillId="0" borderId="0" xfId="29" applyNumberFormat="1" applyFont="1" applyFill="1" applyBorder="1" applyAlignment="1">
      <alignment horizontal="center" vertical="center" wrapText="1"/>
      <protection/>
    </xf>
    <xf numFmtId="41" fontId="9" fillId="0" borderId="1" xfId="29" applyNumberFormat="1" applyFont="1" applyFill="1" applyBorder="1" applyAlignment="1">
      <alignment vertical="center"/>
      <protection/>
    </xf>
    <xf numFmtId="41" fontId="9" fillId="0" borderId="0" xfId="29" applyNumberFormat="1" applyFont="1" applyFill="1" applyBorder="1" applyAlignment="1">
      <alignment vertical="center"/>
      <protection/>
    </xf>
    <xf numFmtId="41" fontId="9" fillId="0" borderId="5" xfId="29" applyNumberFormat="1" applyFont="1" applyFill="1" applyBorder="1" applyAlignment="1">
      <alignment vertical="center"/>
      <protection/>
    </xf>
    <xf numFmtId="41" fontId="9" fillId="0" borderId="0" xfId="29" applyNumberFormat="1" applyFont="1" applyFill="1" applyBorder="1" applyAlignment="1">
      <alignment horizontal="center" vertical="center" wrapText="1"/>
      <protection/>
    </xf>
    <xf numFmtId="0" fontId="1" fillId="0" borderId="1" xfId="29" applyFont="1" applyFill="1" applyBorder="1">
      <alignment/>
      <protection/>
    </xf>
    <xf numFmtId="49" fontId="1" fillId="0" borderId="0" xfId="29" applyNumberFormat="1" applyFont="1" applyFill="1" applyBorder="1" applyAlignment="1">
      <alignment horizontal="center" vertical="center"/>
      <protection/>
    </xf>
    <xf numFmtId="41" fontId="1" fillId="0" borderId="1" xfId="29" applyNumberFormat="1" applyFont="1" applyFill="1" applyBorder="1" applyAlignment="1">
      <alignment horizontal="center" vertical="center"/>
      <protection/>
    </xf>
    <xf numFmtId="41" fontId="1" fillId="0" borderId="0" xfId="29" applyNumberFormat="1" applyFont="1" applyFill="1" applyBorder="1" applyAlignment="1">
      <alignment horizontal="center" vertical="center"/>
      <protection/>
    </xf>
    <xf numFmtId="41" fontId="1" fillId="0" borderId="5" xfId="29" applyNumberFormat="1" applyFont="1" applyFill="1" applyBorder="1" applyAlignment="1">
      <alignment horizontal="center" vertical="center" wrapText="1"/>
      <protection/>
    </xf>
    <xf numFmtId="0" fontId="10" fillId="0" borderId="0" xfId="29" applyFont="1" applyFill="1" applyAlignment="1">
      <alignment vertical="center"/>
      <protection/>
    </xf>
    <xf numFmtId="49" fontId="1" fillId="0" borderId="0" xfId="29" applyNumberFormat="1" applyFont="1" applyFill="1" applyBorder="1" applyAlignment="1">
      <alignment horizontal="right" vertical="center"/>
      <protection/>
    </xf>
    <xf numFmtId="41" fontId="1" fillId="0" borderId="5" xfId="29" applyNumberFormat="1" applyFont="1" applyFill="1" applyBorder="1" applyAlignment="1">
      <alignment vertical="center"/>
      <protection/>
    </xf>
    <xf numFmtId="0" fontId="10" fillId="0" borderId="0" xfId="29" applyFont="1" applyFill="1" applyBorder="1" applyAlignment="1">
      <alignment vertical="center"/>
      <protection/>
    </xf>
    <xf numFmtId="0" fontId="9" fillId="0" borderId="0" xfId="29" applyFont="1" applyFill="1" applyAlignment="1">
      <alignment vertical="center"/>
      <protection/>
    </xf>
    <xf numFmtId="0" fontId="9" fillId="0" borderId="0" xfId="29" applyFont="1" applyFill="1" applyBorder="1" applyAlignment="1">
      <alignment vertical="center"/>
      <protection/>
    </xf>
    <xf numFmtId="0" fontId="1" fillId="0" borderId="1" xfId="29" applyFont="1" applyFill="1" applyBorder="1" applyAlignment="1">
      <alignment vertical="center"/>
      <protection/>
    </xf>
    <xf numFmtId="49" fontId="1" fillId="0" borderId="0" xfId="20" applyFont="1" applyFill="1" applyBorder="1">
      <alignment horizontal="distributed" vertical="center"/>
      <protection/>
    </xf>
    <xf numFmtId="41" fontId="1" fillId="0" borderId="1" xfId="21" applyNumberFormat="1" applyFont="1" applyFill="1" applyBorder="1" applyAlignment="1">
      <alignment vertical="center"/>
      <protection/>
    </xf>
    <xf numFmtId="41" fontId="1" fillId="0" borderId="0" xfId="21" applyNumberFormat="1" applyFont="1" applyFill="1" applyBorder="1" applyAlignment="1">
      <alignment vertical="center"/>
      <protection/>
    </xf>
    <xf numFmtId="41" fontId="1" fillId="0" borderId="5" xfId="21" applyNumberFormat="1" applyFont="1" applyFill="1" applyBorder="1" applyAlignment="1">
      <alignment vertical="center"/>
      <protection/>
    </xf>
    <xf numFmtId="41" fontId="1" fillId="0" borderId="0" xfId="29" applyNumberFormat="1" applyFont="1" applyFill="1" applyBorder="1">
      <alignment/>
      <protection/>
    </xf>
    <xf numFmtId="0" fontId="10" fillId="0" borderId="1" xfId="29" applyFont="1" applyFill="1" applyBorder="1" applyAlignment="1">
      <alignment vertical="center"/>
      <protection/>
    </xf>
    <xf numFmtId="41" fontId="1" fillId="0" borderId="0" xfId="29" applyNumberFormat="1" applyFont="1" applyFill="1" applyBorder="1" applyAlignment="1">
      <alignment/>
      <protection/>
    </xf>
    <xf numFmtId="41" fontId="1" fillId="0" borderId="5" xfId="29" applyNumberFormat="1" applyFont="1" applyFill="1" applyBorder="1" applyAlignment="1">
      <alignment/>
      <protection/>
    </xf>
    <xf numFmtId="41" fontId="1" fillId="0" borderId="0" xfId="21" applyFont="1" applyFill="1" applyBorder="1">
      <alignment/>
      <protection/>
    </xf>
    <xf numFmtId="41" fontId="1" fillId="0" borderId="0" xfId="21" applyFont="1" applyFill="1" applyBorder="1" applyAlignment="1">
      <alignment vertical="center"/>
      <protection/>
    </xf>
    <xf numFmtId="41" fontId="1" fillId="0" borderId="5" xfId="21" applyFont="1" applyFill="1" applyBorder="1" applyAlignment="1">
      <alignment vertical="center"/>
      <protection/>
    </xf>
    <xf numFmtId="41" fontId="9" fillId="0" borderId="1" xfId="29" applyNumberFormat="1" applyFont="1" applyFill="1" applyBorder="1" applyAlignment="1">
      <alignment horizontal="center" vertical="center"/>
      <protection/>
    </xf>
    <xf numFmtId="41" fontId="9" fillId="0" borderId="0" xfId="29" applyNumberFormat="1" applyFont="1" applyFill="1" applyBorder="1" applyAlignment="1">
      <alignment horizontal="center" vertical="center"/>
      <protection/>
    </xf>
    <xf numFmtId="41" fontId="9" fillId="0" borderId="5" xfId="29" applyNumberFormat="1" applyFont="1" applyFill="1" applyBorder="1" applyAlignment="1">
      <alignment horizontal="center" vertical="center"/>
      <protection/>
    </xf>
    <xf numFmtId="0" fontId="1" fillId="0" borderId="0" xfId="29" applyFont="1" applyFill="1" applyAlignment="1">
      <alignment vertical="center"/>
      <protection/>
    </xf>
    <xf numFmtId="0" fontId="1" fillId="0" borderId="0" xfId="29" applyFont="1" applyFill="1" applyBorder="1" applyAlignment="1">
      <alignment vertical="center"/>
      <protection/>
    </xf>
    <xf numFmtId="41" fontId="1" fillId="0" borderId="5" xfId="29" applyNumberFormat="1" applyFont="1" applyFill="1" applyBorder="1">
      <alignment/>
      <protection/>
    </xf>
    <xf numFmtId="41" fontId="9" fillId="0" borderId="0" xfId="29" applyNumberFormat="1" applyFont="1" applyFill="1" applyBorder="1">
      <alignment/>
      <protection/>
    </xf>
    <xf numFmtId="0" fontId="9" fillId="0" borderId="0" xfId="29" applyFont="1" applyFill="1">
      <alignment/>
      <protection/>
    </xf>
    <xf numFmtId="0" fontId="9" fillId="0" borderId="0" xfId="29" applyFont="1" applyFill="1" applyBorder="1">
      <alignment/>
      <protection/>
    </xf>
    <xf numFmtId="0" fontId="1" fillId="0" borderId="13" xfId="29" applyFont="1" applyFill="1" applyBorder="1">
      <alignment/>
      <protection/>
    </xf>
    <xf numFmtId="49" fontId="1" fillId="0" borderId="14" xfId="20" applyFont="1" applyFill="1" applyBorder="1">
      <alignment horizontal="distributed" vertical="center"/>
      <protection/>
    </xf>
    <xf numFmtId="41" fontId="1" fillId="0" borderId="13" xfId="21" applyNumberFormat="1" applyFont="1" applyFill="1" applyBorder="1" applyAlignment="1">
      <alignment vertical="center"/>
      <protection/>
    </xf>
    <xf numFmtId="49" fontId="1" fillId="0" borderId="0" xfId="29" applyNumberFormat="1" applyFont="1" applyFill="1" applyAlignment="1">
      <alignment horizontal="left" vertical="top"/>
      <protection/>
    </xf>
    <xf numFmtId="41" fontId="1" fillId="0" borderId="7" xfId="29" applyNumberFormat="1" applyFont="1" applyFill="1" applyBorder="1" applyAlignment="1">
      <alignment horizontal="center" vertical="center"/>
      <protection/>
    </xf>
    <xf numFmtId="41" fontId="1" fillId="0" borderId="7" xfId="29" applyNumberFormat="1" applyFont="1" applyFill="1" applyBorder="1" applyAlignment="1">
      <alignment vertical="center"/>
      <protection/>
    </xf>
    <xf numFmtId="41" fontId="1" fillId="0" borderId="7" xfId="29" applyNumberFormat="1" applyFont="1" applyFill="1" applyBorder="1" applyAlignment="1">
      <alignment horizontal="center" vertical="center" wrapText="1"/>
      <protection/>
    </xf>
    <xf numFmtId="41" fontId="1" fillId="0" borderId="7" xfId="29" applyNumberFormat="1" applyFont="1" applyFill="1" applyBorder="1">
      <alignment/>
      <protection/>
    </xf>
    <xf numFmtId="49" fontId="1" fillId="0" borderId="0" xfId="29" applyNumberFormat="1" applyFont="1" applyFill="1" applyBorder="1">
      <alignment/>
      <protection/>
    </xf>
    <xf numFmtId="49" fontId="1" fillId="0" borderId="0" xfId="29" applyNumberFormat="1" applyFont="1" applyFill="1" applyBorder="1" applyAlignment="1">
      <alignment horizontal="left" vertical="top" wrapText="1"/>
      <protection/>
    </xf>
    <xf numFmtId="49" fontId="1" fillId="0" borderId="0" xfId="29" applyNumberFormat="1" applyFont="1" applyFill="1" applyBorder="1" applyAlignment="1">
      <alignment wrapText="1"/>
      <protection/>
    </xf>
    <xf numFmtId="0" fontId="1" fillId="0" borderId="0" xfId="29" applyFont="1" applyFill="1" applyBorder="1" applyAlignment="1">
      <alignment/>
      <protection/>
    </xf>
    <xf numFmtId="0" fontId="1" fillId="0" borderId="0" xfId="30" applyFont="1" applyFill="1">
      <alignment/>
      <protection/>
    </xf>
    <xf numFmtId="49" fontId="5" fillId="0" borderId="0" xfId="30" applyNumberFormat="1" applyFont="1" applyFill="1">
      <alignment/>
      <protection/>
    </xf>
    <xf numFmtId="49" fontId="1" fillId="0" borderId="0" xfId="30" applyNumberFormat="1" applyFont="1" applyFill="1">
      <alignment/>
      <protection/>
    </xf>
    <xf numFmtId="0" fontId="1" fillId="0" borderId="0" xfId="30" applyFont="1" applyFill="1" applyBorder="1">
      <alignment/>
      <protection/>
    </xf>
    <xf numFmtId="0" fontId="1" fillId="0" borderId="0" xfId="30" applyFont="1" applyFill="1" applyBorder="1" applyAlignment="1">
      <alignment horizontal="right"/>
      <protection/>
    </xf>
    <xf numFmtId="0" fontId="1" fillId="0" borderId="0" xfId="30" applyNumberFormat="1" applyFont="1" applyFill="1" applyBorder="1" applyAlignment="1">
      <alignment horizontal="right"/>
      <protection/>
    </xf>
    <xf numFmtId="0" fontId="1" fillId="0" borderId="0" xfId="30" applyFont="1" applyFill="1" applyAlignment="1">
      <alignment horizontal="distributed" vertical="center"/>
      <protection/>
    </xf>
    <xf numFmtId="0" fontId="1" fillId="0" borderId="0" xfId="30" applyFont="1" applyFill="1" applyBorder="1" applyAlignment="1">
      <alignment horizontal="distributed" vertical="center"/>
      <protection/>
    </xf>
    <xf numFmtId="0" fontId="1" fillId="0" borderId="4" xfId="30" applyFont="1" applyFill="1" applyBorder="1" applyAlignment="1">
      <alignment horizontal="distributed" vertical="center" wrapText="1"/>
      <protection/>
    </xf>
    <xf numFmtId="0" fontId="1" fillId="0" borderId="13" xfId="30" applyFont="1" applyFill="1" applyBorder="1" applyAlignment="1">
      <alignment horizontal="distributed" vertical="center" wrapText="1"/>
      <protection/>
    </xf>
    <xf numFmtId="0" fontId="1" fillId="0" borderId="0" xfId="30" applyFont="1" applyFill="1" applyBorder="1" applyAlignment="1">
      <alignment horizontal="distributed" vertical="center" wrapText="1"/>
      <protection/>
    </xf>
    <xf numFmtId="0" fontId="12" fillId="0" borderId="0" xfId="30" applyFont="1" applyFill="1">
      <alignment/>
      <protection/>
    </xf>
    <xf numFmtId="0" fontId="12" fillId="0" borderId="1" xfId="30" applyFont="1" applyFill="1" applyBorder="1">
      <alignment/>
      <protection/>
    </xf>
    <xf numFmtId="49" fontId="16" fillId="0" borderId="0" xfId="30" applyNumberFormat="1" applyFont="1" applyFill="1" applyBorder="1" applyAlignment="1">
      <alignment horizontal="distributed"/>
      <protection/>
    </xf>
    <xf numFmtId="41" fontId="17" fillId="0" borderId="18" xfId="30" applyNumberFormat="1" applyFont="1" applyFill="1" applyBorder="1" applyAlignment="1">
      <alignment horizontal="right" vertical="top"/>
      <protection/>
    </xf>
    <xf numFmtId="41" fontId="17" fillId="0" borderId="7" xfId="30" applyNumberFormat="1" applyFont="1" applyFill="1" applyBorder="1" applyAlignment="1">
      <alignment horizontal="right" vertical="top"/>
      <protection/>
    </xf>
    <xf numFmtId="41" fontId="17" fillId="0" borderId="19" xfId="30" applyNumberFormat="1" applyFont="1" applyFill="1" applyBorder="1" applyAlignment="1">
      <alignment horizontal="right" vertical="top"/>
      <protection/>
    </xf>
    <xf numFmtId="0" fontId="17" fillId="0" borderId="0" xfId="30" applyFont="1" applyFill="1" applyBorder="1" applyAlignment="1">
      <alignment horizontal="right" vertical="center"/>
      <protection/>
    </xf>
    <xf numFmtId="0" fontId="12" fillId="0" borderId="0" xfId="30" applyFont="1" applyFill="1" applyBorder="1">
      <alignment/>
      <protection/>
    </xf>
    <xf numFmtId="41" fontId="1" fillId="0" borderId="1" xfId="30" applyNumberFormat="1" applyFont="1" applyFill="1" applyBorder="1" applyAlignment="1">
      <alignment horizontal="center" vertical="center"/>
      <protection/>
    </xf>
    <xf numFmtId="41" fontId="1" fillId="0" borderId="0" xfId="30" applyNumberFormat="1" applyFont="1" applyFill="1" applyBorder="1" applyAlignment="1">
      <alignment horizontal="center" vertical="center"/>
      <protection/>
    </xf>
    <xf numFmtId="41" fontId="1" fillId="0" borderId="0" xfId="30" applyNumberFormat="1" applyFont="1" applyFill="1" applyBorder="1" applyAlignment="1">
      <alignment horizontal="right" vertical="center"/>
      <protection/>
    </xf>
    <xf numFmtId="41" fontId="1" fillId="0" borderId="5" xfId="30" applyNumberFormat="1" applyFont="1" applyFill="1" applyBorder="1" applyAlignment="1">
      <alignment horizontal="right" vertical="center"/>
      <protection/>
    </xf>
    <xf numFmtId="41" fontId="1" fillId="0" borderId="5" xfId="30" applyNumberFormat="1" applyFont="1" applyFill="1" applyBorder="1" applyAlignment="1">
      <alignment horizontal="center" vertical="center"/>
      <protection/>
    </xf>
    <xf numFmtId="0" fontId="8" fillId="0" borderId="0" xfId="30" applyFont="1" applyFill="1">
      <alignment/>
      <protection/>
    </xf>
    <xf numFmtId="41" fontId="9" fillId="0" borderId="1" xfId="30" applyNumberFormat="1" applyFont="1" applyFill="1" applyBorder="1" applyAlignment="1">
      <alignment horizontal="center" vertical="center"/>
      <protection/>
    </xf>
    <xf numFmtId="41" fontId="9" fillId="0" borderId="0" xfId="30" applyNumberFormat="1" applyFont="1" applyFill="1" applyBorder="1" applyAlignment="1">
      <alignment horizontal="center" vertical="center"/>
      <protection/>
    </xf>
    <xf numFmtId="41" fontId="9" fillId="0" borderId="5" xfId="30" applyNumberFormat="1" applyFont="1" applyFill="1" applyBorder="1" applyAlignment="1">
      <alignment horizontal="center" vertical="center"/>
      <protection/>
    </xf>
    <xf numFmtId="41" fontId="9" fillId="0" borderId="0" xfId="30" applyNumberFormat="1" applyFont="1" applyFill="1" applyBorder="1" applyAlignment="1">
      <alignment horizontal="center" vertical="center" wrapText="1"/>
      <protection/>
    </xf>
    <xf numFmtId="0" fontId="8" fillId="0" borderId="0" xfId="30" applyFont="1" applyFill="1" applyBorder="1">
      <alignment/>
      <protection/>
    </xf>
    <xf numFmtId="0" fontId="1" fillId="0" borderId="1" xfId="30" applyFont="1" applyFill="1" applyBorder="1">
      <alignment/>
      <protection/>
    </xf>
    <xf numFmtId="49" fontId="1" fillId="0" borderId="0" xfId="30" applyNumberFormat="1" applyFont="1" applyFill="1" applyBorder="1" applyAlignment="1">
      <alignment horizontal="right" vertical="center"/>
      <protection/>
    </xf>
    <xf numFmtId="41" fontId="1" fillId="0" borderId="0" xfId="30" applyNumberFormat="1" applyFont="1" applyFill="1" applyBorder="1" applyAlignment="1">
      <alignment horizontal="center" vertical="center" wrapText="1"/>
      <protection/>
    </xf>
    <xf numFmtId="41" fontId="9" fillId="0" borderId="1" xfId="21" applyFont="1" applyFill="1" applyBorder="1" applyAlignment="1">
      <alignment vertical="center"/>
      <protection/>
    </xf>
    <xf numFmtId="41" fontId="9" fillId="0" borderId="0" xfId="21" applyFont="1" applyFill="1" applyBorder="1" applyAlignment="1">
      <alignment vertical="center"/>
      <protection/>
    </xf>
    <xf numFmtId="41" fontId="9" fillId="0" borderId="5" xfId="21" applyFont="1" applyFill="1" applyBorder="1" applyAlignment="1">
      <alignment vertical="center"/>
      <protection/>
    </xf>
    <xf numFmtId="41" fontId="9" fillId="0" borderId="0" xfId="21" applyFill="1" applyBorder="1">
      <alignment/>
      <protection/>
    </xf>
    <xf numFmtId="0" fontId="10" fillId="0" borderId="0" xfId="30" applyFont="1" applyFill="1" applyAlignment="1">
      <alignment vertical="center"/>
      <protection/>
    </xf>
    <xf numFmtId="0" fontId="10" fillId="0" borderId="1" xfId="30" applyFont="1" applyFill="1" applyBorder="1" applyAlignment="1">
      <alignment vertical="center"/>
      <protection/>
    </xf>
    <xf numFmtId="41" fontId="1" fillId="0" borderId="0" xfId="30" applyNumberFormat="1" applyFont="1" applyFill="1" applyBorder="1" applyAlignment="1">
      <alignment vertical="center"/>
      <protection/>
    </xf>
    <xf numFmtId="41" fontId="1" fillId="0" borderId="5" xfId="30" applyNumberFormat="1" applyFont="1" applyFill="1" applyBorder="1" applyAlignment="1">
      <alignment vertical="center"/>
      <protection/>
    </xf>
    <xf numFmtId="0" fontId="10" fillId="0" borderId="0" xfId="30" applyFont="1" applyFill="1" applyBorder="1" applyAlignment="1">
      <alignment vertical="center"/>
      <protection/>
    </xf>
    <xf numFmtId="41" fontId="1" fillId="0" borderId="1" xfId="30" applyNumberFormat="1" applyFont="1" applyFill="1" applyBorder="1" applyAlignment="1">
      <alignment vertical="center"/>
      <protection/>
    </xf>
    <xf numFmtId="0" fontId="9" fillId="0" borderId="0" xfId="30" applyFont="1" applyFill="1" applyAlignment="1">
      <alignment vertical="center"/>
      <protection/>
    </xf>
    <xf numFmtId="41" fontId="9" fillId="0" borderId="1" xfId="21" applyNumberFormat="1" applyFont="1" applyFill="1" applyBorder="1" applyAlignment="1">
      <alignment vertical="center"/>
      <protection/>
    </xf>
    <xf numFmtId="41" fontId="9" fillId="0" borderId="0" xfId="21" applyNumberFormat="1" applyFont="1" applyFill="1" applyBorder="1" applyAlignment="1">
      <alignment vertical="center"/>
      <protection/>
    </xf>
    <xf numFmtId="41" fontId="9" fillId="0" borderId="5" xfId="21" applyNumberFormat="1" applyFont="1" applyFill="1" applyBorder="1" applyAlignment="1">
      <alignment vertical="center"/>
      <protection/>
    </xf>
    <xf numFmtId="0" fontId="9" fillId="0" borderId="0" xfId="30" applyFont="1" applyFill="1" applyBorder="1" applyAlignment="1">
      <alignment vertical="center"/>
      <protection/>
    </xf>
    <xf numFmtId="41" fontId="1" fillId="0" borderId="0" xfId="30" applyNumberFormat="1" applyFont="1" applyFill="1" applyBorder="1">
      <alignment/>
      <protection/>
    </xf>
    <xf numFmtId="41" fontId="9" fillId="0" borderId="0" xfId="30" applyNumberFormat="1" applyFont="1" applyFill="1" applyBorder="1">
      <alignment/>
      <protection/>
    </xf>
    <xf numFmtId="0" fontId="1" fillId="0" borderId="13" xfId="30" applyFont="1" applyFill="1" applyBorder="1">
      <alignment/>
      <protection/>
    </xf>
    <xf numFmtId="41" fontId="1" fillId="0" borderId="13" xfId="30" applyNumberFormat="1" applyFont="1" applyFill="1" applyBorder="1" applyAlignment="1">
      <alignment horizontal="center" vertical="center"/>
      <protection/>
    </xf>
    <xf numFmtId="41" fontId="1" fillId="0" borderId="14" xfId="30" applyNumberFormat="1" applyFont="1" applyFill="1" applyBorder="1" applyAlignment="1">
      <alignment horizontal="center" vertical="center"/>
      <protection/>
    </xf>
    <xf numFmtId="41" fontId="1" fillId="0" borderId="14" xfId="30" applyNumberFormat="1" applyFont="1" applyFill="1" applyBorder="1" applyAlignment="1">
      <alignment vertical="center"/>
      <protection/>
    </xf>
    <xf numFmtId="41" fontId="1" fillId="0" borderId="14" xfId="30" applyNumberFormat="1" applyFont="1" applyFill="1" applyBorder="1" applyAlignment="1">
      <alignment horizontal="center" vertical="center" wrapText="1"/>
      <protection/>
    </xf>
    <xf numFmtId="41" fontId="1" fillId="0" borderId="6" xfId="30" applyNumberFormat="1" applyFont="1" applyFill="1" applyBorder="1" applyAlignment="1">
      <alignment vertical="center"/>
      <protection/>
    </xf>
    <xf numFmtId="49" fontId="1" fillId="0" borderId="0" xfId="30" applyNumberFormat="1" applyFont="1" applyFill="1" applyAlignment="1">
      <alignment horizontal="left" vertical="top"/>
      <protection/>
    </xf>
    <xf numFmtId="49" fontId="1" fillId="0" borderId="0" xfId="30" applyNumberFormat="1" applyFont="1" applyFill="1" applyBorder="1" applyAlignment="1">
      <alignment horizontal="left" vertical="top" wrapText="1"/>
      <protection/>
    </xf>
    <xf numFmtId="49" fontId="1" fillId="0" borderId="0" xfId="30" applyNumberFormat="1" applyFont="1" applyFill="1" applyBorder="1" applyAlignment="1">
      <alignment wrapText="1"/>
      <protection/>
    </xf>
    <xf numFmtId="49" fontId="1" fillId="0" borderId="0" xfId="30" applyNumberFormat="1" applyFont="1" applyFill="1" applyBorder="1">
      <alignment/>
      <protection/>
    </xf>
    <xf numFmtId="0" fontId="1" fillId="0" borderId="0" xfId="30" applyFont="1" applyFill="1" applyBorder="1" applyAlignment="1">
      <alignment/>
      <protection/>
    </xf>
    <xf numFmtId="0" fontId="1" fillId="0" borderId="0" xfId="31" applyFont="1" applyFill="1">
      <alignment/>
      <protection/>
    </xf>
    <xf numFmtId="49" fontId="5" fillId="0" borderId="0" xfId="31" applyNumberFormat="1" applyFont="1" applyFill="1">
      <alignment/>
      <protection/>
    </xf>
    <xf numFmtId="49" fontId="1" fillId="0" borderId="0" xfId="31" applyNumberFormat="1" applyFont="1" applyFill="1">
      <alignment/>
      <protection/>
    </xf>
    <xf numFmtId="0" fontId="1" fillId="0" borderId="0" xfId="31" applyFont="1" applyFill="1" applyBorder="1">
      <alignment/>
      <protection/>
    </xf>
    <xf numFmtId="0" fontId="1" fillId="0" borderId="0" xfId="31" applyNumberFormat="1" applyFont="1" applyFill="1" applyBorder="1" applyAlignment="1">
      <alignment horizontal="right"/>
      <protection/>
    </xf>
    <xf numFmtId="0" fontId="1" fillId="0" borderId="16" xfId="31" applyFont="1" applyFill="1" applyBorder="1" applyAlignment="1">
      <alignment horizontal="distributed" vertical="center"/>
      <protection/>
    </xf>
    <xf numFmtId="0" fontId="1" fillId="0" borderId="16" xfId="31" applyFont="1" applyFill="1" applyBorder="1" applyAlignment="1">
      <alignment horizontal="distributed" vertical="center" wrapText="1"/>
      <protection/>
    </xf>
    <xf numFmtId="0" fontId="12" fillId="0" borderId="0" xfId="31" applyFont="1" applyFill="1">
      <alignment/>
      <protection/>
    </xf>
    <xf numFmtId="0" fontId="12" fillId="0" borderId="18" xfId="31" applyFont="1" applyFill="1" applyBorder="1">
      <alignment/>
      <protection/>
    </xf>
    <xf numFmtId="49" fontId="16" fillId="0" borderId="7" xfId="31" applyNumberFormat="1" applyFont="1" applyFill="1" applyBorder="1" applyAlignment="1">
      <alignment horizontal="distributed"/>
      <protection/>
    </xf>
    <xf numFmtId="41" fontId="17" fillId="0" borderId="18" xfId="31" applyNumberFormat="1" applyFont="1" applyFill="1" applyBorder="1" applyAlignment="1">
      <alignment horizontal="right" vertical="top"/>
      <protection/>
    </xf>
    <xf numFmtId="41" fontId="17" fillId="0" borderId="7" xfId="31" applyNumberFormat="1" applyFont="1" applyFill="1" applyBorder="1" applyAlignment="1">
      <alignment horizontal="right" vertical="top"/>
      <protection/>
    </xf>
    <xf numFmtId="41" fontId="17" fillId="0" borderId="19" xfId="31" applyNumberFormat="1" applyFont="1" applyFill="1" applyBorder="1" applyAlignment="1">
      <alignment horizontal="right" vertical="top"/>
      <protection/>
    </xf>
    <xf numFmtId="0" fontId="17" fillId="0" borderId="0" xfId="31" applyFont="1" applyFill="1" applyBorder="1" applyAlignment="1">
      <alignment horizontal="right" vertical="center"/>
      <protection/>
    </xf>
    <xf numFmtId="0" fontId="12" fillId="0" borderId="0" xfId="31" applyFont="1" applyFill="1" applyBorder="1">
      <alignment/>
      <protection/>
    </xf>
    <xf numFmtId="41" fontId="9" fillId="0" borderId="1" xfId="31" applyNumberFormat="1" applyFont="1" applyFill="1" applyBorder="1" applyAlignment="1">
      <alignment vertical="center"/>
      <protection/>
    </xf>
    <xf numFmtId="41" fontId="9" fillId="0" borderId="0" xfId="31" applyNumberFormat="1" applyFont="1" applyFill="1" applyBorder="1" applyAlignment="1">
      <alignment vertical="center"/>
      <protection/>
    </xf>
    <xf numFmtId="41" fontId="9" fillId="0" borderId="5" xfId="31" applyNumberFormat="1" applyFont="1" applyFill="1" applyBorder="1" applyAlignment="1">
      <alignment vertical="center"/>
      <protection/>
    </xf>
    <xf numFmtId="41" fontId="9" fillId="0" borderId="0" xfId="31" applyNumberFormat="1" applyFont="1" applyFill="1" applyBorder="1" applyAlignment="1">
      <alignment horizontal="center" vertical="center" wrapText="1"/>
      <protection/>
    </xf>
    <xf numFmtId="0" fontId="1" fillId="0" borderId="1" xfId="31" applyFont="1" applyFill="1" applyBorder="1">
      <alignment/>
      <protection/>
    </xf>
    <xf numFmtId="49" fontId="1" fillId="0" borderId="0" xfId="31" applyNumberFormat="1" applyFont="1" applyFill="1" applyBorder="1" applyAlignment="1">
      <alignment horizontal="center" vertical="center"/>
      <protection/>
    </xf>
    <xf numFmtId="41" fontId="1" fillId="0" borderId="1" xfId="31" applyNumberFormat="1" applyFont="1" applyFill="1" applyBorder="1" applyAlignment="1">
      <alignment horizontal="center" vertical="center"/>
      <protection/>
    </xf>
    <xf numFmtId="41" fontId="1" fillId="0" borderId="0" xfId="31" applyNumberFormat="1" applyFont="1" applyFill="1" applyBorder="1" applyAlignment="1">
      <alignment horizontal="center" vertical="center"/>
      <protection/>
    </xf>
    <xf numFmtId="41" fontId="1" fillId="0" borderId="0" xfId="31" applyNumberFormat="1" applyFont="1" applyFill="1" applyBorder="1" applyAlignment="1">
      <alignment horizontal="center" vertical="center" wrapText="1"/>
      <protection/>
    </xf>
    <xf numFmtId="41" fontId="1" fillId="0" borderId="5" xfId="31" applyNumberFormat="1" applyFont="1" applyFill="1" applyBorder="1" applyAlignment="1">
      <alignment horizontal="center" vertical="center" wrapText="1"/>
      <protection/>
    </xf>
    <xf numFmtId="0" fontId="10" fillId="0" borderId="0" xfId="31" applyFont="1" applyFill="1" applyAlignment="1">
      <alignment vertical="center"/>
      <protection/>
    </xf>
    <xf numFmtId="49" fontId="1" fillId="0" borderId="0" xfId="31" applyNumberFormat="1" applyFont="1" applyFill="1" applyBorder="1" applyAlignment="1">
      <alignment horizontal="right" vertical="center"/>
      <protection/>
    </xf>
    <xf numFmtId="41" fontId="1" fillId="0" borderId="0" xfId="31" applyNumberFormat="1" applyFont="1" applyFill="1" applyBorder="1" applyAlignment="1">
      <alignment vertical="center"/>
      <protection/>
    </xf>
    <xf numFmtId="41" fontId="1" fillId="0" borderId="5" xfId="31" applyNumberFormat="1" applyFont="1" applyFill="1" applyBorder="1" applyAlignment="1">
      <alignment vertical="center"/>
      <protection/>
    </xf>
    <xf numFmtId="0" fontId="10" fillId="0" borderId="0" xfId="31" applyFont="1" applyFill="1" applyBorder="1" applyAlignment="1">
      <alignment vertical="center"/>
      <protection/>
    </xf>
    <xf numFmtId="0" fontId="9" fillId="0" borderId="0" xfId="31" applyFont="1" applyFill="1" applyAlignment="1">
      <alignment vertical="center"/>
      <protection/>
    </xf>
    <xf numFmtId="0" fontId="9" fillId="0" borderId="0" xfId="31" applyFont="1" applyFill="1" applyBorder="1" applyAlignment="1">
      <alignment vertical="center"/>
      <protection/>
    </xf>
    <xf numFmtId="0" fontId="1" fillId="0" borderId="1" xfId="31" applyFont="1" applyFill="1" applyBorder="1" applyAlignment="1">
      <alignment vertical="center"/>
      <protection/>
    </xf>
    <xf numFmtId="41" fontId="1" fillId="0" borderId="0" xfId="31" applyNumberFormat="1" applyFont="1" applyFill="1" applyBorder="1">
      <alignment/>
      <protection/>
    </xf>
    <xf numFmtId="0" fontId="10" fillId="0" borderId="1" xfId="31" applyFont="1" applyFill="1" applyBorder="1" applyAlignment="1">
      <alignment vertical="center"/>
      <protection/>
    </xf>
    <xf numFmtId="41" fontId="9" fillId="0" borderId="1" xfId="31" applyNumberFormat="1" applyFont="1" applyFill="1" applyBorder="1" applyAlignment="1">
      <alignment horizontal="center" vertical="center"/>
      <protection/>
    </xf>
    <xf numFmtId="41" fontId="9" fillId="0" borderId="0" xfId="31" applyNumberFormat="1" applyFont="1" applyFill="1" applyBorder="1" applyAlignment="1">
      <alignment horizontal="center" vertical="center"/>
      <protection/>
    </xf>
    <xf numFmtId="41" fontId="9" fillId="0" borderId="5" xfId="31" applyNumberFormat="1" applyFont="1" applyFill="1" applyBorder="1" applyAlignment="1">
      <alignment horizontal="center" vertical="center"/>
      <protection/>
    </xf>
    <xf numFmtId="0" fontId="1" fillId="0" borderId="0" xfId="31" applyFont="1" applyFill="1" applyAlignment="1">
      <alignment vertical="center"/>
      <protection/>
    </xf>
    <xf numFmtId="0" fontId="1" fillId="0" borderId="0" xfId="31" applyFont="1" applyFill="1" applyBorder="1" applyAlignment="1">
      <alignment vertical="center"/>
      <protection/>
    </xf>
    <xf numFmtId="41" fontId="9" fillId="0" borderId="0" xfId="31" applyNumberFormat="1" applyFont="1" applyFill="1" applyBorder="1">
      <alignment/>
      <protection/>
    </xf>
    <xf numFmtId="177" fontId="1" fillId="0" borderId="0" xfId="31" applyNumberFormat="1" applyFont="1" applyFill="1" applyBorder="1" applyAlignment="1">
      <alignment vertical="center"/>
      <protection/>
    </xf>
    <xf numFmtId="0" fontId="9" fillId="0" borderId="0" xfId="31" applyFont="1" applyFill="1">
      <alignment/>
      <protection/>
    </xf>
    <xf numFmtId="0" fontId="9" fillId="0" borderId="0" xfId="31" applyFont="1" applyFill="1" applyBorder="1">
      <alignment/>
      <protection/>
    </xf>
    <xf numFmtId="0" fontId="1" fillId="0" borderId="13" xfId="31" applyFont="1" applyFill="1" applyBorder="1">
      <alignment/>
      <protection/>
    </xf>
    <xf numFmtId="41" fontId="1" fillId="0" borderId="6" xfId="31" applyNumberFormat="1" applyFont="1" applyFill="1" applyBorder="1" applyAlignment="1">
      <alignment vertical="center"/>
      <protection/>
    </xf>
    <xf numFmtId="49" fontId="1" fillId="0" borderId="0" xfId="31" applyNumberFormat="1" applyFont="1" applyFill="1" applyAlignment="1">
      <alignment horizontal="left" vertical="top"/>
      <protection/>
    </xf>
    <xf numFmtId="41" fontId="1" fillId="0" borderId="7" xfId="31" applyNumberFormat="1" applyFont="1" applyFill="1" applyBorder="1" applyAlignment="1">
      <alignment horizontal="center" vertical="center"/>
      <protection/>
    </xf>
    <xf numFmtId="41" fontId="1" fillId="0" borderId="7" xfId="31" applyNumberFormat="1" applyFont="1" applyFill="1" applyBorder="1" applyAlignment="1">
      <alignment vertical="center"/>
      <protection/>
    </xf>
    <xf numFmtId="41" fontId="1" fillId="0" borderId="7" xfId="31" applyNumberFormat="1" applyFont="1" applyFill="1" applyBorder="1" applyAlignment="1">
      <alignment horizontal="center" vertical="center" wrapText="1"/>
      <protection/>
    </xf>
    <xf numFmtId="49" fontId="1" fillId="0" borderId="0" xfId="31" applyNumberFormat="1" applyFont="1" applyFill="1" applyBorder="1">
      <alignment/>
      <protection/>
    </xf>
    <xf numFmtId="49" fontId="1" fillId="0" borderId="0" xfId="31" applyNumberFormat="1" applyFont="1" applyFill="1" applyBorder="1" applyAlignment="1">
      <alignment horizontal="left" vertical="top" wrapText="1"/>
      <protection/>
    </xf>
    <xf numFmtId="0" fontId="1" fillId="0" borderId="0" xfId="31" applyFont="1" applyFill="1" applyBorder="1" applyAlignment="1">
      <alignment/>
      <protection/>
    </xf>
    <xf numFmtId="38" fontId="5" fillId="0" borderId="0" xfId="18" applyFont="1" applyFill="1" applyBorder="1" applyAlignment="1">
      <alignment vertical="center"/>
    </xf>
    <xf numFmtId="38" fontId="1" fillId="0" borderId="17" xfId="18" applyFont="1" applyFill="1" applyBorder="1" applyAlignment="1">
      <alignment horizontal="distributed" vertical="center"/>
    </xf>
    <xf numFmtId="38" fontId="1" fillId="0" borderId="3" xfId="18" applyFont="1" applyFill="1" applyBorder="1" applyAlignment="1">
      <alignment horizontal="distributed" vertical="center"/>
    </xf>
    <xf numFmtId="38" fontId="1" fillId="0" borderId="16" xfId="18" applyFont="1" applyFill="1" applyBorder="1" applyAlignment="1">
      <alignment horizontal="distributed" vertical="center"/>
    </xf>
    <xf numFmtId="38" fontId="1" fillId="0" borderId="4" xfId="18" applyFont="1" applyFill="1" applyBorder="1" applyAlignment="1">
      <alignment horizontal="distributed" vertical="center"/>
    </xf>
    <xf numFmtId="0" fontId="0" fillId="0" borderId="3" xfId="32" applyFill="1" applyBorder="1" applyAlignment="1">
      <alignment horizontal="center" vertical="center"/>
      <protection/>
    </xf>
    <xf numFmtId="38" fontId="1" fillId="0" borderId="7" xfId="18" applyFont="1" applyFill="1" applyBorder="1" applyAlignment="1">
      <alignment horizontal="right" vertical="center"/>
    </xf>
    <xf numFmtId="38" fontId="1" fillId="0" borderId="19" xfId="18" applyFont="1" applyFill="1" applyBorder="1" applyAlignment="1">
      <alignment horizontal="right" vertical="center"/>
    </xf>
    <xf numFmtId="38" fontId="8" fillId="0" borderId="0" xfId="18" applyFont="1" applyFill="1" applyBorder="1" applyAlignment="1">
      <alignment vertical="center"/>
    </xf>
    <xf numFmtId="38" fontId="9" fillId="0" borderId="3" xfId="18" applyFont="1" applyFill="1" applyBorder="1" applyAlignment="1">
      <alignment horizontal="distributed" vertical="center"/>
    </xf>
    <xf numFmtId="186" fontId="9" fillId="0" borderId="1" xfId="18" applyNumberFormat="1" applyFont="1" applyFill="1" applyBorder="1" applyAlignment="1">
      <alignment horizontal="right" vertical="center"/>
    </xf>
    <xf numFmtId="186" fontId="9" fillId="0" borderId="0" xfId="18" applyNumberFormat="1" applyFont="1" applyFill="1" applyBorder="1" applyAlignment="1">
      <alignment horizontal="right" vertical="center"/>
    </xf>
    <xf numFmtId="186" fontId="9" fillId="0" borderId="5" xfId="18" applyNumberFormat="1" applyFont="1" applyFill="1" applyBorder="1" applyAlignment="1">
      <alignment horizontal="right" vertical="center"/>
    </xf>
    <xf numFmtId="186" fontId="1" fillId="0" borderId="1" xfId="18" applyNumberFormat="1" applyFont="1" applyFill="1" applyBorder="1" applyAlignment="1">
      <alignment horizontal="right" vertical="center"/>
    </xf>
    <xf numFmtId="186" fontId="1" fillId="0" borderId="0" xfId="18" applyNumberFormat="1" applyFont="1" applyFill="1" applyBorder="1" applyAlignment="1">
      <alignment horizontal="right" vertical="center"/>
    </xf>
    <xf numFmtId="186" fontId="1" fillId="0" borderId="0" xfId="18" applyNumberFormat="1" applyFont="1" applyFill="1" applyBorder="1" applyAlignment="1">
      <alignment vertical="center"/>
    </xf>
    <xf numFmtId="186" fontId="1" fillId="0" borderId="5" xfId="18" applyNumberFormat="1" applyFont="1" applyFill="1" applyBorder="1" applyAlignment="1">
      <alignment vertical="center"/>
    </xf>
    <xf numFmtId="200" fontId="1" fillId="0" borderId="0" xfId="18" applyNumberFormat="1" applyFont="1" applyFill="1" applyBorder="1" applyAlignment="1">
      <alignment horizontal="right" vertical="center"/>
    </xf>
    <xf numFmtId="186" fontId="9" fillId="0" borderId="1" xfId="18" applyNumberFormat="1" applyFont="1" applyFill="1" applyBorder="1" applyAlignment="1">
      <alignment vertical="center"/>
    </xf>
    <xf numFmtId="186" fontId="9" fillId="0" borderId="0" xfId="18" applyNumberFormat="1" applyFont="1" applyFill="1" applyBorder="1" applyAlignment="1">
      <alignment vertical="center"/>
    </xf>
    <xf numFmtId="186" fontId="9" fillId="0" borderId="5" xfId="18" applyNumberFormat="1" applyFont="1" applyFill="1" applyBorder="1" applyAlignment="1">
      <alignment vertical="center"/>
    </xf>
    <xf numFmtId="203" fontId="9" fillId="0" borderId="0" xfId="18" applyNumberFormat="1" applyFont="1" applyFill="1" applyBorder="1" applyAlignment="1">
      <alignment horizontal="right" vertical="center"/>
    </xf>
    <xf numFmtId="186" fontId="1" fillId="0" borderId="13" xfId="18" applyNumberFormat="1" applyFont="1" applyFill="1" applyBorder="1" applyAlignment="1">
      <alignment horizontal="right" vertical="center"/>
    </xf>
    <xf numFmtId="186" fontId="1" fillId="0" borderId="14" xfId="18" applyNumberFormat="1" applyFont="1" applyFill="1" applyBorder="1" applyAlignment="1">
      <alignment horizontal="right" vertical="center"/>
    </xf>
    <xf numFmtId="186" fontId="1" fillId="0" borderId="14" xfId="18" applyNumberFormat="1" applyFont="1" applyFill="1" applyBorder="1" applyAlignment="1">
      <alignment vertical="center"/>
    </xf>
    <xf numFmtId="186" fontId="1" fillId="0" borderId="6" xfId="18" applyNumberFormat="1" applyFont="1" applyFill="1" applyBorder="1" applyAlignment="1">
      <alignment vertical="center"/>
    </xf>
    <xf numFmtId="0" fontId="1" fillId="0" borderId="0" xfId="33" applyFont="1" applyFill="1" applyAlignment="1">
      <alignment vertical="center"/>
      <protection/>
    </xf>
    <xf numFmtId="0" fontId="5" fillId="0" borderId="0" xfId="33" applyFont="1" applyFill="1" applyAlignment="1">
      <alignment vertical="center"/>
      <protection/>
    </xf>
    <xf numFmtId="0" fontId="1" fillId="0" borderId="0" xfId="33" applyFont="1" applyFill="1" applyBorder="1" applyAlignment="1">
      <alignment vertical="center"/>
      <protection/>
    </xf>
    <xf numFmtId="0" fontId="1" fillId="0" borderId="8" xfId="33" applyFont="1" applyFill="1" applyBorder="1" applyAlignment="1">
      <alignment vertical="center"/>
      <protection/>
    </xf>
    <xf numFmtId="0" fontId="1" fillId="0" borderId="8" xfId="33" applyFont="1" applyFill="1" applyBorder="1" applyAlignment="1">
      <alignment horizontal="right" vertical="center"/>
      <protection/>
    </xf>
    <xf numFmtId="0" fontId="1" fillId="0" borderId="20" xfId="33" applyFont="1" applyFill="1" applyBorder="1" applyAlignment="1">
      <alignment horizontal="distributed" vertical="center"/>
      <protection/>
    </xf>
    <xf numFmtId="0" fontId="1" fillId="0" borderId="21" xfId="33" applyFont="1" applyFill="1" applyBorder="1" applyAlignment="1">
      <alignment horizontal="distributed" vertical="center"/>
      <protection/>
    </xf>
    <xf numFmtId="0" fontId="1" fillId="0" borderId="22" xfId="33" applyFont="1" applyFill="1" applyBorder="1" applyAlignment="1">
      <alignment horizontal="distributed" vertical="center" wrapText="1"/>
      <protection/>
    </xf>
    <xf numFmtId="0" fontId="1" fillId="0" borderId="1" xfId="33" applyFont="1" applyFill="1" applyBorder="1" applyAlignment="1">
      <alignment horizontal="distributed" vertical="center"/>
      <protection/>
    </xf>
    <xf numFmtId="0" fontId="6" fillId="0" borderId="0" xfId="33" applyFont="1" applyFill="1" applyBorder="1" applyAlignment="1">
      <alignment horizontal="distributed" vertical="center"/>
      <protection/>
    </xf>
    <xf numFmtId="0" fontId="0" fillId="0" borderId="5" xfId="33" applyFill="1" applyBorder="1" applyAlignment="1">
      <alignment horizontal="distributed" vertical="center"/>
      <protection/>
    </xf>
    <xf numFmtId="41" fontId="12" fillId="0" borderId="0" xfId="33" applyNumberFormat="1" applyFont="1" applyFill="1" applyBorder="1" applyAlignment="1">
      <alignment horizontal="right" vertical="center"/>
      <protection/>
    </xf>
    <xf numFmtId="41" fontId="12" fillId="0" borderId="19" xfId="33" applyNumberFormat="1" applyFont="1" applyFill="1" applyBorder="1" applyAlignment="1">
      <alignment horizontal="right" vertical="center"/>
      <protection/>
    </xf>
    <xf numFmtId="0" fontId="9" fillId="0" borderId="0" xfId="33" applyFont="1" applyFill="1" applyAlignment="1">
      <alignment vertical="center"/>
      <protection/>
    </xf>
    <xf numFmtId="0" fontId="9" fillId="0" borderId="1" xfId="33" applyFont="1" applyFill="1" applyBorder="1" applyAlignment="1">
      <alignment horizontal="distributed" vertical="center"/>
      <protection/>
    </xf>
    <xf numFmtId="0" fontId="9" fillId="0" borderId="0" xfId="33" applyFont="1" applyFill="1" applyBorder="1" applyAlignment="1">
      <alignment horizontal="distributed" vertical="center"/>
      <protection/>
    </xf>
    <xf numFmtId="0" fontId="9" fillId="0" borderId="5" xfId="33" applyFont="1" applyFill="1" applyBorder="1" applyAlignment="1">
      <alignment horizontal="distributed" vertical="center"/>
      <protection/>
    </xf>
    <xf numFmtId="41" fontId="9" fillId="0" borderId="0" xfId="33" applyNumberFormat="1" applyFont="1" applyFill="1" applyAlignment="1">
      <alignment vertical="center"/>
      <protection/>
    </xf>
    <xf numFmtId="41" fontId="9" fillId="0" borderId="5" xfId="18" applyNumberFormat="1" applyFont="1" applyFill="1" applyBorder="1" applyAlignment="1">
      <alignment vertical="center"/>
    </xf>
    <xf numFmtId="0" fontId="0" fillId="0" borderId="5" xfId="33" applyFill="1" applyBorder="1" applyAlignment="1">
      <alignment horizontal="distributed" vertical="center"/>
      <protection/>
    </xf>
    <xf numFmtId="0" fontId="1" fillId="0" borderId="0" xfId="33" applyFont="1" applyFill="1" applyBorder="1" applyAlignment="1">
      <alignment horizontal="distributed" vertical="center"/>
      <protection/>
    </xf>
    <xf numFmtId="41" fontId="1" fillId="0" borderId="0" xfId="33" applyNumberFormat="1" applyFont="1" applyFill="1" applyAlignment="1">
      <alignment vertical="center"/>
      <protection/>
    </xf>
    <xf numFmtId="41" fontId="1" fillId="0" borderId="5" xfId="18" applyNumberFormat="1" applyFont="1" applyFill="1" applyBorder="1" applyAlignment="1">
      <alignment vertical="center"/>
    </xf>
    <xf numFmtId="49" fontId="1" fillId="0" borderId="5" xfId="33" applyNumberFormat="1" applyFont="1" applyFill="1" applyBorder="1" applyAlignment="1">
      <alignment horizontal="distributed" vertical="center" wrapText="1"/>
      <protection/>
    </xf>
    <xf numFmtId="41" fontId="1" fillId="0" borderId="0" xfId="33" applyNumberFormat="1" applyFont="1" applyFill="1" applyBorder="1" applyAlignment="1">
      <alignment vertical="center"/>
      <protection/>
    </xf>
    <xf numFmtId="49" fontId="1" fillId="0" borderId="5" xfId="33" applyNumberFormat="1" applyFont="1" applyFill="1" applyBorder="1" applyAlignment="1">
      <alignment horizontal="distributed" vertical="center"/>
      <protection/>
    </xf>
    <xf numFmtId="0" fontId="1" fillId="0" borderId="5" xfId="33" applyFont="1" applyFill="1" applyBorder="1" applyAlignment="1">
      <alignment horizontal="distributed" vertical="center" wrapText="1"/>
      <protection/>
    </xf>
    <xf numFmtId="41" fontId="1" fillId="0" borderId="0" xfId="33" applyNumberFormat="1" applyFont="1" applyFill="1" applyBorder="1" applyAlignment="1">
      <alignment horizontal="right" vertical="center"/>
      <protection/>
    </xf>
    <xf numFmtId="0" fontId="1" fillId="0" borderId="5" xfId="33" applyFont="1" applyFill="1" applyBorder="1" applyAlignment="1">
      <alignment horizontal="distributed" vertical="center"/>
      <protection/>
    </xf>
    <xf numFmtId="0" fontId="9" fillId="0" borderId="5" xfId="33" applyFont="1" applyFill="1" applyBorder="1" applyAlignment="1">
      <alignment horizontal="distributed" vertical="center" wrapText="1"/>
      <protection/>
    </xf>
    <xf numFmtId="41" fontId="9" fillId="0" borderId="0" xfId="33" applyNumberFormat="1" applyFont="1" applyFill="1" applyBorder="1" applyAlignment="1">
      <alignment vertical="center"/>
      <protection/>
    </xf>
    <xf numFmtId="41" fontId="9" fillId="0" borderId="5" xfId="33" applyNumberFormat="1" applyFont="1" applyFill="1" applyBorder="1" applyAlignment="1">
      <alignment vertical="center"/>
      <protection/>
    </xf>
    <xf numFmtId="0" fontId="1" fillId="0" borderId="1" xfId="33" applyFont="1" applyFill="1" applyBorder="1" applyAlignment="1">
      <alignment horizontal="center" vertical="center" wrapText="1"/>
      <protection/>
    </xf>
    <xf numFmtId="0" fontId="1" fillId="0" borderId="0" xfId="33" applyFont="1" applyFill="1" applyBorder="1" applyAlignment="1">
      <alignment horizontal="center" vertical="center" wrapText="1"/>
      <protection/>
    </xf>
    <xf numFmtId="49" fontId="1" fillId="0" borderId="0" xfId="33" applyNumberFormat="1" applyFont="1" applyFill="1" applyBorder="1" applyAlignment="1">
      <alignment horizontal="center" vertical="center" shrinkToFit="1"/>
      <protection/>
    </xf>
    <xf numFmtId="49" fontId="1" fillId="0" borderId="5" xfId="33" applyNumberFormat="1" applyFont="1" applyFill="1" applyBorder="1" applyAlignment="1">
      <alignment horizontal="center" vertical="center" shrinkToFit="1"/>
      <protection/>
    </xf>
    <xf numFmtId="38" fontId="9" fillId="0" borderId="0" xfId="18" applyNumberFormat="1" applyFont="1" applyFill="1" applyBorder="1" applyAlignment="1">
      <alignment vertical="center"/>
    </xf>
    <xf numFmtId="0" fontId="1" fillId="0" borderId="1" xfId="33" applyFont="1" applyFill="1" applyBorder="1" applyAlignment="1">
      <alignment horizontal="center" vertical="center"/>
      <protection/>
    </xf>
    <xf numFmtId="0" fontId="9" fillId="0" borderId="6" xfId="33" applyFont="1" applyFill="1" applyBorder="1" applyAlignment="1">
      <alignment horizontal="distributed" vertical="center"/>
      <protection/>
    </xf>
    <xf numFmtId="41" fontId="9" fillId="0" borderId="14" xfId="33" applyNumberFormat="1" applyFont="1" applyFill="1" applyBorder="1" applyAlignment="1">
      <alignment vertical="center"/>
      <protection/>
    </xf>
    <xf numFmtId="41" fontId="9" fillId="0" borderId="6" xfId="33" applyNumberFormat="1" applyFont="1" applyFill="1" applyBorder="1" applyAlignment="1">
      <alignment vertical="center"/>
      <protection/>
    </xf>
    <xf numFmtId="0" fontId="1" fillId="0" borderId="0" xfId="34" applyFont="1" applyFill="1" applyAlignment="1">
      <alignment horizontal="center"/>
      <protection/>
    </xf>
    <xf numFmtId="0" fontId="5" fillId="0" borderId="0" xfId="34" applyFont="1" applyFill="1">
      <alignment/>
      <protection/>
    </xf>
    <xf numFmtId="0" fontId="1" fillId="0" borderId="0" xfId="34" applyFont="1" applyFill="1">
      <alignment/>
      <protection/>
    </xf>
    <xf numFmtId="0" fontId="1" fillId="0" borderId="0" xfId="34" applyNumberFormat="1" applyFont="1" applyFill="1">
      <alignment/>
      <protection/>
    </xf>
    <xf numFmtId="0" fontId="1" fillId="0" borderId="0" xfId="34" applyFont="1" applyFill="1" quotePrefix="1">
      <alignment/>
      <protection/>
    </xf>
    <xf numFmtId="0" fontId="1" fillId="0" borderId="8" xfId="34" applyFont="1" applyFill="1" applyBorder="1" applyAlignment="1">
      <alignment horizontal="distributed" vertical="center"/>
      <protection/>
    </xf>
    <xf numFmtId="0" fontId="1" fillId="0" borderId="0" xfId="34" applyFont="1" applyFill="1" applyBorder="1">
      <alignment/>
      <protection/>
    </xf>
    <xf numFmtId="0" fontId="1" fillId="0" borderId="0" xfId="34" applyFont="1" applyFill="1" applyBorder="1" applyAlignment="1">
      <alignment horizontal="right"/>
      <protection/>
    </xf>
    <xf numFmtId="0" fontId="1" fillId="0" borderId="16" xfId="34" applyFont="1" applyFill="1" applyBorder="1" applyAlignment="1">
      <alignment horizontal="center" vertical="center"/>
      <protection/>
    </xf>
    <xf numFmtId="0" fontId="1" fillId="0" borderId="16" xfId="34" applyFont="1" applyFill="1" applyBorder="1" applyAlignment="1">
      <alignment horizontal="center" vertical="center" wrapText="1"/>
      <protection/>
    </xf>
    <xf numFmtId="0" fontId="10" fillId="0" borderId="0" xfId="34" applyFont="1" applyFill="1" applyAlignment="1">
      <alignment horizontal="center"/>
      <protection/>
    </xf>
    <xf numFmtId="0" fontId="10" fillId="0" borderId="18" xfId="34" applyFont="1" applyFill="1" applyBorder="1" applyAlignment="1">
      <alignment horizontal="center"/>
      <protection/>
    </xf>
    <xf numFmtId="0" fontId="10" fillId="0" borderId="19" xfId="34" applyFont="1" applyFill="1" applyBorder="1" applyAlignment="1">
      <alignment horizontal="distributed" vertical="center"/>
      <protection/>
    </xf>
    <xf numFmtId="41" fontId="20" fillId="0" borderId="0" xfId="18" applyNumberFormat="1" applyFont="1" applyFill="1" applyBorder="1" applyAlignment="1">
      <alignment horizontal="right" vertical="center"/>
    </xf>
    <xf numFmtId="41" fontId="21" fillId="0" borderId="0" xfId="18" applyNumberFormat="1" applyFont="1" applyFill="1" applyBorder="1" applyAlignment="1">
      <alignment horizontal="right" vertical="center"/>
    </xf>
    <xf numFmtId="41" fontId="21" fillId="0" borderId="19" xfId="18" applyNumberFormat="1" applyFont="1" applyFill="1" applyBorder="1" applyAlignment="1">
      <alignment horizontal="right" vertical="center"/>
    </xf>
    <xf numFmtId="0" fontId="10" fillId="0" borderId="0" xfId="34" applyFont="1" applyFill="1">
      <alignment/>
      <protection/>
    </xf>
    <xf numFmtId="0" fontId="9" fillId="0" borderId="0" xfId="34" applyFont="1" applyFill="1" applyAlignment="1">
      <alignment horizontal="center"/>
      <protection/>
    </xf>
    <xf numFmtId="177" fontId="9" fillId="0" borderId="0" xfId="18" applyNumberFormat="1" applyFont="1" applyFill="1" applyBorder="1" applyAlignment="1">
      <alignment horizontal="right" vertical="center"/>
    </xf>
    <xf numFmtId="177" fontId="9" fillId="0" borderId="5" xfId="18" applyNumberFormat="1" applyFont="1" applyFill="1" applyBorder="1" applyAlignment="1">
      <alignment horizontal="right" vertical="center"/>
    </xf>
    <xf numFmtId="0" fontId="9" fillId="0" borderId="0" xfId="34" applyFont="1" applyFill="1">
      <alignment/>
      <protection/>
    </xf>
    <xf numFmtId="0" fontId="9" fillId="0" borderId="1" xfId="34" applyFont="1" applyFill="1" applyBorder="1" applyAlignment="1">
      <alignment horizontal="center"/>
      <protection/>
    </xf>
    <xf numFmtId="0" fontId="9" fillId="0" borderId="5" xfId="34" applyFont="1" applyFill="1" applyBorder="1" applyAlignment="1">
      <alignment horizontal="distributed" vertical="center"/>
      <protection/>
    </xf>
    <xf numFmtId="177" fontId="9" fillId="0" borderId="0" xfId="18" applyNumberFormat="1" applyFont="1" applyFill="1" applyBorder="1" applyAlignment="1">
      <alignment horizontal="right"/>
    </xf>
    <xf numFmtId="177" fontId="9" fillId="0" borderId="5" xfId="18" applyNumberFormat="1" applyFont="1" applyFill="1" applyBorder="1" applyAlignment="1">
      <alignment horizontal="right"/>
    </xf>
    <xf numFmtId="41" fontId="9" fillId="0" borderId="0" xfId="34" applyNumberFormat="1" applyFont="1" applyFill="1" applyBorder="1" applyAlignment="1">
      <alignment horizontal="right" vertical="center"/>
      <protection/>
    </xf>
    <xf numFmtId="41" fontId="9" fillId="0" borderId="5" xfId="34" applyNumberFormat="1" applyFont="1" applyFill="1" applyBorder="1" applyAlignment="1">
      <alignment horizontal="right" vertical="center"/>
      <protection/>
    </xf>
    <xf numFmtId="0" fontId="1" fillId="0" borderId="1" xfId="34" applyFont="1" applyFill="1" applyBorder="1" applyAlignment="1">
      <alignment horizontal="center"/>
      <protection/>
    </xf>
    <xf numFmtId="41" fontId="1" fillId="0" borderId="0" xfId="34" applyNumberFormat="1" applyFont="1" applyFill="1" applyBorder="1" applyAlignment="1">
      <alignment horizontal="right" vertical="center"/>
      <protection/>
    </xf>
    <xf numFmtId="41" fontId="1" fillId="0" borderId="0" xfId="18" applyNumberFormat="1" applyFont="1" applyFill="1" applyBorder="1" applyAlignment="1">
      <alignment horizontal="right"/>
    </xf>
    <xf numFmtId="41" fontId="1" fillId="0" borderId="5" xfId="18" applyNumberFormat="1" applyFont="1" applyFill="1" applyBorder="1" applyAlignment="1">
      <alignment horizontal="right"/>
    </xf>
    <xf numFmtId="0" fontId="1" fillId="0" borderId="0" xfId="34" applyFont="1" applyFill="1" applyBorder="1" applyAlignment="1">
      <alignment horizontal="center"/>
      <protection/>
    </xf>
    <xf numFmtId="0" fontId="1" fillId="0" borderId="0" xfId="34" applyFont="1" applyFill="1" applyBorder="1" applyAlignment="1">
      <alignment vertical="center"/>
      <protection/>
    </xf>
    <xf numFmtId="0" fontId="1" fillId="0" borderId="5" xfId="34" applyFont="1" applyFill="1" applyBorder="1" applyAlignment="1">
      <alignment horizontal="distributed"/>
      <protection/>
    </xf>
    <xf numFmtId="41" fontId="1" fillId="0" borderId="0" xfId="34" applyNumberFormat="1" applyFont="1" applyFill="1" applyBorder="1">
      <alignment/>
      <protection/>
    </xf>
    <xf numFmtId="41" fontId="1" fillId="0" borderId="5" xfId="34" applyNumberFormat="1" applyFont="1" applyFill="1" applyBorder="1">
      <alignment/>
      <protection/>
    </xf>
    <xf numFmtId="41" fontId="1" fillId="0" borderId="1" xfId="34" applyNumberFormat="1" applyFont="1" applyFill="1" applyBorder="1" applyAlignment="1">
      <alignment horizontal="right" vertical="center"/>
      <protection/>
    </xf>
    <xf numFmtId="41" fontId="1" fillId="0" borderId="5" xfId="18" applyNumberFormat="1" applyFont="1" applyFill="1" applyBorder="1" applyAlignment="1">
      <alignment horizontal="right" vertical="center"/>
    </xf>
    <xf numFmtId="0" fontId="9" fillId="0" borderId="0" xfId="34" applyFont="1" applyFill="1" applyAlignment="1">
      <alignment horizontal="center" vertical="center"/>
      <protection/>
    </xf>
    <xf numFmtId="0" fontId="9" fillId="0" borderId="0" xfId="34" applyFont="1" applyFill="1" applyAlignment="1">
      <alignment vertical="center"/>
      <protection/>
    </xf>
    <xf numFmtId="41" fontId="1" fillId="0" borderId="5" xfId="34" applyNumberFormat="1" applyFont="1" applyFill="1" applyBorder="1" applyAlignment="1">
      <alignment horizontal="right" vertical="center"/>
      <protection/>
    </xf>
    <xf numFmtId="0" fontId="1" fillId="0" borderId="0" xfId="34" applyFont="1" applyFill="1" applyAlignment="1">
      <alignment horizontal="right"/>
      <protection/>
    </xf>
    <xf numFmtId="0" fontId="1" fillId="0" borderId="13" xfId="34" applyFont="1" applyFill="1" applyBorder="1" applyAlignment="1">
      <alignment horizontal="center"/>
      <protection/>
    </xf>
    <xf numFmtId="41" fontId="1" fillId="0" borderId="14" xfId="34" applyNumberFormat="1" applyFont="1" applyFill="1" applyBorder="1" applyAlignment="1">
      <alignment horizontal="right" vertical="center"/>
      <protection/>
    </xf>
    <xf numFmtId="41" fontId="1" fillId="0" borderId="6" xfId="34" applyNumberFormat="1" applyFont="1" applyFill="1" applyBorder="1" applyAlignment="1">
      <alignment horizontal="right" vertical="center"/>
      <protection/>
    </xf>
    <xf numFmtId="0" fontId="1" fillId="0" borderId="0" xfId="34" applyFont="1" applyFill="1" applyBorder="1" applyAlignment="1">
      <alignment/>
      <protection/>
    </xf>
    <xf numFmtId="0" fontId="1" fillId="0" borderId="0" xfId="34" applyFont="1" applyFill="1" applyBorder="1" applyAlignment="1">
      <alignment horizontal="distributed"/>
      <protection/>
    </xf>
    <xf numFmtId="189" fontId="1" fillId="0" borderId="0" xfId="34" applyNumberFormat="1" applyFont="1" applyFill="1" applyBorder="1" applyAlignment="1">
      <alignment horizontal="center"/>
      <protection/>
    </xf>
    <xf numFmtId="41" fontId="1" fillId="0" borderId="0" xfId="34" applyNumberFormat="1" applyFont="1" applyFill="1" applyBorder="1" applyAlignment="1">
      <alignment horizontal="center"/>
      <protection/>
    </xf>
    <xf numFmtId="0" fontId="1" fillId="0" borderId="0" xfId="35" applyFont="1" applyFill="1">
      <alignment/>
      <protection/>
    </xf>
    <xf numFmtId="0" fontId="5" fillId="0" borderId="0" xfId="35" applyFont="1" applyFill="1">
      <alignment/>
      <protection/>
    </xf>
    <xf numFmtId="0" fontId="5" fillId="0" borderId="0" xfId="35" applyFont="1" applyFill="1" applyBorder="1">
      <alignment/>
      <protection/>
    </xf>
    <xf numFmtId="0" fontId="1" fillId="0" borderId="0" xfId="35" applyFont="1" applyFill="1" applyAlignment="1">
      <alignment horizontal="center"/>
      <protection/>
    </xf>
    <xf numFmtId="0" fontId="1" fillId="0" borderId="0" xfId="35" applyFont="1" applyFill="1" applyBorder="1">
      <alignment/>
      <protection/>
    </xf>
    <xf numFmtId="0" fontId="1" fillId="0" borderId="0" xfId="35" applyFont="1" applyFill="1" quotePrefix="1">
      <alignment/>
      <protection/>
    </xf>
    <xf numFmtId="0" fontId="1" fillId="0" borderId="0" xfId="35" applyFont="1" applyFill="1" applyAlignment="1">
      <alignment horizontal="right"/>
      <protection/>
    </xf>
    <xf numFmtId="0" fontId="1" fillId="0" borderId="0" xfId="35" applyFont="1" applyFill="1" applyBorder="1" applyAlignment="1">
      <alignment horizontal="right"/>
      <protection/>
    </xf>
    <xf numFmtId="0" fontId="1" fillId="0" borderId="0" xfId="35" applyFont="1" applyFill="1" applyAlignment="1">
      <alignment vertical="center"/>
      <protection/>
    </xf>
    <xf numFmtId="0" fontId="1" fillId="0" borderId="23" xfId="35" applyFont="1" applyFill="1" applyBorder="1" applyAlignment="1">
      <alignment horizontal="right" vertical="center" wrapText="1"/>
      <protection/>
    </xf>
    <xf numFmtId="0" fontId="1" fillId="0" borderId="0" xfId="35" applyFont="1" applyFill="1" applyBorder="1" applyAlignment="1">
      <alignment horizontal="right" vertical="top" wrapText="1"/>
      <protection/>
    </xf>
    <xf numFmtId="0" fontId="1" fillId="0" borderId="0" xfId="35" applyFont="1" applyFill="1" applyBorder="1" applyAlignment="1">
      <alignment horizontal="center" vertical="center" wrapText="1"/>
      <protection/>
    </xf>
    <xf numFmtId="0" fontId="1" fillId="0" borderId="5" xfId="35" applyFont="1" applyFill="1" applyBorder="1" applyAlignment="1">
      <alignment horizontal="center" vertical="center" wrapText="1"/>
      <protection/>
    </xf>
    <xf numFmtId="0" fontId="1" fillId="0" borderId="14" xfId="35" applyFont="1" applyFill="1" applyBorder="1" applyAlignment="1">
      <alignment horizontal="center" vertical="center" wrapText="1"/>
      <protection/>
    </xf>
    <xf numFmtId="0" fontId="8" fillId="0" borderId="16" xfId="35" applyNumberFormat="1" applyFont="1" applyFill="1" applyBorder="1" applyAlignment="1">
      <alignment horizontal="distributed" vertical="center"/>
      <protection/>
    </xf>
    <xf numFmtId="0" fontId="8" fillId="0" borderId="16" xfId="35" applyNumberFormat="1" applyFont="1" applyFill="1" applyBorder="1" applyAlignment="1">
      <alignment horizontal="distributed" vertical="center" wrapText="1"/>
      <protection/>
    </xf>
    <xf numFmtId="208" fontId="1" fillId="0" borderId="0" xfId="35" applyNumberFormat="1" applyFont="1" applyFill="1" applyAlignment="1">
      <alignment vertical="center"/>
      <protection/>
    </xf>
    <xf numFmtId="208" fontId="1" fillId="0" borderId="1" xfId="35" applyNumberFormat="1" applyFont="1" applyFill="1" applyBorder="1" applyAlignment="1">
      <alignment vertical="center"/>
      <protection/>
    </xf>
    <xf numFmtId="208" fontId="1" fillId="0" borderId="0" xfId="35" applyNumberFormat="1" applyFont="1" applyFill="1" applyBorder="1" applyAlignment="1">
      <alignment vertical="center"/>
      <protection/>
    </xf>
    <xf numFmtId="208" fontId="1" fillId="0" borderId="5" xfId="35" applyNumberFormat="1" applyFont="1" applyFill="1" applyBorder="1" applyAlignment="1">
      <alignment horizontal="distributed" vertical="center"/>
      <protection/>
    </xf>
    <xf numFmtId="208" fontId="1" fillId="0" borderId="7" xfId="35" applyNumberFormat="1" applyFont="1" applyFill="1" applyBorder="1" applyAlignment="1">
      <alignment horizontal="distributed" vertical="center"/>
      <protection/>
    </xf>
    <xf numFmtId="41" fontId="1" fillId="0" borderId="7" xfId="35" applyNumberFormat="1" applyFont="1" applyFill="1" applyBorder="1" applyAlignment="1">
      <alignment horizontal="right"/>
      <protection/>
    </xf>
    <xf numFmtId="41" fontId="23" fillId="0" borderId="7" xfId="35" applyNumberFormat="1" applyFont="1" applyFill="1" applyBorder="1" applyAlignment="1">
      <alignment horizontal="right"/>
      <protection/>
    </xf>
    <xf numFmtId="41" fontId="23" fillId="0" borderId="19" xfId="35" applyNumberFormat="1" applyFont="1" applyFill="1" applyBorder="1" applyAlignment="1">
      <alignment horizontal="right"/>
      <protection/>
    </xf>
    <xf numFmtId="0" fontId="1" fillId="0" borderId="1" xfId="35" applyFont="1" applyFill="1" applyBorder="1" applyAlignment="1">
      <alignment vertical="center"/>
      <protection/>
    </xf>
    <xf numFmtId="0" fontId="1" fillId="0" borderId="0" xfId="35" applyFont="1" applyFill="1" applyBorder="1" applyAlignment="1">
      <alignment vertical="center"/>
      <protection/>
    </xf>
    <xf numFmtId="0" fontId="1" fillId="0" borderId="0" xfId="35" applyFont="1" applyFill="1" applyBorder="1" applyAlignment="1">
      <alignment horizontal="center" vertical="center" textRotation="255"/>
      <protection/>
    </xf>
    <xf numFmtId="0" fontId="1" fillId="0" borderId="0" xfId="35" applyFont="1" applyFill="1" applyBorder="1" applyAlignment="1">
      <alignment horizontal="center" vertical="center"/>
      <protection/>
    </xf>
    <xf numFmtId="0" fontId="1" fillId="0" borderId="0" xfId="35" applyFont="1" applyFill="1" applyBorder="1" applyAlignment="1">
      <alignment horizontal="distributed" vertical="center" wrapText="1"/>
      <protection/>
    </xf>
    <xf numFmtId="0" fontId="0" fillId="0" borderId="0" xfId="35" applyNumberFormat="1" applyFill="1" applyBorder="1" applyAlignment="1">
      <alignment horizontal="distributed" vertical="center"/>
      <protection/>
    </xf>
    <xf numFmtId="0" fontId="0" fillId="0" borderId="0" xfId="35" applyNumberFormat="1" applyFill="1" applyBorder="1" applyAlignment="1">
      <alignment horizontal="distributed" vertical="center" wrapText="1"/>
      <protection/>
    </xf>
    <xf numFmtId="0" fontId="1" fillId="0" borderId="0" xfId="35" applyNumberFormat="1" applyFont="1" applyFill="1" applyBorder="1" applyAlignment="1">
      <alignment horizontal="center" vertical="center"/>
      <protection/>
    </xf>
    <xf numFmtId="0" fontId="1" fillId="0" borderId="5" xfId="35" applyNumberFormat="1" applyFont="1" applyFill="1" applyBorder="1" applyAlignment="1">
      <alignment horizontal="center" vertical="center"/>
      <protection/>
    </xf>
    <xf numFmtId="208" fontId="9" fillId="0" borderId="0" xfId="35" applyNumberFormat="1" applyFont="1" applyFill="1" applyAlignment="1">
      <alignment vertical="center"/>
      <protection/>
    </xf>
    <xf numFmtId="0" fontId="9" fillId="0" borderId="1" xfId="35" applyFont="1" applyFill="1" applyBorder="1" applyAlignment="1">
      <alignment horizontal="center" vertical="center"/>
      <protection/>
    </xf>
    <xf numFmtId="0" fontId="9" fillId="0" borderId="0" xfId="35" applyFont="1" applyFill="1" applyBorder="1" applyAlignment="1">
      <alignment horizontal="center" vertical="center"/>
      <protection/>
    </xf>
    <xf numFmtId="0" fontId="9" fillId="0" borderId="5" xfId="35" applyFont="1" applyFill="1" applyBorder="1" applyAlignment="1">
      <alignment horizontal="distributed" vertical="center"/>
      <protection/>
    </xf>
    <xf numFmtId="208" fontId="9" fillId="0" borderId="0" xfId="35" applyNumberFormat="1" applyFont="1" applyFill="1" applyBorder="1" applyAlignment="1">
      <alignment horizontal="distributed" vertical="center"/>
      <protection/>
    </xf>
    <xf numFmtId="41" fontId="9" fillId="0" borderId="0" xfId="35" applyNumberFormat="1" applyFont="1" applyFill="1" applyBorder="1" applyAlignment="1">
      <alignment horizontal="right"/>
      <protection/>
    </xf>
    <xf numFmtId="41" fontId="24" fillId="0" borderId="0" xfId="35" applyNumberFormat="1" applyFont="1" applyFill="1" applyBorder="1" applyAlignment="1">
      <alignment horizontal="right"/>
      <protection/>
    </xf>
    <xf numFmtId="41" fontId="9" fillId="0" borderId="5" xfId="35" applyNumberFormat="1" applyFont="1" applyFill="1" applyBorder="1" applyAlignment="1">
      <alignment horizontal="right"/>
      <protection/>
    </xf>
    <xf numFmtId="41" fontId="1" fillId="0" borderId="0" xfId="35" applyNumberFormat="1" applyFont="1" applyFill="1" applyBorder="1" applyAlignment="1">
      <alignment horizontal="right"/>
      <protection/>
    </xf>
    <xf numFmtId="41" fontId="8" fillId="0" borderId="0" xfId="35" applyNumberFormat="1" applyFont="1" applyFill="1" applyBorder="1" applyAlignment="1">
      <alignment horizontal="right"/>
      <protection/>
    </xf>
    <xf numFmtId="41" fontId="8" fillId="0" borderId="5" xfId="35" applyNumberFormat="1" applyFont="1" applyFill="1" applyBorder="1" applyAlignment="1">
      <alignment horizontal="right"/>
      <protection/>
    </xf>
    <xf numFmtId="0" fontId="1" fillId="0" borderId="5" xfId="35" applyFont="1" applyFill="1" applyBorder="1" applyAlignment="1">
      <alignment horizontal="center" vertical="center"/>
      <protection/>
    </xf>
    <xf numFmtId="0" fontId="1" fillId="0" borderId="0" xfId="35" applyFont="1" applyFill="1" applyBorder="1" applyAlignment="1">
      <alignment horizontal="center" vertical="center"/>
      <protection/>
    </xf>
    <xf numFmtId="41" fontId="1" fillId="0" borderId="5" xfId="35" applyNumberFormat="1" applyFont="1" applyFill="1" applyBorder="1" applyAlignment="1">
      <alignment horizontal="right"/>
      <protection/>
    </xf>
    <xf numFmtId="0" fontId="9" fillId="0" borderId="0" xfId="35" applyFont="1" applyFill="1" applyAlignment="1">
      <alignment vertical="center"/>
      <protection/>
    </xf>
    <xf numFmtId="0" fontId="9" fillId="0" borderId="1" xfId="35" applyFont="1" applyFill="1" applyBorder="1" applyAlignment="1">
      <alignment horizontal="center" vertical="center" textRotation="255"/>
      <protection/>
    </xf>
    <xf numFmtId="0" fontId="9" fillId="0" borderId="0" xfId="35" applyFont="1" applyFill="1" applyBorder="1" applyAlignment="1">
      <alignment horizontal="center" vertical="center" textRotation="255"/>
      <protection/>
    </xf>
    <xf numFmtId="0" fontId="8" fillId="0" borderId="0" xfId="35" applyFont="1" applyFill="1" applyBorder="1" applyAlignment="1">
      <alignment horizontal="distributed" vertical="center"/>
      <protection/>
    </xf>
    <xf numFmtId="41" fontId="1" fillId="0" borderId="0" xfId="35" applyNumberFormat="1" applyFont="1" applyFill="1" applyBorder="1" applyAlignment="1">
      <alignment horizontal="center"/>
      <protection/>
    </xf>
    <xf numFmtId="0" fontId="1" fillId="0" borderId="13" xfId="35" applyFont="1" applyFill="1" applyBorder="1" applyAlignment="1">
      <alignment vertical="center"/>
      <protection/>
    </xf>
    <xf numFmtId="0" fontId="1" fillId="0" borderId="14" xfId="35" applyFont="1" applyFill="1" applyBorder="1" applyAlignment="1">
      <alignment vertical="center"/>
      <protection/>
    </xf>
    <xf numFmtId="0" fontId="1" fillId="0" borderId="6" xfId="35" applyFont="1" applyFill="1" applyBorder="1" applyAlignment="1">
      <alignment horizontal="center" vertical="center"/>
      <protection/>
    </xf>
    <xf numFmtId="0" fontId="1" fillId="0" borderId="14" xfId="35" applyFont="1" applyFill="1" applyBorder="1" applyAlignment="1">
      <alignment horizontal="center" vertical="center"/>
      <protection/>
    </xf>
    <xf numFmtId="41" fontId="1" fillId="0" borderId="14" xfId="35" applyNumberFormat="1" applyFont="1" applyFill="1" applyBorder="1" applyAlignment="1">
      <alignment horizontal="right"/>
      <protection/>
    </xf>
    <xf numFmtId="41" fontId="1" fillId="0" borderId="6" xfId="35" applyNumberFormat="1" applyFont="1" applyFill="1" applyBorder="1" applyAlignment="1">
      <alignment horizontal="right"/>
      <protection/>
    </xf>
    <xf numFmtId="38" fontId="5" fillId="0" borderId="0" xfId="18" applyFont="1" applyFill="1" applyAlignment="1">
      <alignment/>
    </xf>
    <xf numFmtId="38" fontId="1" fillId="0" borderId="0" xfId="18" applyFont="1" applyFill="1" applyAlignment="1">
      <alignment/>
    </xf>
    <xf numFmtId="38" fontId="1" fillId="0" borderId="0" xfId="18" applyFont="1" applyFill="1" applyAlignment="1">
      <alignment horizontal="right"/>
    </xf>
    <xf numFmtId="38" fontId="1" fillId="0" borderId="24" xfId="18" applyFont="1" applyFill="1" applyBorder="1" applyAlignment="1">
      <alignment horizontal="distributed" vertical="center"/>
    </xf>
    <xf numFmtId="38" fontId="1" fillId="0" borderId="19" xfId="18" applyFont="1" applyFill="1" applyBorder="1" applyAlignment="1">
      <alignment horizontal="distributed" vertical="center"/>
    </xf>
    <xf numFmtId="38" fontId="1" fillId="0" borderId="18" xfId="18" applyFont="1" applyFill="1" applyBorder="1" applyAlignment="1">
      <alignment/>
    </xf>
    <xf numFmtId="38" fontId="1" fillId="0" borderId="19" xfId="18" applyFont="1" applyFill="1" applyBorder="1" applyAlignment="1">
      <alignment horizontal="left" vertical="center"/>
    </xf>
    <xf numFmtId="41" fontId="1" fillId="0" borderId="0" xfId="18" applyNumberFormat="1" applyFont="1" applyFill="1" applyBorder="1" applyAlignment="1">
      <alignment horizontal="center" vertical="center"/>
    </xf>
    <xf numFmtId="41" fontId="1" fillId="0" borderId="19" xfId="18" applyNumberFormat="1" applyFont="1" applyFill="1" applyBorder="1" applyAlignment="1">
      <alignment horizontal="center" vertical="center"/>
    </xf>
    <xf numFmtId="41" fontId="9" fillId="0" borderId="0" xfId="18" applyNumberFormat="1" applyFont="1" applyFill="1" applyBorder="1" applyAlignment="1">
      <alignment/>
    </xf>
    <xf numFmtId="41" fontId="9" fillId="0" borderId="0" xfId="18" applyNumberFormat="1" applyFont="1" applyFill="1" applyBorder="1" applyAlignment="1">
      <alignment horizontal="center"/>
    </xf>
    <xf numFmtId="41" fontId="1" fillId="0" borderId="0" xfId="18" applyNumberFormat="1" applyFont="1" applyFill="1" applyBorder="1" applyAlignment="1">
      <alignment/>
    </xf>
    <xf numFmtId="41" fontId="1" fillId="0" borderId="5" xfId="18" applyNumberFormat="1" applyFont="1" applyFill="1" applyBorder="1" applyAlignment="1">
      <alignment/>
    </xf>
    <xf numFmtId="41" fontId="1" fillId="0" borderId="0" xfId="18" applyNumberFormat="1" applyFont="1" applyFill="1" applyBorder="1" applyAlignment="1">
      <alignment horizontal="center"/>
    </xf>
    <xf numFmtId="38" fontId="1" fillId="0" borderId="5" xfId="18" applyFont="1" applyFill="1" applyBorder="1" applyAlignment="1">
      <alignment horizontal="distributed" vertical="center" wrapText="1"/>
    </xf>
    <xf numFmtId="41" fontId="9" fillId="0" borderId="0" xfId="18" applyNumberFormat="1" applyFont="1" applyFill="1" applyAlignment="1">
      <alignment vertical="center"/>
    </xf>
    <xf numFmtId="41" fontId="9" fillId="0" borderId="5" xfId="18" applyNumberFormat="1" applyFont="1" applyFill="1" applyBorder="1" applyAlignment="1">
      <alignment/>
    </xf>
    <xf numFmtId="38" fontId="1" fillId="0" borderId="13" xfId="18" applyFont="1" applyFill="1" applyBorder="1" applyAlignment="1">
      <alignment horizontal="center" vertical="center" textRotation="255"/>
    </xf>
    <xf numFmtId="41" fontId="1" fillId="0" borderId="14" xfId="18" applyNumberFormat="1" applyFont="1" applyFill="1" applyBorder="1" applyAlignment="1">
      <alignment/>
    </xf>
    <xf numFmtId="41" fontId="1" fillId="0" borderId="6" xfId="18" applyNumberFormat="1" applyFont="1" applyFill="1" applyBorder="1" applyAlignment="1">
      <alignment/>
    </xf>
    <xf numFmtId="0" fontId="6" fillId="0" borderId="0" xfId="36" applyFont="1" applyFill="1">
      <alignment/>
      <protection/>
    </xf>
    <xf numFmtId="0" fontId="1" fillId="0" borderId="0" xfId="36" applyFont="1" applyFill="1">
      <alignment/>
      <protection/>
    </xf>
    <xf numFmtId="0" fontId="1" fillId="0" borderId="0" xfId="36" applyFont="1" applyFill="1" applyAlignment="1">
      <alignment horizontal="right"/>
      <protection/>
    </xf>
    <xf numFmtId="38" fontId="1" fillId="0" borderId="3" xfId="18" applyFont="1" applyFill="1" applyBorder="1" applyAlignment="1">
      <alignment horizontal="center" vertical="center" wrapText="1"/>
    </xf>
    <xf numFmtId="0" fontId="1" fillId="0" borderId="6" xfId="36" applyFont="1" applyFill="1" applyBorder="1" applyAlignment="1">
      <alignment horizontal="center" vertical="center" wrapText="1"/>
      <protection/>
    </xf>
    <xf numFmtId="0" fontId="1" fillId="0" borderId="4" xfId="36" applyFont="1" applyFill="1" applyBorder="1" applyAlignment="1">
      <alignment horizontal="center" vertical="center" wrapText="1"/>
      <protection/>
    </xf>
    <xf numFmtId="38" fontId="1" fillId="0" borderId="4" xfId="18" applyFont="1" applyFill="1" applyBorder="1" applyAlignment="1">
      <alignment horizontal="right" vertical="center" wrapText="1"/>
    </xf>
    <xf numFmtId="0" fontId="1" fillId="0" borderId="13" xfId="36" applyFont="1" applyFill="1" applyBorder="1" applyAlignment="1">
      <alignment horizontal="center" vertical="center" wrapText="1"/>
      <protection/>
    </xf>
    <xf numFmtId="0" fontId="1" fillId="0" borderId="25" xfId="36" applyFont="1" applyFill="1" applyBorder="1" applyAlignment="1">
      <alignment horizontal="center" vertical="center" wrapText="1"/>
      <protection/>
    </xf>
    <xf numFmtId="0" fontId="1" fillId="0" borderId="16" xfId="36" applyFont="1" applyFill="1" applyBorder="1" applyAlignment="1">
      <alignment horizontal="center" vertical="center" wrapText="1"/>
      <protection/>
    </xf>
    <xf numFmtId="0" fontId="1" fillId="0" borderId="16" xfId="36" applyFont="1" applyFill="1" applyBorder="1" applyAlignment="1">
      <alignment horizontal="center" vertical="center"/>
      <protection/>
    </xf>
    <xf numFmtId="0" fontId="12" fillId="0" borderId="0" xfId="36" applyFont="1" applyFill="1" applyAlignment="1">
      <alignment horizontal="right"/>
      <protection/>
    </xf>
    <xf numFmtId="0" fontId="12" fillId="0" borderId="1" xfId="36" applyFont="1" applyFill="1" applyBorder="1" applyAlignment="1">
      <alignment horizontal="right"/>
      <protection/>
    </xf>
    <xf numFmtId="0" fontId="12" fillId="0" borderId="7" xfId="36" applyFont="1" applyFill="1" applyBorder="1" applyAlignment="1">
      <alignment horizontal="right" vertical="center" wrapText="1"/>
      <protection/>
    </xf>
    <xf numFmtId="213" fontId="12" fillId="0" borderId="7" xfId="18" applyNumberFormat="1" applyFont="1" applyFill="1" applyBorder="1" applyAlignment="1">
      <alignment horizontal="right" vertical="center" wrapText="1"/>
    </xf>
    <xf numFmtId="203" fontId="12" fillId="0" borderId="7" xfId="18" applyNumberFormat="1" applyFont="1" applyFill="1" applyBorder="1" applyAlignment="1">
      <alignment horizontal="right" vertical="center" wrapText="1"/>
    </xf>
    <xf numFmtId="0" fontId="12" fillId="0" borderId="7" xfId="36" applyFont="1" applyFill="1" applyBorder="1" applyAlignment="1">
      <alignment horizontal="right" vertical="center"/>
      <protection/>
    </xf>
    <xf numFmtId="0" fontId="12" fillId="0" borderId="19" xfId="36" applyFont="1" applyFill="1" applyBorder="1" applyAlignment="1">
      <alignment horizontal="right" vertical="center"/>
      <protection/>
    </xf>
    <xf numFmtId="213" fontId="1" fillId="0" borderId="0" xfId="18" applyNumberFormat="1" applyFont="1" applyFill="1" applyBorder="1" applyAlignment="1">
      <alignment horizontal="right"/>
    </xf>
    <xf numFmtId="203" fontId="1" fillId="0" borderId="0" xfId="18" applyNumberFormat="1" applyFont="1" applyFill="1" applyBorder="1" applyAlignment="1" quotePrefix="1">
      <alignment horizontal="right"/>
    </xf>
    <xf numFmtId="198" fontId="1" fillId="0" borderId="0" xfId="18" applyNumberFormat="1" applyFont="1" applyFill="1" applyBorder="1" applyAlignment="1">
      <alignment horizontal="right"/>
    </xf>
    <xf numFmtId="208" fontId="1" fillId="0" borderId="0" xfId="18" applyNumberFormat="1" applyFont="1" applyFill="1" applyBorder="1" applyAlignment="1" quotePrefix="1">
      <alignment horizontal="right"/>
    </xf>
    <xf numFmtId="0" fontId="1" fillId="0" borderId="1" xfId="36" applyFont="1" applyFill="1" applyBorder="1">
      <alignment/>
      <protection/>
    </xf>
    <xf numFmtId="41" fontId="1" fillId="0" borderId="0" xfId="36" applyNumberFormat="1" applyFont="1" applyFill="1" applyBorder="1" applyAlignment="1">
      <alignment/>
      <protection/>
    </xf>
    <xf numFmtId="208" fontId="1" fillId="0" borderId="0" xfId="18" applyNumberFormat="1" applyFont="1" applyFill="1" applyBorder="1" applyAlignment="1">
      <alignment horizontal="right"/>
    </xf>
    <xf numFmtId="41" fontId="1" fillId="0" borderId="0" xfId="18" applyNumberFormat="1" applyFont="1" applyFill="1" applyBorder="1" applyAlignment="1" quotePrefix="1">
      <alignment horizontal="right"/>
    </xf>
    <xf numFmtId="0" fontId="1" fillId="0" borderId="5" xfId="36" applyFont="1" applyFill="1" applyBorder="1">
      <alignment/>
      <protection/>
    </xf>
    <xf numFmtId="198" fontId="1" fillId="0" borderId="0" xfId="36" applyNumberFormat="1" applyFont="1" applyFill="1" applyBorder="1" applyAlignment="1">
      <alignment/>
      <protection/>
    </xf>
    <xf numFmtId="0" fontId="1" fillId="0" borderId="5" xfId="36" applyFont="1" applyFill="1" applyBorder="1" applyAlignment="1">
      <alignment horizontal="distributed" vertical="center"/>
      <protection/>
    </xf>
    <xf numFmtId="213" fontId="1" fillId="0" borderId="0" xfId="36" applyNumberFormat="1" applyFont="1" applyFill="1" applyBorder="1" applyAlignment="1">
      <alignment/>
      <protection/>
    </xf>
    <xf numFmtId="203" fontId="1" fillId="0" borderId="0" xfId="18" applyNumberFormat="1" applyFont="1" applyFill="1" applyBorder="1" applyAlignment="1">
      <alignment/>
    </xf>
    <xf numFmtId="41" fontId="1" fillId="0" borderId="0" xfId="18" applyNumberFormat="1" applyFont="1" applyFill="1" applyAlignment="1">
      <alignment/>
    </xf>
    <xf numFmtId="177" fontId="1" fillId="0" borderId="0" xfId="18" applyNumberFormat="1" applyFont="1" applyFill="1" applyBorder="1" applyAlignment="1">
      <alignment horizontal="right"/>
    </xf>
    <xf numFmtId="41" fontId="1" fillId="0" borderId="5" xfId="36" applyNumberFormat="1" applyFont="1" applyFill="1" applyBorder="1" applyAlignment="1">
      <alignment/>
      <protection/>
    </xf>
    <xf numFmtId="211" fontId="1" fillId="0" borderId="0" xfId="18" applyNumberFormat="1" applyFont="1" applyFill="1" applyBorder="1" applyAlignment="1">
      <alignment horizontal="right"/>
    </xf>
    <xf numFmtId="203" fontId="1" fillId="0" borderId="0" xfId="18" applyNumberFormat="1" applyFont="1" applyFill="1" applyBorder="1" applyAlignment="1">
      <alignment horizontal="right"/>
    </xf>
    <xf numFmtId="41" fontId="1" fillId="0" borderId="0" xfId="36" applyNumberFormat="1" applyFont="1" applyFill="1">
      <alignment/>
      <protection/>
    </xf>
    <xf numFmtId="203" fontId="1" fillId="0" borderId="0" xfId="36" applyNumberFormat="1" applyFont="1" applyFill="1" applyBorder="1" applyAlignment="1">
      <alignment/>
      <protection/>
    </xf>
    <xf numFmtId="208" fontId="9" fillId="0" borderId="0" xfId="36" applyNumberFormat="1" applyFont="1" applyFill="1" applyBorder="1" applyAlignment="1">
      <alignment/>
      <protection/>
    </xf>
    <xf numFmtId="208" fontId="9" fillId="0" borderId="0" xfId="18" applyNumberFormat="1" applyFont="1" applyFill="1" applyBorder="1" applyAlignment="1">
      <alignment horizontal="right"/>
    </xf>
    <xf numFmtId="0" fontId="9" fillId="0" borderId="0" xfId="36" applyFont="1" applyFill="1">
      <alignment/>
      <protection/>
    </xf>
    <xf numFmtId="41" fontId="9" fillId="0" borderId="0" xfId="18" applyNumberFormat="1" applyFont="1" applyFill="1" applyBorder="1" applyAlignment="1">
      <alignment horizontal="right"/>
    </xf>
    <xf numFmtId="213" fontId="9" fillId="0" borderId="0" xfId="18" applyNumberFormat="1" applyFont="1" applyFill="1" applyBorder="1" applyAlignment="1">
      <alignment horizontal="right"/>
    </xf>
    <xf numFmtId="203" fontId="9" fillId="0" borderId="0" xfId="18" applyNumberFormat="1" applyFont="1" applyFill="1" applyBorder="1" applyAlignment="1" quotePrefix="1">
      <alignment horizontal="right"/>
    </xf>
    <xf numFmtId="216" fontId="9" fillId="0" borderId="0" xfId="18" applyNumberFormat="1" applyFont="1" applyFill="1" applyBorder="1" applyAlignment="1">
      <alignment horizontal="right"/>
    </xf>
    <xf numFmtId="41" fontId="9" fillId="0" borderId="5" xfId="18" applyNumberFormat="1" applyFont="1" applyFill="1" applyBorder="1" applyAlignment="1">
      <alignment horizontal="right"/>
    </xf>
    <xf numFmtId="0" fontId="1" fillId="0" borderId="13" xfId="36" applyFont="1" applyFill="1" applyBorder="1">
      <alignment/>
      <protection/>
    </xf>
    <xf numFmtId="41" fontId="1" fillId="0" borderId="14" xfId="18" applyNumberFormat="1" applyFont="1" applyFill="1" applyBorder="1" applyAlignment="1">
      <alignment horizontal="right"/>
    </xf>
    <xf numFmtId="213" fontId="1" fillId="0" borderId="14" xfId="18" applyNumberFormat="1" applyFont="1" applyFill="1" applyBorder="1" applyAlignment="1">
      <alignment horizontal="right"/>
    </xf>
    <xf numFmtId="198" fontId="1" fillId="0" borderId="14" xfId="18" applyNumberFormat="1" applyFont="1" applyFill="1" applyBorder="1" applyAlignment="1" quotePrefix="1">
      <alignment horizontal="right"/>
    </xf>
    <xf numFmtId="41" fontId="1" fillId="0" borderId="14" xfId="36" applyNumberFormat="1" applyFont="1" applyFill="1" applyBorder="1" applyAlignment="1">
      <alignment/>
      <protection/>
    </xf>
    <xf numFmtId="198" fontId="1" fillId="0" borderId="14" xfId="18" applyNumberFormat="1" applyFont="1" applyFill="1" applyBorder="1" applyAlignment="1">
      <alignment horizontal="right"/>
    </xf>
    <xf numFmtId="208" fontId="1" fillId="0" borderId="14" xfId="18" applyNumberFormat="1" applyFont="1" applyFill="1" applyBorder="1" applyAlignment="1" quotePrefix="1">
      <alignment horizontal="right"/>
    </xf>
    <xf numFmtId="41" fontId="1" fillId="0" borderId="6" xfId="18" applyNumberFormat="1" applyFont="1" applyFill="1" applyBorder="1" applyAlignment="1">
      <alignment horizontal="right"/>
    </xf>
    <xf numFmtId="0" fontId="1" fillId="0" borderId="0" xfId="36" applyFont="1" applyFill="1" applyBorder="1">
      <alignment/>
      <protection/>
    </xf>
    <xf numFmtId="0" fontId="6" fillId="0" borderId="0" xfId="36" applyFont="1" applyFill="1" applyBorder="1">
      <alignment/>
      <protection/>
    </xf>
    <xf numFmtId="0" fontId="5" fillId="0" borderId="0" xfId="37" applyFont="1" applyFill="1" applyAlignment="1">
      <alignment vertical="center"/>
      <protection/>
    </xf>
    <xf numFmtId="0" fontId="5" fillId="0" borderId="0" xfId="37" applyNumberFormat="1" applyFont="1" applyFill="1" applyAlignment="1">
      <alignment vertical="center"/>
      <protection/>
    </xf>
    <xf numFmtId="0" fontId="1" fillId="0" borderId="0" xfId="37" applyFont="1" applyFill="1" applyAlignment="1">
      <alignment vertical="center"/>
      <protection/>
    </xf>
    <xf numFmtId="0" fontId="1" fillId="0" borderId="0" xfId="37" applyNumberFormat="1" applyFont="1" applyFill="1" applyBorder="1" applyAlignment="1">
      <alignment vertical="center"/>
      <protection/>
    </xf>
    <xf numFmtId="0" fontId="1" fillId="0" borderId="0" xfId="37" applyFont="1" applyFill="1" applyBorder="1" applyAlignment="1">
      <alignment vertical="center"/>
      <protection/>
    </xf>
    <xf numFmtId="0" fontId="1" fillId="0" borderId="8" xfId="37" applyFont="1" applyFill="1" applyBorder="1" applyAlignment="1">
      <alignment vertical="center"/>
      <protection/>
    </xf>
    <xf numFmtId="0" fontId="1" fillId="0" borderId="8" xfId="37" applyFont="1" applyFill="1" applyBorder="1" applyAlignment="1">
      <alignment horizontal="right" vertical="center"/>
      <protection/>
    </xf>
    <xf numFmtId="0" fontId="1" fillId="0" borderId="0" xfId="37" applyFont="1" applyFill="1" applyBorder="1" applyAlignment="1">
      <alignment horizontal="right" vertical="center"/>
      <protection/>
    </xf>
    <xf numFmtId="0" fontId="1" fillId="0" borderId="3" xfId="37" applyNumberFormat="1" applyFont="1" applyFill="1" applyBorder="1" applyAlignment="1">
      <alignment horizontal="center" vertical="center" wrapText="1"/>
      <protection/>
    </xf>
    <xf numFmtId="0" fontId="1" fillId="0" borderId="10" xfId="37" applyFont="1" applyFill="1" applyBorder="1" applyAlignment="1">
      <alignment horizontal="distributed" vertical="center"/>
      <protection/>
    </xf>
    <xf numFmtId="0" fontId="1" fillId="0" borderId="10" xfId="37" applyFont="1" applyFill="1" applyBorder="1" applyAlignment="1">
      <alignment horizontal="distributed" vertical="center" wrapText="1"/>
      <protection/>
    </xf>
    <xf numFmtId="0" fontId="1" fillId="0" borderId="0" xfId="37" applyFont="1" applyFill="1" applyBorder="1" applyAlignment="1">
      <alignment horizontal="distributed" vertical="center"/>
      <protection/>
    </xf>
    <xf numFmtId="0" fontId="1" fillId="0" borderId="0" xfId="37" applyFont="1" applyFill="1" applyBorder="1" applyAlignment="1">
      <alignment horizontal="distributed" vertical="center" wrapText="1"/>
      <protection/>
    </xf>
    <xf numFmtId="0" fontId="1" fillId="0" borderId="0" xfId="37" applyFont="1" applyFill="1" applyBorder="1" applyAlignment="1">
      <alignment vertical="center" wrapText="1"/>
      <protection/>
    </xf>
    <xf numFmtId="0" fontId="1" fillId="0" borderId="7" xfId="37" applyFont="1" applyFill="1" applyBorder="1" applyAlignment="1">
      <alignment horizontal="right" vertical="center" wrapText="1"/>
      <protection/>
    </xf>
    <xf numFmtId="0" fontId="1" fillId="0" borderId="19" xfId="37" applyFont="1" applyFill="1" applyBorder="1" applyAlignment="1">
      <alignment horizontal="right" vertical="center" wrapText="1"/>
      <protection/>
    </xf>
    <xf numFmtId="0" fontId="9" fillId="0" borderId="0" xfId="37" applyFont="1" applyFill="1" applyAlignment="1">
      <alignment vertical="center"/>
      <protection/>
    </xf>
    <xf numFmtId="0" fontId="9" fillId="0" borderId="3" xfId="37" applyNumberFormat="1" applyFont="1" applyFill="1" applyBorder="1" applyAlignment="1">
      <alignment horizontal="center" vertical="center" wrapText="1"/>
      <protection/>
    </xf>
    <xf numFmtId="41" fontId="9" fillId="0" borderId="0" xfId="37" applyNumberFormat="1" applyFont="1" applyFill="1" applyBorder="1" applyAlignment="1">
      <alignment horizontal="right" vertical="center" wrapText="1"/>
      <protection/>
    </xf>
    <xf numFmtId="38" fontId="9" fillId="0" borderId="0" xfId="18" applyFont="1" applyFill="1" applyBorder="1" applyAlignment="1">
      <alignment horizontal="right" vertical="center" wrapText="1"/>
    </xf>
    <xf numFmtId="49" fontId="9" fillId="0" borderId="0" xfId="37" applyNumberFormat="1" applyFont="1" applyFill="1" applyBorder="1" applyAlignment="1">
      <alignment horizontal="right" vertical="center" wrapText="1"/>
      <protection/>
    </xf>
    <xf numFmtId="38" fontId="9" fillId="0" borderId="5" xfId="18" applyFont="1" applyFill="1" applyBorder="1" applyAlignment="1">
      <alignment horizontal="right" vertical="center" wrapText="1"/>
    </xf>
    <xf numFmtId="0" fontId="9" fillId="0" borderId="0" xfId="37" applyFont="1" applyFill="1" applyBorder="1" applyAlignment="1">
      <alignment horizontal="distributed" vertical="center"/>
      <protection/>
    </xf>
    <xf numFmtId="0" fontId="9" fillId="0" borderId="0" xfId="37" applyFont="1" applyFill="1" applyBorder="1" applyAlignment="1">
      <alignment horizontal="distributed" vertical="center" wrapText="1"/>
      <protection/>
    </xf>
    <xf numFmtId="0" fontId="9" fillId="0" borderId="0" xfId="37" applyFont="1" applyFill="1" applyBorder="1" applyAlignment="1">
      <alignment vertical="center" wrapText="1"/>
      <protection/>
    </xf>
    <xf numFmtId="41" fontId="1" fillId="0" borderId="0" xfId="37" applyNumberFormat="1" applyFont="1" applyFill="1" applyAlignment="1">
      <alignment vertical="center"/>
      <protection/>
    </xf>
    <xf numFmtId="41" fontId="1" fillId="0" borderId="3" xfId="37" applyNumberFormat="1" applyFont="1" applyFill="1" applyBorder="1" applyAlignment="1">
      <alignment horizontal="center" vertical="center" wrapText="1"/>
      <protection/>
    </xf>
    <xf numFmtId="41" fontId="1" fillId="0" borderId="0" xfId="37" applyNumberFormat="1" applyFont="1" applyFill="1" applyBorder="1" applyAlignment="1">
      <alignment horizontal="center" vertical="center" wrapText="1"/>
      <protection/>
    </xf>
    <xf numFmtId="41" fontId="1" fillId="0" borderId="0" xfId="37" applyNumberFormat="1" applyFont="1" applyFill="1" applyBorder="1" applyAlignment="1">
      <alignment horizontal="center" vertical="center"/>
      <protection/>
    </xf>
    <xf numFmtId="49" fontId="1" fillId="0" borderId="0" xfId="37" applyNumberFormat="1" applyFont="1" applyFill="1" applyBorder="1" applyAlignment="1">
      <alignment horizontal="center" vertical="center" wrapText="1"/>
      <protection/>
    </xf>
    <xf numFmtId="41" fontId="1" fillId="0" borderId="5" xfId="37" applyNumberFormat="1" applyFont="1" applyFill="1" applyBorder="1" applyAlignment="1">
      <alignment horizontal="center" vertical="center" wrapText="1"/>
      <protection/>
    </xf>
    <xf numFmtId="41" fontId="10" fillId="0" borderId="0" xfId="37" applyNumberFormat="1" applyFont="1" applyFill="1" applyBorder="1" applyAlignment="1">
      <alignment horizontal="right" vertical="center"/>
      <protection/>
    </xf>
    <xf numFmtId="41" fontId="10" fillId="0" borderId="0" xfId="37" applyNumberFormat="1" applyFont="1" applyFill="1" applyBorder="1" applyAlignment="1">
      <alignment horizontal="right" vertical="center" wrapText="1"/>
      <protection/>
    </xf>
    <xf numFmtId="41" fontId="10" fillId="0" borderId="0" xfId="37" applyNumberFormat="1" applyFont="1" applyFill="1" applyBorder="1" applyAlignment="1">
      <alignment horizontal="right" vertical="center"/>
      <protection/>
    </xf>
    <xf numFmtId="41" fontId="10" fillId="0" borderId="0" xfId="37" applyNumberFormat="1" applyFont="1" applyFill="1" applyBorder="1" applyAlignment="1">
      <alignment horizontal="center" vertical="center"/>
      <protection/>
    </xf>
    <xf numFmtId="41" fontId="1" fillId="0" borderId="0" xfId="37" applyNumberFormat="1" applyFont="1" applyFill="1" applyBorder="1" applyAlignment="1">
      <alignment horizontal="right" vertical="center"/>
      <protection/>
    </xf>
    <xf numFmtId="41" fontId="1" fillId="0" borderId="0" xfId="37" applyNumberFormat="1" applyFont="1" applyFill="1" applyBorder="1" applyAlignment="1">
      <alignment horizontal="right" vertical="center" wrapText="1"/>
      <protection/>
    </xf>
    <xf numFmtId="41" fontId="1" fillId="0" borderId="0" xfId="37" applyNumberFormat="1" applyFont="1" applyFill="1" applyBorder="1" applyAlignment="1">
      <alignment horizontal="right" vertical="center"/>
      <protection/>
    </xf>
    <xf numFmtId="41" fontId="1" fillId="0" borderId="0" xfId="37" applyNumberFormat="1" applyFont="1" applyFill="1" applyBorder="1" applyAlignment="1">
      <alignment horizontal="center" vertical="center"/>
      <protection/>
    </xf>
    <xf numFmtId="208" fontId="1" fillId="0" borderId="0" xfId="37" applyNumberFormat="1" applyFont="1" applyFill="1" applyAlignment="1">
      <alignment vertical="center"/>
      <protection/>
    </xf>
    <xf numFmtId="208" fontId="1" fillId="0" borderId="3" xfId="37" applyNumberFormat="1" applyFont="1" applyFill="1" applyBorder="1" applyAlignment="1">
      <alignment horizontal="center" vertical="center" wrapText="1"/>
      <protection/>
    </xf>
    <xf numFmtId="208" fontId="1" fillId="0" borderId="0" xfId="37" applyNumberFormat="1" applyFont="1" applyFill="1" applyBorder="1" applyAlignment="1">
      <alignment horizontal="right" vertical="center"/>
      <protection/>
    </xf>
    <xf numFmtId="208" fontId="1" fillId="0" borderId="0" xfId="37" applyNumberFormat="1" applyFont="1" applyFill="1" applyBorder="1" applyAlignment="1">
      <alignment horizontal="right" vertical="center" wrapText="1"/>
      <protection/>
    </xf>
    <xf numFmtId="208" fontId="1" fillId="0" borderId="0" xfId="37" applyNumberFormat="1" applyFont="1" applyFill="1" applyBorder="1" applyAlignment="1">
      <alignment horizontal="right" vertical="center"/>
      <protection/>
    </xf>
    <xf numFmtId="208" fontId="1" fillId="0" borderId="0" xfId="37" applyNumberFormat="1" applyFont="1" applyFill="1" applyBorder="1" applyAlignment="1">
      <alignment horizontal="center" vertical="center"/>
      <protection/>
    </xf>
    <xf numFmtId="41" fontId="1" fillId="0" borderId="3" xfId="37" applyNumberFormat="1" applyFont="1" applyFill="1" applyBorder="1" applyAlignment="1">
      <alignment horizontal="distributed" vertical="center" wrapText="1"/>
      <protection/>
    </xf>
    <xf numFmtId="41" fontId="8" fillId="0" borderId="0" xfId="37" applyNumberFormat="1" applyFont="1" applyFill="1" applyAlignment="1">
      <alignment vertical="center"/>
      <protection/>
    </xf>
    <xf numFmtId="41" fontId="9" fillId="0" borderId="0" xfId="37" applyNumberFormat="1" applyFont="1" applyFill="1" applyBorder="1" applyAlignment="1">
      <alignment horizontal="center" vertical="center"/>
      <protection/>
    </xf>
    <xf numFmtId="41" fontId="9" fillId="0" borderId="0" xfId="37" applyNumberFormat="1" applyFont="1" applyFill="1" applyBorder="1" applyAlignment="1">
      <alignment horizontal="center" vertical="center" wrapText="1"/>
      <protection/>
    </xf>
    <xf numFmtId="49" fontId="9" fillId="0" borderId="0" xfId="37" applyNumberFormat="1" applyFont="1" applyFill="1" applyBorder="1" applyAlignment="1">
      <alignment horizontal="center" vertical="center" wrapText="1"/>
      <protection/>
    </xf>
    <xf numFmtId="41" fontId="9" fillId="0" borderId="5" xfId="37" applyNumberFormat="1" applyFont="1" applyFill="1" applyBorder="1" applyAlignment="1">
      <alignment horizontal="center" vertical="center" wrapText="1"/>
      <protection/>
    </xf>
    <xf numFmtId="41" fontId="1" fillId="0" borderId="4" xfId="37" applyNumberFormat="1" applyFont="1" applyFill="1" applyBorder="1" applyAlignment="1">
      <alignment horizontal="distributed" vertical="center" wrapText="1"/>
      <protection/>
    </xf>
    <xf numFmtId="41" fontId="1" fillId="0" borderId="13" xfId="37" applyNumberFormat="1" applyFont="1" applyFill="1" applyBorder="1" applyAlignment="1">
      <alignment horizontal="center" vertical="center"/>
      <protection/>
    </xf>
    <xf numFmtId="41" fontId="1" fillId="0" borderId="14" xfId="18" applyNumberFormat="1" applyFont="1" applyFill="1" applyBorder="1" applyAlignment="1">
      <alignment horizontal="center" vertical="center"/>
    </xf>
    <xf numFmtId="41" fontId="1" fillId="0" borderId="14" xfId="37" applyNumberFormat="1" applyFont="1" applyFill="1" applyBorder="1" applyAlignment="1">
      <alignment horizontal="center" vertical="center" wrapText="1"/>
      <protection/>
    </xf>
    <xf numFmtId="41" fontId="1" fillId="0" borderId="6" xfId="37" applyNumberFormat="1" applyFont="1" applyFill="1" applyBorder="1" applyAlignment="1">
      <alignment horizontal="center" vertical="center" wrapText="1"/>
      <protection/>
    </xf>
    <xf numFmtId="0" fontId="1" fillId="0" borderId="0" xfId="37" applyNumberFormat="1" applyFont="1" applyFill="1" applyAlignment="1">
      <alignment vertical="center"/>
      <protection/>
    </xf>
    <xf numFmtId="12" fontId="1" fillId="0" borderId="0" xfId="37" applyNumberFormat="1" applyFont="1" applyFill="1" applyAlignment="1">
      <alignment vertical="center"/>
      <protection/>
    </xf>
    <xf numFmtId="0" fontId="5" fillId="0" borderId="0" xfId="38" applyFont="1" applyFill="1" applyAlignment="1">
      <alignment vertical="center"/>
      <protection/>
    </xf>
    <xf numFmtId="0" fontId="5" fillId="0" borderId="0" xfId="38" applyFont="1" applyFill="1" applyAlignment="1">
      <alignment horizontal="center" vertical="center"/>
      <protection/>
    </xf>
    <xf numFmtId="0" fontId="1" fillId="0" borderId="0" xfId="38" applyFont="1" applyFill="1" applyAlignment="1">
      <alignment vertical="center"/>
      <protection/>
    </xf>
    <xf numFmtId="0" fontId="1" fillId="0" borderId="0" xfId="38" applyFont="1" applyFill="1" applyAlignment="1">
      <alignment horizontal="center" vertical="center"/>
      <protection/>
    </xf>
    <xf numFmtId="0" fontId="1" fillId="0" borderId="0" xfId="38" applyFont="1" applyFill="1" applyBorder="1" applyAlignment="1">
      <alignment horizontal="center" vertical="center"/>
      <protection/>
    </xf>
    <xf numFmtId="0" fontId="1" fillId="0" borderId="8" xfId="38" applyFont="1" applyFill="1" applyBorder="1" applyAlignment="1">
      <alignment horizontal="center" vertical="center"/>
      <protection/>
    </xf>
    <xf numFmtId="0" fontId="1" fillId="0" borderId="1" xfId="38" applyFont="1" applyFill="1" applyBorder="1" applyAlignment="1">
      <alignment horizontal="center" vertical="center"/>
      <protection/>
    </xf>
    <xf numFmtId="0" fontId="1" fillId="0" borderId="5" xfId="38" applyFont="1" applyFill="1" applyBorder="1" applyAlignment="1">
      <alignment horizontal="center" vertical="center"/>
      <protection/>
    </xf>
    <xf numFmtId="0" fontId="1" fillId="0" borderId="16" xfId="38" applyFont="1" applyFill="1" applyBorder="1" applyAlignment="1">
      <alignment horizontal="center" vertical="center" wrapText="1"/>
      <protection/>
    </xf>
    <xf numFmtId="0" fontId="1" fillId="0" borderId="24" xfId="38" applyFont="1" applyFill="1" applyBorder="1" applyAlignment="1">
      <alignment horizontal="center" vertical="center" wrapText="1"/>
      <protection/>
    </xf>
    <xf numFmtId="0" fontId="1" fillId="0" borderId="4" xfId="38" applyFont="1" applyFill="1" applyBorder="1" applyAlignment="1">
      <alignment horizontal="center" vertical="center" wrapText="1"/>
      <protection/>
    </xf>
    <xf numFmtId="41" fontId="1" fillId="0" borderId="18" xfId="38" applyNumberFormat="1" applyFont="1" applyFill="1" applyBorder="1" applyAlignment="1">
      <alignment vertical="center"/>
      <protection/>
    </xf>
    <xf numFmtId="41" fontId="1" fillId="0" borderId="7" xfId="38" applyNumberFormat="1" applyFont="1" applyFill="1" applyBorder="1" applyAlignment="1">
      <alignment vertical="center"/>
      <protection/>
    </xf>
    <xf numFmtId="41" fontId="1" fillId="0" borderId="0" xfId="38" applyNumberFormat="1" applyFont="1" applyFill="1" applyAlignment="1">
      <alignment vertical="center"/>
      <protection/>
    </xf>
    <xf numFmtId="41" fontId="1" fillId="0" borderId="19" xfId="38" applyNumberFormat="1" applyFont="1" applyFill="1" applyBorder="1" applyAlignment="1">
      <alignment vertical="center"/>
      <protection/>
    </xf>
    <xf numFmtId="49" fontId="1" fillId="0" borderId="0" xfId="38" applyNumberFormat="1" applyFont="1" applyFill="1" applyBorder="1" applyAlignment="1">
      <alignment horizontal="right" vertical="center"/>
      <protection/>
    </xf>
    <xf numFmtId="41" fontId="1" fillId="0" borderId="0" xfId="38" applyNumberFormat="1" applyFont="1" applyFill="1" applyBorder="1" applyAlignment="1">
      <alignment vertical="center"/>
      <protection/>
    </xf>
    <xf numFmtId="177" fontId="1" fillId="0" borderId="5" xfId="38" applyNumberFormat="1" applyFont="1" applyFill="1" applyBorder="1" applyAlignment="1">
      <alignment horizontal="right" vertical="center"/>
      <protection/>
    </xf>
    <xf numFmtId="49" fontId="1" fillId="0" borderId="0" xfId="38" applyNumberFormat="1" applyFont="1" applyFill="1" applyAlignment="1">
      <alignment horizontal="right" vertical="center"/>
      <protection/>
    </xf>
    <xf numFmtId="49" fontId="1" fillId="0" borderId="0" xfId="38" applyNumberFormat="1" applyFont="1" applyFill="1" applyAlignment="1">
      <alignment horizontal="center" vertical="center"/>
      <protection/>
    </xf>
    <xf numFmtId="49" fontId="1" fillId="0" borderId="5" xfId="38" applyNumberFormat="1" applyFont="1" applyFill="1" applyBorder="1" applyAlignment="1">
      <alignment horizontal="right" vertical="center"/>
      <protection/>
    </xf>
    <xf numFmtId="208" fontId="1" fillId="0" borderId="0" xfId="38" applyNumberFormat="1" applyFont="1" applyFill="1" applyAlignment="1">
      <alignment vertical="center"/>
      <protection/>
    </xf>
    <xf numFmtId="177" fontId="1" fillId="0" borderId="0" xfId="38" applyNumberFormat="1" applyFont="1" applyFill="1" applyAlignment="1">
      <alignment vertical="center"/>
      <protection/>
    </xf>
    <xf numFmtId="0" fontId="10" fillId="0" borderId="0" xfId="38" applyFont="1" applyFill="1" applyAlignment="1">
      <alignment vertical="center"/>
      <protection/>
    </xf>
    <xf numFmtId="0" fontId="10" fillId="0" borderId="1" xfId="38" applyFont="1" applyFill="1" applyBorder="1" applyAlignment="1">
      <alignment horizontal="center" vertical="center"/>
      <protection/>
    </xf>
    <xf numFmtId="0" fontId="10" fillId="0" borderId="5" xfId="38" applyFont="1" applyFill="1" applyBorder="1" applyAlignment="1">
      <alignment horizontal="center" vertical="center"/>
      <protection/>
    </xf>
    <xf numFmtId="41" fontId="10" fillId="0" borderId="0" xfId="38" applyNumberFormat="1" applyFont="1" applyFill="1" applyAlignment="1">
      <alignment vertical="center"/>
      <protection/>
    </xf>
    <xf numFmtId="177" fontId="10" fillId="0" borderId="0" xfId="38" applyNumberFormat="1" applyFont="1" applyFill="1" applyAlignment="1">
      <alignment vertical="center"/>
      <protection/>
    </xf>
    <xf numFmtId="49" fontId="10" fillId="0" borderId="0" xfId="38" applyNumberFormat="1" applyFont="1" applyFill="1" applyBorder="1" applyAlignment="1">
      <alignment horizontal="right" vertical="center"/>
      <protection/>
    </xf>
    <xf numFmtId="41" fontId="10" fillId="0" borderId="0" xfId="38" applyNumberFormat="1" applyFont="1" applyFill="1" applyBorder="1" applyAlignment="1">
      <alignment vertical="center"/>
      <protection/>
    </xf>
    <xf numFmtId="49" fontId="10" fillId="0" borderId="5" xfId="38" applyNumberFormat="1" applyFont="1" applyFill="1" applyBorder="1" applyAlignment="1">
      <alignment horizontal="right" vertical="center"/>
      <protection/>
    </xf>
    <xf numFmtId="0" fontId="10" fillId="0" borderId="26" xfId="38" applyFont="1" applyFill="1" applyBorder="1" applyAlignment="1">
      <alignment horizontal="center" vertical="center"/>
      <protection/>
    </xf>
    <xf numFmtId="0" fontId="10" fillId="0" borderId="27" xfId="38" applyFont="1" applyFill="1" applyBorder="1" applyAlignment="1">
      <alignment horizontal="center" vertical="center"/>
      <protection/>
    </xf>
    <xf numFmtId="41" fontId="10" fillId="0" borderId="8" xfId="38" applyNumberFormat="1" applyFont="1" applyFill="1" applyBorder="1" applyAlignment="1">
      <alignment vertical="center"/>
      <protection/>
    </xf>
    <xf numFmtId="41" fontId="10" fillId="0" borderId="27" xfId="38" applyNumberFormat="1" applyFont="1" applyFill="1" applyBorder="1" applyAlignment="1">
      <alignment vertical="center"/>
      <protection/>
    </xf>
    <xf numFmtId="0" fontId="1" fillId="0" borderId="7" xfId="38" applyFont="1" applyFill="1" applyBorder="1" applyAlignment="1">
      <alignment horizontal="center" vertical="center" wrapText="1"/>
      <protection/>
    </xf>
    <xf numFmtId="0" fontId="1" fillId="0" borderId="0" xfId="38" applyFont="1" applyFill="1" applyBorder="1" applyAlignment="1">
      <alignment horizontal="distributed" vertical="center" wrapText="1"/>
      <protection/>
    </xf>
    <xf numFmtId="0" fontId="1" fillId="0" borderId="0" xfId="38" applyFont="1" applyFill="1" applyBorder="1" applyAlignment="1">
      <alignment horizontal="right" vertical="center" wrapText="1"/>
      <protection/>
    </xf>
    <xf numFmtId="41" fontId="1" fillId="0" borderId="5" xfId="38" applyNumberFormat="1" applyFont="1" applyFill="1" applyBorder="1" applyAlignment="1">
      <alignment vertical="center"/>
      <protection/>
    </xf>
    <xf numFmtId="41" fontId="1" fillId="0" borderId="0" xfId="38" applyNumberFormat="1" applyFont="1" applyFill="1" applyBorder="1" applyAlignment="1">
      <alignment horizontal="right" vertical="center"/>
      <protection/>
    </xf>
    <xf numFmtId="177" fontId="1" fillId="0" borderId="0" xfId="38" applyNumberFormat="1" applyFont="1" applyFill="1" applyBorder="1" applyAlignment="1">
      <alignment vertical="center"/>
      <protection/>
    </xf>
    <xf numFmtId="0" fontId="1" fillId="0" borderId="0" xfId="38" applyNumberFormat="1" applyFont="1" applyFill="1" applyBorder="1" applyAlignment="1">
      <alignment vertical="center"/>
      <protection/>
    </xf>
    <xf numFmtId="208" fontId="1" fillId="0" borderId="1" xfId="38" applyNumberFormat="1" applyFont="1" applyFill="1" applyBorder="1" applyAlignment="1">
      <alignment horizontal="center" vertical="center"/>
      <protection/>
    </xf>
    <xf numFmtId="208" fontId="1" fillId="0" borderId="5" xfId="38" applyNumberFormat="1" applyFont="1" applyFill="1" applyBorder="1" applyAlignment="1">
      <alignment horizontal="center" vertical="center"/>
      <protection/>
    </xf>
    <xf numFmtId="208" fontId="1" fillId="0" borderId="0" xfId="38" applyNumberFormat="1" applyFont="1" applyFill="1" applyBorder="1" applyAlignment="1">
      <alignment vertical="center"/>
      <protection/>
    </xf>
    <xf numFmtId="208" fontId="1" fillId="0" borderId="0" xfId="38" applyNumberFormat="1" applyFont="1" applyFill="1" applyBorder="1" applyAlignment="1">
      <alignment horizontal="right" vertical="center"/>
      <protection/>
    </xf>
    <xf numFmtId="0" fontId="10" fillId="0" borderId="13" xfId="38" applyFont="1" applyFill="1" applyBorder="1" applyAlignment="1">
      <alignment horizontal="center" vertical="center"/>
      <protection/>
    </xf>
    <xf numFmtId="0" fontId="10" fillId="0" borderId="6" xfId="38" applyFont="1" applyFill="1" applyBorder="1" applyAlignment="1">
      <alignment horizontal="center" vertical="center"/>
      <protection/>
    </xf>
    <xf numFmtId="38" fontId="10" fillId="0" borderId="14" xfId="18" applyFont="1" applyFill="1" applyBorder="1" applyAlignment="1">
      <alignment horizontal="right" vertical="center"/>
    </xf>
    <xf numFmtId="41" fontId="10" fillId="0" borderId="14" xfId="38" applyNumberFormat="1" applyFont="1" applyFill="1" applyBorder="1" applyAlignment="1">
      <alignment vertical="center"/>
      <protection/>
    </xf>
    <xf numFmtId="49" fontId="10" fillId="0" borderId="14" xfId="38" applyNumberFormat="1" applyFont="1" applyFill="1" applyBorder="1" applyAlignment="1">
      <alignment horizontal="right" vertical="center"/>
      <protection/>
    </xf>
    <xf numFmtId="49" fontId="10" fillId="0" borderId="6" xfId="38" applyNumberFormat="1" applyFont="1" applyFill="1" applyBorder="1" applyAlignment="1">
      <alignment horizontal="right" vertical="center"/>
      <protection/>
    </xf>
    <xf numFmtId="0" fontId="1" fillId="0" borderId="0" xfId="39" applyFont="1" applyFill="1" applyAlignment="1">
      <alignment vertical="center"/>
      <protection/>
    </xf>
    <xf numFmtId="49" fontId="5" fillId="0" borderId="0" xfId="39" applyNumberFormat="1" applyFont="1" applyFill="1" applyAlignment="1">
      <alignment vertical="center"/>
      <protection/>
    </xf>
    <xf numFmtId="49" fontId="1" fillId="0" borderId="0" xfId="39" applyNumberFormat="1" applyFont="1" applyFill="1" applyAlignment="1">
      <alignment vertical="center"/>
      <protection/>
    </xf>
    <xf numFmtId="0" fontId="1" fillId="0" borderId="0" xfId="39" applyFont="1" applyFill="1" applyAlignment="1">
      <alignment horizontal="center" vertical="center"/>
      <protection/>
    </xf>
    <xf numFmtId="0" fontId="1" fillId="0" borderId="0" xfId="39" applyFont="1" applyFill="1" applyBorder="1" applyAlignment="1">
      <alignment vertical="center"/>
      <protection/>
    </xf>
    <xf numFmtId="0" fontId="1" fillId="0" borderId="4" xfId="39" applyFont="1" applyFill="1" applyBorder="1" applyAlignment="1">
      <alignment horizontal="center" vertical="center"/>
      <protection/>
    </xf>
    <xf numFmtId="0" fontId="1" fillId="0" borderId="6" xfId="39" applyFont="1" applyFill="1" applyBorder="1" applyAlignment="1">
      <alignment horizontal="distributed" vertical="center"/>
      <protection/>
    </xf>
    <xf numFmtId="0" fontId="1" fillId="0" borderId="4" xfId="39" applyFont="1" applyFill="1" applyBorder="1" applyAlignment="1">
      <alignment horizontal="distributed" vertical="center" wrapText="1"/>
      <protection/>
    </xf>
    <xf numFmtId="0" fontId="1" fillId="0" borderId="16" xfId="39" applyFont="1" applyFill="1" applyBorder="1" applyAlignment="1">
      <alignment horizontal="distributed" vertical="center" wrapText="1"/>
      <protection/>
    </xf>
    <xf numFmtId="0" fontId="1" fillId="0" borderId="16" xfId="39" applyFont="1" applyFill="1" applyBorder="1" applyAlignment="1">
      <alignment horizontal="center" vertical="center"/>
      <protection/>
    </xf>
    <xf numFmtId="49" fontId="1" fillId="0" borderId="1" xfId="39" applyNumberFormat="1" applyFont="1" applyFill="1" applyBorder="1" applyAlignment="1">
      <alignment horizontal="distributed" vertical="center"/>
      <protection/>
    </xf>
    <xf numFmtId="49" fontId="1" fillId="0" borderId="5" xfId="39" applyNumberFormat="1" applyFont="1" applyFill="1" applyBorder="1" applyAlignment="1">
      <alignment horizontal="distributed" vertical="center"/>
      <protection/>
    </xf>
    <xf numFmtId="0" fontId="1" fillId="0" borderId="10" xfId="39" applyFont="1" applyFill="1" applyBorder="1" applyAlignment="1">
      <alignment horizontal="center" vertical="center"/>
      <protection/>
    </xf>
    <xf numFmtId="41" fontId="1" fillId="0" borderId="18" xfId="39" applyNumberFormat="1" applyFont="1" applyFill="1" applyBorder="1" applyAlignment="1">
      <alignment horizontal="distributed" vertical="center"/>
      <protection/>
    </xf>
    <xf numFmtId="0" fontId="1" fillId="0" borderId="7" xfId="39" applyFont="1" applyFill="1" applyBorder="1" applyAlignment="1">
      <alignment horizontal="right" vertical="center" wrapText="1"/>
      <protection/>
    </xf>
    <xf numFmtId="0" fontId="1" fillId="0" borderId="7" xfId="39" applyFont="1" applyFill="1" applyBorder="1" applyAlignment="1">
      <alignment horizontal="right" vertical="center"/>
      <protection/>
    </xf>
    <xf numFmtId="41" fontId="1" fillId="0" borderId="7" xfId="39" applyNumberFormat="1" applyFont="1" applyFill="1" applyBorder="1" applyAlignment="1">
      <alignment horizontal="right" vertical="center"/>
      <protection/>
    </xf>
    <xf numFmtId="0" fontId="1" fillId="0" borderId="19" xfId="39" applyFont="1" applyFill="1" applyBorder="1" applyAlignment="1">
      <alignment horizontal="right" vertical="center"/>
      <protection/>
    </xf>
    <xf numFmtId="49" fontId="1" fillId="0" borderId="5" xfId="39" applyNumberFormat="1" applyFont="1" applyFill="1" applyBorder="1" applyAlignment="1">
      <alignment horizontal="distributed" vertical="center"/>
      <protection/>
    </xf>
    <xf numFmtId="0" fontId="1" fillId="0" borderId="3" xfId="39" applyFont="1" applyFill="1" applyBorder="1" applyAlignment="1">
      <alignment horizontal="center" vertical="center"/>
      <protection/>
    </xf>
    <xf numFmtId="41" fontId="1" fillId="0" borderId="1" xfId="39" applyNumberFormat="1" applyFont="1" applyFill="1" applyBorder="1" applyAlignment="1">
      <alignment horizontal="distributed" vertical="center"/>
      <protection/>
    </xf>
    <xf numFmtId="41" fontId="1" fillId="0" borderId="0" xfId="39" applyNumberFormat="1" applyFont="1" applyFill="1" applyBorder="1" applyAlignment="1">
      <alignment vertical="center"/>
      <protection/>
    </xf>
    <xf numFmtId="186" fontId="1" fillId="0" borderId="0" xfId="39" applyNumberFormat="1" applyFont="1" applyFill="1" applyBorder="1" applyAlignment="1">
      <alignment vertical="center"/>
      <protection/>
    </xf>
    <xf numFmtId="186" fontId="1" fillId="0" borderId="5" xfId="39" applyNumberFormat="1" applyFont="1" applyFill="1" applyBorder="1" applyAlignment="1">
      <alignment vertical="center"/>
      <protection/>
    </xf>
    <xf numFmtId="0" fontId="9" fillId="0" borderId="0" xfId="39" applyFont="1" applyFill="1" applyAlignment="1">
      <alignment vertical="center"/>
      <protection/>
    </xf>
    <xf numFmtId="49" fontId="9" fillId="0" borderId="5" xfId="39" applyNumberFormat="1" applyFont="1" applyFill="1" applyBorder="1" applyAlignment="1">
      <alignment horizontal="distributed" vertical="center"/>
      <protection/>
    </xf>
    <xf numFmtId="0" fontId="9" fillId="0" borderId="3" xfId="39" applyFont="1" applyFill="1" applyBorder="1" applyAlignment="1">
      <alignment horizontal="center" vertical="center"/>
      <protection/>
    </xf>
    <xf numFmtId="41" fontId="9" fillId="0" borderId="1" xfId="39" applyNumberFormat="1" applyFont="1" applyFill="1" applyBorder="1" applyAlignment="1">
      <alignment horizontal="distributed" vertical="center"/>
      <protection/>
    </xf>
    <xf numFmtId="41" fontId="9" fillId="0" borderId="0" xfId="39" applyNumberFormat="1" applyFont="1" applyFill="1" applyBorder="1" applyAlignment="1">
      <alignment vertical="center"/>
      <protection/>
    </xf>
    <xf numFmtId="186" fontId="9" fillId="0" borderId="0" xfId="39" applyNumberFormat="1" applyFont="1" applyFill="1" applyBorder="1" applyAlignment="1">
      <alignment vertical="center"/>
      <protection/>
    </xf>
    <xf numFmtId="186" fontId="9" fillId="0" borderId="5" xfId="39" applyNumberFormat="1" applyFont="1" applyFill="1" applyBorder="1" applyAlignment="1">
      <alignment vertical="center"/>
      <protection/>
    </xf>
    <xf numFmtId="49" fontId="1" fillId="0" borderId="1" xfId="39" applyNumberFormat="1" applyFont="1" applyFill="1" applyBorder="1" applyAlignment="1">
      <alignment vertical="center"/>
      <protection/>
    </xf>
    <xf numFmtId="49" fontId="1" fillId="0" borderId="1" xfId="39" applyNumberFormat="1" applyFont="1" applyFill="1" applyBorder="1" applyAlignment="1">
      <alignment horizontal="right" vertical="center"/>
      <protection/>
    </xf>
    <xf numFmtId="198" fontId="1" fillId="0" borderId="5" xfId="39" applyNumberFormat="1" applyFont="1" applyFill="1" applyBorder="1" applyAlignment="1">
      <alignment vertical="center"/>
      <protection/>
    </xf>
    <xf numFmtId="43" fontId="1" fillId="0" borderId="0" xfId="39" applyNumberFormat="1" applyFont="1" applyFill="1" applyBorder="1" applyAlignment="1">
      <alignment vertical="center"/>
      <protection/>
    </xf>
    <xf numFmtId="43" fontId="1" fillId="0" borderId="5" xfId="39" applyNumberFormat="1" applyFont="1" applyFill="1" applyBorder="1" applyAlignment="1">
      <alignment vertical="center"/>
      <protection/>
    </xf>
    <xf numFmtId="49" fontId="1" fillId="0" borderId="1" xfId="39" applyNumberFormat="1" applyFont="1" applyFill="1" applyBorder="1" applyAlignment="1">
      <alignment horizontal="left" vertical="distributed" textRotation="255"/>
      <protection/>
    </xf>
    <xf numFmtId="43" fontId="9" fillId="0" borderId="0" xfId="39" applyNumberFormat="1" applyFont="1" applyFill="1" applyBorder="1" applyAlignment="1">
      <alignment vertical="center"/>
      <protection/>
    </xf>
    <xf numFmtId="198" fontId="9" fillId="0" borderId="5" xfId="39" applyNumberFormat="1" applyFont="1" applyFill="1" applyBorder="1" applyAlignment="1">
      <alignment vertical="center"/>
      <protection/>
    </xf>
    <xf numFmtId="49" fontId="1" fillId="0" borderId="1" xfId="39" applyNumberFormat="1" applyFont="1" applyFill="1" applyBorder="1" applyAlignment="1">
      <alignment horizontal="distributed" vertical="center"/>
      <protection/>
    </xf>
    <xf numFmtId="41" fontId="1" fillId="0" borderId="0" xfId="39" applyNumberFormat="1" applyFont="1" applyFill="1" applyBorder="1" applyAlignment="1">
      <alignment horizontal="distributed" vertical="center"/>
      <protection/>
    </xf>
    <xf numFmtId="43" fontId="9" fillId="0" borderId="5" xfId="39" applyNumberFormat="1" applyFont="1" applyFill="1" applyBorder="1" applyAlignment="1">
      <alignment vertical="center"/>
      <protection/>
    </xf>
    <xf numFmtId="198" fontId="1" fillId="0" borderId="0" xfId="39" applyNumberFormat="1" applyFont="1" applyFill="1" applyBorder="1" applyAlignment="1">
      <alignment vertical="center"/>
      <protection/>
    </xf>
    <xf numFmtId="198" fontId="9" fillId="0" borderId="0" xfId="39" applyNumberFormat="1" applyFont="1" applyFill="1" applyBorder="1" applyAlignment="1">
      <alignment vertical="center"/>
      <protection/>
    </xf>
    <xf numFmtId="49" fontId="1" fillId="0" borderId="5" xfId="39" applyNumberFormat="1" applyFont="1" applyFill="1" applyBorder="1" applyAlignment="1">
      <alignment vertical="center"/>
      <protection/>
    </xf>
    <xf numFmtId="41" fontId="1" fillId="0" borderId="1" xfId="39" applyNumberFormat="1" applyFont="1" applyFill="1" applyBorder="1" applyAlignment="1">
      <alignment vertical="center"/>
      <protection/>
    </xf>
    <xf numFmtId="0" fontId="9" fillId="0" borderId="0" xfId="39" applyFont="1" applyFill="1" applyBorder="1" applyAlignment="1">
      <alignment vertical="center"/>
      <protection/>
    </xf>
    <xf numFmtId="0" fontId="9" fillId="0" borderId="4" xfId="39" applyFont="1" applyFill="1" applyBorder="1" applyAlignment="1">
      <alignment horizontal="center" vertical="center"/>
      <protection/>
    </xf>
    <xf numFmtId="41" fontId="9" fillId="0" borderId="13" xfId="39" applyNumberFormat="1" applyFont="1" applyFill="1" applyBorder="1" applyAlignment="1">
      <alignment horizontal="distributed" vertical="center"/>
      <protection/>
    </xf>
    <xf numFmtId="41" fontId="9" fillId="0" borderId="14" xfId="18" applyNumberFormat="1" applyFont="1" applyFill="1" applyBorder="1" applyAlignment="1">
      <alignment vertical="center"/>
    </xf>
    <xf numFmtId="198" fontId="9" fillId="0" borderId="14" xfId="39" applyNumberFormat="1" applyFont="1" applyFill="1" applyBorder="1" applyAlignment="1">
      <alignment vertical="center"/>
      <protection/>
    </xf>
    <xf numFmtId="41" fontId="9" fillId="0" borderId="14" xfId="39" applyNumberFormat="1" applyFont="1" applyFill="1" applyBorder="1" applyAlignment="1">
      <alignment vertical="center"/>
      <protection/>
    </xf>
    <xf numFmtId="198" fontId="9" fillId="0" borderId="6" xfId="39" applyNumberFormat="1" applyFont="1" applyFill="1" applyBorder="1" applyAlignment="1">
      <alignment vertical="center"/>
      <protection/>
    </xf>
    <xf numFmtId="186" fontId="1" fillId="0" borderId="0" xfId="39" applyNumberFormat="1" applyFont="1" applyFill="1" applyAlignment="1">
      <alignment vertical="center"/>
      <protection/>
    </xf>
    <xf numFmtId="0" fontId="1" fillId="0" borderId="0" xfId="40" applyFont="1" applyFill="1">
      <alignment/>
      <protection/>
    </xf>
    <xf numFmtId="0" fontId="5" fillId="0" borderId="0" xfId="40" applyFont="1" applyFill="1" applyAlignment="1">
      <alignment horizontal="left"/>
      <protection/>
    </xf>
    <xf numFmtId="0" fontId="1" fillId="0" borderId="0" xfId="40" applyFont="1" applyFill="1" applyAlignment="1">
      <alignment horizontal="centerContinuous"/>
      <protection/>
    </xf>
    <xf numFmtId="0" fontId="1" fillId="0" borderId="0" xfId="40" applyFont="1" applyFill="1" applyBorder="1">
      <alignment/>
      <protection/>
    </xf>
    <xf numFmtId="0" fontId="1" fillId="0" borderId="0" xfId="40" applyFont="1" applyFill="1" applyBorder="1" applyAlignment="1">
      <alignment horizontal="centerContinuous"/>
      <protection/>
    </xf>
    <xf numFmtId="0" fontId="1" fillId="0" borderId="0" xfId="40" applyFont="1" applyFill="1" applyBorder="1" applyAlignment="1">
      <alignment horizontal="right"/>
      <protection/>
    </xf>
    <xf numFmtId="0" fontId="1" fillId="0" borderId="0" xfId="40" applyFont="1" applyFill="1" applyBorder="1" applyAlignment="1">
      <alignment vertical="center"/>
      <protection/>
    </xf>
    <xf numFmtId="0" fontId="1" fillId="0" borderId="0" xfId="40" applyFont="1" applyFill="1" applyAlignment="1">
      <alignment vertical="center"/>
      <protection/>
    </xf>
    <xf numFmtId="0" fontId="1" fillId="0" borderId="16" xfId="40" applyFont="1" applyFill="1" applyBorder="1" applyAlignment="1">
      <alignment horizontal="center" vertical="center"/>
      <protection/>
    </xf>
    <xf numFmtId="0" fontId="1" fillId="0" borderId="0" xfId="40" applyFont="1" applyFill="1" applyAlignment="1">
      <alignment/>
      <protection/>
    </xf>
    <xf numFmtId="0" fontId="9" fillId="0" borderId="10" xfId="40" applyFont="1" applyFill="1" applyBorder="1" applyAlignment="1">
      <alignment horizontal="distributed"/>
      <protection/>
    </xf>
    <xf numFmtId="41" fontId="9" fillId="0" borderId="0" xfId="40" applyNumberFormat="1" applyFont="1" applyFill="1" applyBorder="1" applyAlignment="1">
      <alignment/>
      <protection/>
    </xf>
    <xf numFmtId="41" fontId="9" fillId="0" borderId="7" xfId="40" applyNumberFormat="1" applyFont="1" applyFill="1" applyBorder="1" applyAlignment="1">
      <alignment/>
      <protection/>
    </xf>
    <xf numFmtId="41" fontId="9" fillId="0" borderId="12" xfId="40" applyNumberFormat="1" applyFont="1" applyFill="1" applyBorder="1" applyAlignment="1">
      <alignment/>
      <protection/>
    </xf>
    <xf numFmtId="0" fontId="1" fillId="0" borderId="19" xfId="40" applyFont="1" applyFill="1" applyBorder="1" applyAlignment="1">
      <alignment horizontal="distributed"/>
      <protection/>
    </xf>
    <xf numFmtId="41" fontId="1" fillId="0" borderId="0" xfId="40" applyNumberFormat="1" applyFont="1" applyFill="1" applyBorder="1" applyAlignment="1">
      <alignment/>
      <protection/>
    </xf>
    <xf numFmtId="41" fontId="1" fillId="0" borderId="5" xfId="40" applyNumberFormat="1" applyFont="1" applyFill="1" applyBorder="1" applyAlignment="1">
      <alignment/>
      <protection/>
    </xf>
    <xf numFmtId="0" fontId="1" fillId="0" borderId="3" xfId="40" applyFont="1" applyFill="1" applyBorder="1" applyAlignment="1">
      <alignment horizontal="distributed"/>
      <protection/>
    </xf>
    <xf numFmtId="41" fontId="1" fillId="0" borderId="12" xfId="40" applyNumberFormat="1" applyFont="1" applyFill="1" applyBorder="1" applyAlignment="1">
      <alignment/>
      <protection/>
    </xf>
    <xf numFmtId="0" fontId="1" fillId="0" borderId="5" xfId="40" applyFont="1" applyFill="1" applyBorder="1" applyAlignment="1">
      <alignment horizontal="distributed"/>
      <protection/>
    </xf>
    <xf numFmtId="0" fontId="1" fillId="0" borderId="4" xfId="40" applyFont="1" applyFill="1" applyBorder="1" applyAlignment="1">
      <alignment horizontal="distributed"/>
      <protection/>
    </xf>
    <xf numFmtId="0" fontId="1" fillId="0" borderId="14" xfId="40" applyFont="1" applyFill="1" applyBorder="1" applyAlignment="1">
      <alignment/>
      <protection/>
    </xf>
    <xf numFmtId="0" fontId="1" fillId="0" borderId="15" xfId="40" applyFont="1" applyFill="1" applyBorder="1" applyAlignment="1">
      <alignment/>
      <protection/>
    </xf>
    <xf numFmtId="0" fontId="1" fillId="0" borderId="6" xfId="40" applyFont="1" applyFill="1" applyBorder="1" applyAlignment="1">
      <alignment horizontal="distributed"/>
      <protection/>
    </xf>
    <xf numFmtId="0" fontId="1" fillId="0" borderId="6" xfId="40" applyFont="1" applyFill="1" applyBorder="1" applyAlignment="1">
      <alignment/>
      <protection/>
    </xf>
    <xf numFmtId="38" fontId="1" fillId="0" borderId="8" xfId="18" applyFont="1" applyFill="1" applyBorder="1" applyAlignment="1">
      <alignment horizontal="right" vertical="center"/>
    </xf>
    <xf numFmtId="38" fontId="1" fillId="0" borderId="20" xfId="18" applyFont="1" applyFill="1" applyBorder="1" applyAlignment="1">
      <alignment horizontal="centerContinuous" vertical="center"/>
    </xf>
    <xf numFmtId="38" fontId="1" fillId="0" borderId="22" xfId="18" applyFont="1" applyFill="1" applyBorder="1" applyAlignment="1">
      <alignment horizontal="centerContinuous" vertical="center"/>
    </xf>
    <xf numFmtId="38" fontId="1" fillId="0" borderId="21" xfId="18" applyFont="1" applyFill="1" applyBorder="1" applyAlignment="1">
      <alignment horizontal="distributed" vertical="center" wrapText="1"/>
    </xf>
    <xf numFmtId="38" fontId="1" fillId="0" borderId="1" xfId="18" applyFont="1" applyFill="1" applyBorder="1" applyAlignment="1">
      <alignment horizontal="centerContinuous" vertical="center"/>
    </xf>
    <xf numFmtId="38" fontId="1" fillId="0" borderId="5" xfId="18" applyFont="1" applyFill="1" applyBorder="1" applyAlignment="1">
      <alignment horizontal="centerContinuous" vertical="center"/>
    </xf>
    <xf numFmtId="38" fontId="1" fillId="0" borderId="0" xfId="18" applyFont="1" applyFill="1" applyBorder="1" applyAlignment="1">
      <alignment horizontal="distributed" vertical="center" wrapText="1"/>
    </xf>
    <xf numFmtId="38" fontId="1" fillId="0" borderId="1" xfId="18" applyFont="1" applyFill="1" applyBorder="1" applyAlignment="1">
      <alignment horizontal="left" vertical="center"/>
    </xf>
    <xf numFmtId="0" fontId="1" fillId="0" borderId="5" xfId="41" applyFont="1" applyFill="1" applyBorder="1" applyAlignment="1">
      <alignment horizontal="distributed" vertical="center"/>
      <protection/>
    </xf>
    <xf numFmtId="41" fontId="1" fillId="0" borderId="0" xfId="18" applyNumberFormat="1" applyFont="1" applyFill="1" applyAlignment="1">
      <alignment vertical="center"/>
    </xf>
    <xf numFmtId="0" fontId="1" fillId="0" borderId="1" xfId="41" applyFont="1" applyFill="1" applyBorder="1" applyAlignment="1">
      <alignment horizontal="left" vertical="center"/>
      <protection/>
    </xf>
    <xf numFmtId="0" fontId="1" fillId="0" borderId="1" xfId="41" applyFont="1" applyFill="1" applyBorder="1" applyAlignment="1">
      <alignment vertical="center"/>
      <protection/>
    </xf>
    <xf numFmtId="181" fontId="1" fillId="0" borderId="0" xfId="18" applyNumberFormat="1" applyFont="1" applyFill="1" applyAlignment="1">
      <alignment vertical="center"/>
    </xf>
    <xf numFmtId="41" fontId="1" fillId="0" borderId="0" xfId="18" applyNumberFormat="1" applyFont="1" applyFill="1" applyAlignment="1">
      <alignment horizontal="right" vertical="center"/>
    </xf>
    <xf numFmtId="177" fontId="1" fillId="0" borderId="0" xfId="18" applyNumberFormat="1" applyFont="1" applyFill="1" applyAlignment="1">
      <alignment vertical="center"/>
    </xf>
    <xf numFmtId="41" fontId="9" fillId="0" borderId="6" xfId="18" applyNumberFormat="1" applyFont="1" applyFill="1" applyBorder="1" applyAlignment="1">
      <alignment vertical="center"/>
    </xf>
    <xf numFmtId="0" fontId="1" fillId="0" borderId="0" xfId="42" applyFont="1" applyFill="1">
      <alignment/>
      <protection/>
    </xf>
    <xf numFmtId="0" fontId="1" fillId="0" borderId="0" xfId="42" applyFont="1" applyFill="1" applyBorder="1">
      <alignment/>
      <protection/>
    </xf>
    <xf numFmtId="49" fontId="1" fillId="0" borderId="0" xfId="42" applyNumberFormat="1" applyFont="1" applyFill="1">
      <alignment/>
      <protection/>
    </xf>
    <xf numFmtId="0" fontId="1" fillId="0" borderId="0" xfId="42" applyFont="1" applyFill="1" applyAlignment="1">
      <alignment horizontal="left"/>
      <protection/>
    </xf>
    <xf numFmtId="0" fontId="5" fillId="0" borderId="0" xfId="42" applyFont="1" applyFill="1" applyAlignment="1">
      <alignment/>
      <protection/>
    </xf>
    <xf numFmtId="0" fontId="1" fillId="0" borderId="0" xfId="42" applyFont="1" applyFill="1" applyAlignment="1">
      <alignment horizontal="centerContinuous"/>
      <protection/>
    </xf>
    <xf numFmtId="49" fontId="1" fillId="0" borderId="0" xfId="42" applyNumberFormat="1" applyFont="1" applyFill="1" applyAlignment="1">
      <alignment horizontal="centerContinuous"/>
      <protection/>
    </xf>
    <xf numFmtId="49" fontId="1" fillId="0" borderId="0" xfId="42" applyNumberFormat="1" applyFont="1" applyFill="1" applyBorder="1">
      <alignment/>
      <protection/>
    </xf>
    <xf numFmtId="0" fontId="1" fillId="0" borderId="0" xfId="42" applyFont="1" applyFill="1" applyBorder="1" applyAlignment="1">
      <alignment horizontal="centerContinuous"/>
      <protection/>
    </xf>
    <xf numFmtId="0" fontId="1" fillId="0" borderId="0" xfId="42" applyFont="1" applyFill="1" applyBorder="1" applyAlignment="1">
      <alignment horizontal="right"/>
      <protection/>
    </xf>
    <xf numFmtId="0" fontId="1" fillId="0" borderId="0" xfId="42" applyFont="1" applyFill="1" applyAlignment="1">
      <alignment vertical="center"/>
      <protection/>
    </xf>
    <xf numFmtId="49" fontId="1" fillId="0" borderId="28" xfId="42" applyNumberFormat="1" applyFont="1" applyFill="1" applyBorder="1" applyAlignment="1">
      <alignment horizontal="right" vertical="center"/>
      <protection/>
    </xf>
    <xf numFmtId="0" fontId="1" fillId="0" borderId="20" xfId="42" applyFont="1" applyFill="1" applyBorder="1" applyAlignment="1">
      <alignment horizontal="right" vertical="center"/>
      <protection/>
    </xf>
    <xf numFmtId="0" fontId="12" fillId="0" borderId="0" xfId="42" applyFont="1" applyFill="1" applyAlignment="1">
      <alignment horizontal="right" vertical="center"/>
      <protection/>
    </xf>
    <xf numFmtId="0" fontId="12" fillId="0" borderId="18" xfId="42" applyFont="1" applyFill="1" applyBorder="1" applyAlignment="1">
      <alignment horizontal="right" vertical="center"/>
      <protection/>
    </xf>
    <xf numFmtId="0" fontId="12" fillId="0" borderId="7" xfId="42" applyFont="1" applyFill="1" applyBorder="1" applyAlignment="1">
      <alignment horizontal="right" vertical="center"/>
      <protection/>
    </xf>
    <xf numFmtId="0" fontId="12" fillId="0" borderId="19" xfId="42" applyFont="1" applyFill="1" applyBorder="1" applyAlignment="1">
      <alignment horizontal="right" vertical="center"/>
      <protection/>
    </xf>
    <xf numFmtId="0" fontId="12" fillId="0" borderId="18" xfId="42" applyFont="1" applyFill="1" applyBorder="1" applyAlignment="1">
      <alignment horizontal="right" vertical="center"/>
      <protection/>
    </xf>
    <xf numFmtId="0" fontId="12" fillId="0" borderId="7" xfId="42" applyFont="1" applyFill="1" applyBorder="1" applyAlignment="1">
      <alignment horizontal="right" vertical="center"/>
      <protection/>
    </xf>
    <xf numFmtId="49" fontId="12" fillId="0" borderId="7" xfId="42" applyNumberFormat="1" applyFont="1" applyFill="1" applyBorder="1" applyAlignment="1">
      <alignment horizontal="right" vertical="center"/>
      <protection/>
    </xf>
    <xf numFmtId="0" fontId="9" fillId="0" borderId="0" xfId="42" applyFont="1" applyFill="1" applyAlignment="1">
      <alignment vertical="center"/>
      <protection/>
    </xf>
    <xf numFmtId="0" fontId="1" fillId="0" borderId="1" xfId="42" applyFont="1" applyFill="1" applyBorder="1" applyAlignment="1">
      <alignment vertical="center"/>
      <protection/>
    </xf>
    <xf numFmtId="0" fontId="1" fillId="0" borderId="0" xfId="42" applyNumberFormat="1" applyFont="1" applyFill="1" applyBorder="1" applyAlignment="1">
      <alignment horizontal="distributed" vertical="center"/>
      <protection/>
    </xf>
    <xf numFmtId="0" fontId="1" fillId="0" borderId="5" xfId="42" applyNumberFormat="1" applyFont="1" applyFill="1" applyBorder="1" applyAlignment="1">
      <alignment horizontal="distributed" vertical="center"/>
      <protection/>
    </xf>
    <xf numFmtId="0" fontId="1" fillId="0" borderId="0" xfId="42" applyFont="1" applyFill="1" applyBorder="1" applyAlignment="1">
      <alignment horizontal="distributed" vertical="center"/>
      <protection/>
    </xf>
    <xf numFmtId="0" fontId="1" fillId="0" borderId="5" xfId="42" applyFont="1" applyFill="1" applyBorder="1" applyAlignment="1">
      <alignment horizontal="distributed" vertical="center"/>
      <protection/>
    </xf>
    <xf numFmtId="0" fontId="1" fillId="0" borderId="0" xfId="42" applyFont="1" applyFill="1" applyBorder="1" applyAlignment="1">
      <alignment vertical="center"/>
      <protection/>
    </xf>
    <xf numFmtId="41" fontId="1" fillId="0" borderId="5" xfId="18" applyNumberFormat="1" applyFont="1" applyFill="1" applyBorder="1" applyAlignment="1">
      <alignment horizontal="center" vertical="center"/>
    </xf>
    <xf numFmtId="0" fontId="1" fillId="0" borderId="13" xfId="42" applyFont="1" applyFill="1" applyBorder="1" applyAlignment="1">
      <alignment vertical="center"/>
      <protection/>
    </xf>
    <xf numFmtId="209" fontId="1" fillId="0" borderId="13" xfId="18" applyNumberFormat="1" applyFont="1" applyFill="1" applyBorder="1" applyAlignment="1">
      <alignment horizontal="right" vertical="center"/>
    </xf>
    <xf numFmtId="209" fontId="1" fillId="0" borderId="14" xfId="18" applyNumberFormat="1" applyFont="1" applyFill="1" applyBorder="1" applyAlignment="1">
      <alignment horizontal="right" vertical="center"/>
    </xf>
    <xf numFmtId="49" fontId="1" fillId="0" borderId="14" xfId="18" applyNumberFormat="1" applyFont="1" applyFill="1" applyBorder="1" applyAlignment="1">
      <alignment horizontal="right" vertical="center"/>
    </xf>
    <xf numFmtId="209" fontId="1" fillId="0" borderId="6" xfId="18" applyNumberFormat="1" applyFont="1" applyFill="1" applyBorder="1" applyAlignment="1">
      <alignment horizontal="right" vertical="center"/>
    </xf>
    <xf numFmtId="0" fontId="1" fillId="0" borderId="0" xfId="43" applyFont="1" applyFill="1" applyAlignment="1">
      <alignment vertical="center"/>
      <protection/>
    </xf>
    <xf numFmtId="0" fontId="5" fillId="0" borderId="0" xfId="43" applyFont="1" applyFill="1" applyAlignment="1">
      <alignment vertical="center"/>
      <protection/>
    </xf>
    <xf numFmtId="49" fontId="1" fillId="0" borderId="0" xfId="43" applyNumberFormat="1" applyFont="1" applyFill="1" applyAlignment="1">
      <alignment vertical="center"/>
      <protection/>
    </xf>
    <xf numFmtId="49" fontId="1" fillId="0" borderId="0" xfId="43" applyNumberFormat="1" applyFont="1" applyFill="1" applyAlignment="1">
      <alignment horizontal="right" vertical="center"/>
      <protection/>
    </xf>
    <xf numFmtId="0" fontId="1" fillId="0" borderId="1" xfId="43" applyFont="1" applyFill="1" applyBorder="1" applyAlignment="1">
      <alignment horizontal="distributed" vertical="center"/>
      <protection/>
    </xf>
    <xf numFmtId="0" fontId="1" fillId="0" borderId="0" xfId="43" applyFont="1" applyFill="1" applyBorder="1" applyAlignment="1">
      <alignment horizontal="distributed" vertical="center"/>
      <protection/>
    </xf>
    <xf numFmtId="0" fontId="1" fillId="0" borderId="5" xfId="43" applyFont="1" applyFill="1" applyBorder="1" applyAlignment="1">
      <alignment horizontal="distributed" vertical="center"/>
      <protection/>
    </xf>
    <xf numFmtId="0" fontId="1" fillId="0" borderId="7" xfId="43" applyNumberFormat="1" applyFont="1" applyFill="1" applyBorder="1" applyAlignment="1">
      <alignment vertical="center"/>
      <protection/>
    </xf>
    <xf numFmtId="3" fontId="1" fillId="0" borderId="19" xfId="43" applyNumberFormat="1" applyFont="1" applyFill="1" applyBorder="1" applyAlignment="1">
      <alignment vertical="center"/>
      <protection/>
    </xf>
    <xf numFmtId="2" fontId="1" fillId="0" borderId="0" xfId="43" applyNumberFormat="1" applyFont="1" applyFill="1" applyBorder="1" applyAlignment="1">
      <alignment vertical="center"/>
      <protection/>
    </xf>
    <xf numFmtId="2" fontId="1" fillId="0" borderId="5" xfId="43" applyNumberFormat="1" applyFont="1" applyFill="1" applyBorder="1" applyAlignment="1">
      <alignment vertical="center"/>
      <protection/>
    </xf>
    <xf numFmtId="2" fontId="1" fillId="0" borderId="14" xfId="43" applyNumberFormat="1" applyFont="1" applyFill="1" applyBorder="1" applyAlignment="1">
      <alignment vertical="center"/>
      <protection/>
    </xf>
    <xf numFmtId="2" fontId="1" fillId="0" borderId="6" xfId="43" applyNumberFormat="1" applyFont="1" applyFill="1" applyBorder="1" applyAlignment="1">
      <alignment vertical="center"/>
      <protection/>
    </xf>
    <xf numFmtId="41" fontId="1" fillId="0" borderId="0" xfId="43" applyNumberFormat="1" applyFont="1" applyFill="1" applyBorder="1" applyAlignment="1">
      <alignment vertical="center"/>
      <protection/>
    </xf>
    <xf numFmtId="41" fontId="1" fillId="0" borderId="5" xfId="43" applyNumberFormat="1" applyFont="1" applyFill="1" applyBorder="1" applyAlignment="1">
      <alignment vertical="center"/>
      <protection/>
    </xf>
    <xf numFmtId="0" fontId="9" fillId="0" borderId="0" xfId="43" applyFont="1" applyFill="1" applyAlignment="1">
      <alignment vertical="center"/>
      <protection/>
    </xf>
    <xf numFmtId="0" fontId="9" fillId="0" borderId="1" xfId="43" applyFont="1" applyFill="1" applyBorder="1" applyAlignment="1">
      <alignment horizontal="distributed" vertical="center"/>
      <protection/>
    </xf>
    <xf numFmtId="0" fontId="9" fillId="0" borderId="0" xfId="43" applyFont="1" applyFill="1" applyBorder="1" applyAlignment="1">
      <alignment horizontal="distributed" vertical="center"/>
      <protection/>
    </xf>
    <xf numFmtId="0" fontId="9" fillId="0" borderId="5" xfId="43" applyFont="1" applyFill="1" applyBorder="1" applyAlignment="1">
      <alignment horizontal="distributed" vertical="center"/>
      <protection/>
    </xf>
    <xf numFmtId="41" fontId="9" fillId="0" borderId="0" xfId="43" applyNumberFormat="1" applyFont="1" applyFill="1" applyBorder="1" applyAlignment="1">
      <alignment vertical="center"/>
      <protection/>
    </xf>
    <xf numFmtId="41" fontId="9" fillId="0" borderId="5" xfId="43" applyNumberFormat="1" applyFont="1" applyFill="1" applyBorder="1" applyAlignment="1">
      <alignment vertical="center"/>
      <protection/>
    </xf>
    <xf numFmtId="0" fontId="8" fillId="0" borderId="0" xfId="43" applyFont="1" applyFill="1" applyAlignment="1">
      <alignment vertical="center"/>
      <protection/>
    </xf>
    <xf numFmtId="0" fontId="8" fillId="0" borderId="1" xfId="43" applyFont="1" applyFill="1" applyBorder="1" applyAlignment="1">
      <alignment horizontal="distributed" vertical="center"/>
      <protection/>
    </xf>
    <xf numFmtId="0" fontId="8" fillId="0" borderId="0" xfId="43" applyFont="1" applyFill="1" applyBorder="1" applyAlignment="1">
      <alignment horizontal="distributed" vertical="center"/>
      <protection/>
    </xf>
    <xf numFmtId="41" fontId="8" fillId="0" borderId="0" xfId="43" applyNumberFormat="1" applyFont="1" applyFill="1" applyBorder="1" applyAlignment="1">
      <alignment vertical="center"/>
      <protection/>
    </xf>
    <xf numFmtId="41" fontId="8" fillId="0" borderId="5" xfId="43" applyNumberFormat="1" applyFont="1" applyFill="1" applyBorder="1" applyAlignment="1">
      <alignment vertical="center"/>
      <protection/>
    </xf>
    <xf numFmtId="0" fontId="8" fillId="0" borderId="5" xfId="43" applyFont="1" applyFill="1" applyBorder="1" applyAlignment="1">
      <alignment horizontal="distributed" vertical="center"/>
      <protection/>
    </xf>
    <xf numFmtId="41" fontId="1" fillId="0" borderId="0" xfId="43" applyNumberFormat="1" applyFont="1" applyFill="1" applyBorder="1" applyAlignment="1">
      <alignment horizontal="right" vertical="center"/>
      <protection/>
    </xf>
    <xf numFmtId="41" fontId="9" fillId="0" borderId="14" xfId="43" applyNumberFormat="1" applyFont="1" applyFill="1" applyBorder="1" applyAlignment="1">
      <alignment vertical="center"/>
      <protection/>
    </xf>
    <xf numFmtId="41" fontId="9" fillId="0" borderId="6" xfId="43" applyNumberFormat="1" applyFont="1" applyFill="1" applyBorder="1" applyAlignment="1">
      <alignment vertical="center"/>
      <protection/>
    </xf>
    <xf numFmtId="0" fontId="8" fillId="0" borderId="0" xfId="43" applyFont="1" applyFill="1" applyBorder="1" applyAlignment="1">
      <alignment vertical="center"/>
      <protection/>
    </xf>
    <xf numFmtId="0" fontId="9" fillId="0" borderId="0" xfId="43" applyFont="1" applyFill="1" applyBorder="1" applyAlignment="1">
      <alignment vertical="center"/>
      <protection/>
    </xf>
    <xf numFmtId="0" fontId="1" fillId="0" borderId="0" xfId="43" applyFont="1" applyFill="1" applyBorder="1" applyAlignment="1">
      <alignment vertical="center"/>
      <protection/>
    </xf>
    <xf numFmtId="0" fontId="1" fillId="0" borderId="0" xfId="43" applyFont="1" applyFill="1">
      <alignment/>
      <protection/>
    </xf>
    <xf numFmtId="41" fontId="1" fillId="0" borderId="18" xfId="43" applyNumberFormat="1" applyFont="1" applyFill="1" applyBorder="1" applyAlignment="1">
      <alignment vertical="center"/>
      <protection/>
    </xf>
    <xf numFmtId="41" fontId="1" fillId="0" borderId="7" xfId="43" applyNumberFormat="1" applyFont="1" applyFill="1" applyBorder="1" applyAlignment="1">
      <alignment vertical="center"/>
      <protection/>
    </xf>
    <xf numFmtId="41" fontId="1" fillId="0" borderId="19" xfId="43" applyNumberFormat="1" applyFont="1" applyFill="1" applyBorder="1" applyAlignment="1">
      <alignment vertical="center"/>
      <protection/>
    </xf>
    <xf numFmtId="41" fontId="1" fillId="0" borderId="1" xfId="43" applyNumberFormat="1" applyFont="1" applyFill="1" applyBorder="1" applyAlignment="1">
      <alignment vertical="center"/>
      <protection/>
    </xf>
    <xf numFmtId="0" fontId="1" fillId="0" borderId="0" xfId="43" applyFont="1" applyFill="1" applyBorder="1">
      <alignment/>
      <protection/>
    </xf>
    <xf numFmtId="0" fontId="1" fillId="0" borderId="5" xfId="43" applyFont="1" applyFill="1" applyBorder="1">
      <alignment/>
      <protection/>
    </xf>
    <xf numFmtId="0" fontId="8" fillId="0" borderId="0" xfId="43" applyFont="1" applyFill="1">
      <alignment/>
      <protection/>
    </xf>
    <xf numFmtId="41" fontId="9" fillId="0" borderId="1" xfId="43" applyNumberFormat="1" applyFont="1" applyFill="1" applyBorder="1" applyAlignment="1">
      <alignment vertical="center"/>
      <protection/>
    </xf>
    <xf numFmtId="0" fontId="9" fillId="0" borderId="1" xfId="43" applyFont="1" applyFill="1" applyBorder="1" applyAlignment="1">
      <alignment vertical="center"/>
      <protection/>
    </xf>
    <xf numFmtId="41" fontId="1" fillId="0" borderId="0" xfId="43" applyNumberFormat="1" applyFont="1" applyFill="1" applyBorder="1" applyAlignment="1">
      <alignment horizontal="center" vertical="center"/>
      <protection/>
    </xf>
    <xf numFmtId="0" fontId="10" fillId="0" borderId="1" xfId="43" applyFont="1" applyFill="1" applyBorder="1" applyAlignment="1">
      <alignment horizontal="distributed" vertical="center"/>
      <protection/>
    </xf>
    <xf numFmtId="0" fontId="10" fillId="0" borderId="0" xfId="43" applyFont="1" applyFill="1" applyBorder="1" applyAlignment="1">
      <alignment horizontal="distributed" vertical="center"/>
      <protection/>
    </xf>
    <xf numFmtId="0" fontId="10" fillId="0" borderId="0" xfId="43" applyFont="1" applyFill="1" applyAlignment="1">
      <alignment vertical="center"/>
      <protection/>
    </xf>
    <xf numFmtId="0" fontId="9" fillId="0" borderId="0" xfId="43" applyFont="1" applyFill="1">
      <alignment/>
      <protection/>
    </xf>
    <xf numFmtId="41" fontId="1" fillId="0" borderId="13" xfId="43" applyNumberFormat="1" applyFont="1" applyFill="1" applyBorder="1" applyAlignment="1">
      <alignment vertical="center"/>
      <protection/>
    </xf>
    <xf numFmtId="41" fontId="1" fillId="0" borderId="14" xfId="43" applyNumberFormat="1" applyFont="1" applyFill="1" applyBorder="1" applyAlignment="1">
      <alignment vertical="center"/>
      <protection/>
    </xf>
    <xf numFmtId="41" fontId="1" fillId="0" borderId="6" xfId="43" applyNumberFormat="1" applyFont="1" applyFill="1" applyBorder="1" applyAlignment="1">
      <alignment vertical="center"/>
      <protection/>
    </xf>
    <xf numFmtId="0" fontId="1" fillId="0" borderId="0" xfId="44" applyFont="1" applyFill="1">
      <alignment/>
      <protection/>
    </xf>
    <xf numFmtId="0" fontId="5" fillId="0" borderId="0" xfId="44" applyFont="1" applyFill="1">
      <alignment/>
      <protection/>
    </xf>
    <xf numFmtId="0" fontId="1" fillId="0" borderId="0" xfId="44" applyFont="1" applyFill="1" applyAlignment="1">
      <alignment vertical="center"/>
      <protection/>
    </xf>
    <xf numFmtId="0" fontId="1" fillId="0" borderId="28" xfId="44" applyFont="1" applyFill="1" applyBorder="1" applyAlignment="1">
      <alignment horizontal="centerContinuous" vertical="center"/>
      <protection/>
    </xf>
    <xf numFmtId="0" fontId="1" fillId="0" borderId="22" xfId="44" applyFont="1" applyFill="1" applyBorder="1" applyAlignment="1">
      <alignment horizontal="centerContinuous" vertical="center"/>
      <protection/>
    </xf>
    <xf numFmtId="0" fontId="1" fillId="0" borderId="5" xfId="44" applyFont="1" applyFill="1" applyBorder="1" applyAlignment="1">
      <alignment horizontal="center" vertical="center"/>
      <protection/>
    </xf>
    <xf numFmtId="0" fontId="1" fillId="0" borderId="3" xfId="44" applyFont="1" applyFill="1" applyBorder="1" applyAlignment="1">
      <alignment horizontal="center" vertical="center"/>
      <protection/>
    </xf>
    <xf numFmtId="0" fontId="1" fillId="0" borderId="10" xfId="44" applyFont="1" applyFill="1" applyBorder="1" applyAlignment="1">
      <alignment horizontal="distributed" vertical="center"/>
      <protection/>
    </xf>
    <xf numFmtId="0" fontId="7" fillId="0" borderId="7" xfId="44" applyFont="1" applyFill="1" applyBorder="1" applyAlignment="1">
      <alignment horizontal="right" vertical="center"/>
      <protection/>
    </xf>
    <xf numFmtId="0" fontId="7" fillId="0" borderId="19" xfId="44" applyFont="1" applyFill="1" applyBorder="1" applyAlignment="1">
      <alignment horizontal="right" vertical="center"/>
      <protection/>
    </xf>
    <xf numFmtId="0" fontId="9" fillId="0" borderId="0" xfId="44" applyFont="1" applyFill="1" applyAlignment="1">
      <alignment vertical="center"/>
      <protection/>
    </xf>
    <xf numFmtId="0" fontId="9" fillId="0" borderId="3" xfId="44" applyFont="1" applyFill="1" applyBorder="1" applyAlignment="1">
      <alignment horizontal="distributed" vertical="center"/>
      <protection/>
    </xf>
    <xf numFmtId="3" fontId="9" fillId="0" borderId="0" xfId="44" applyNumberFormat="1" applyFont="1" applyFill="1" applyBorder="1" applyAlignment="1">
      <alignment vertical="center"/>
      <protection/>
    </xf>
    <xf numFmtId="227" fontId="9" fillId="0" borderId="0" xfId="44" applyNumberFormat="1" applyFont="1" applyFill="1" applyBorder="1" applyAlignment="1">
      <alignment vertical="center"/>
      <protection/>
    </xf>
    <xf numFmtId="0" fontId="9" fillId="0" borderId="5" xfId="44" applyFont="1" applyFill="1" applyBorder="1" applyAlignment="1">
      <alignment vertical="center"/>
      <protection/>
    </xf>
    <xf numFmtId="0" fontId="1" fillId="0" borderId="3" xfId="44" applyFont="1" applyFill="1" applyBorder="1" applyAlignment="1">
      <alignment horizontal="distributed" vertical="center"/>
      <protection/>
    </xf>
    <xf numFmtId="3" fontId="1" fillId="0" borderId="0" xfId="44" applyNumberFormat="1" applyFont="1" applyFill="1" applyBorder="1" applyAlignment="1">
      <alignment vertical="center"/>
      <protection/>
    </xf>
    <xf numFmtId="213" fontId="1" fillId="0" borderId="0" xfId="44" applyNumberFormat="1" applyFont="1" applyFill="1" applyBorder="1" applyAlignment="1">
      <alignment vertical="center"/>
      <protection/>
    </xf>
    <xf numFmtId="213" fontId="1" fillId="0" borderId="5" xfId="44" applyNumberFormat="1" applyFont="1" applyFill="1" applyBorder="1" applyAlignment="1">
      <alignment vertical="center"/>
      <protection/>
    </xf>
    <xf numFmtId="205" fontId="1" fillId="0" borderId="0" xfId="44" applyNumberFormat="1" applyFont="1" applyFill="1" applyAlignment="1">
      <alignment vertical="center"/>
      <protection/>
    </xf>
    <xf numFmtId="228" fontId="1" fillId="0" borderId="0" xfId="44" applyNumberFormat="1" applyFont="1" applyFill="1" applyAlignment="1">
      <alignment vertical="center"/>
      <protection/>
    </xf>
    <xf numFmtId="213" fontId="10" fillId="0" borderId="0" xfId="44" applyNumberFormat="1" applyFont="1" applyFill="1" applyBorder="1" applyAlignment="1">
      <alignment vertical="center"/>
      <protection/>
    </xf>
    <xf numFmtId="213" fontId="10" fillId="0" borderId="5" xfId="44" applyNumberFormat="1" applyFont="1" applyFill="1" applyBorder="1" applyAlignment="1">
      <alignment vertical="center"/>
      <protection/>
    </xf>
    <xf numFmtId="0" fontId="8" fillId="0" borderId="0" xfId="44" applyFont="1" applyFill="1">
      <alignment/>
      <protection/>
    </xf>
    <xf numFmtId="0" fontId="8" fillId="0" borderId="3" xfId="44" applyFont="1" applyFill="1" applyBorder="1">
      <alignment/>
      <protection/>
    </xf>
    <xf numFmtId="3" fontId="8" fillId="0" borderId="0" xfId="44" applyNumberFormat="1" applyFont="1" applyFill="1" applyBorder="1">
      <alignment/>
      <protection/>
    </xf>
    <xf numFmtId="213" fontId="8" fillId="0" borderId="0" xfId="44" applyNumberFormat="1" applyFont="1" applyFill="1" applyBorder="1">
      <alignment/>
      <protection/>
    </xf>
    <xf numFmtId="213" fontId="8" fillId="0" borderId="5" xfId="44" applyNumberFormat="1" applyFont="1" applyFill="1" applyBorder="1">
      <alignment/>
      <protection/>
    </xf>
    <xf numFmtId="3" fontId="1" fillId="0" borderId="0" xfId="44" applyNumberFormat="1" applyFont="1" applyFill="1" applyBorder="1" applyAlignment="1">
      <alignment horizontal="right" vertical="center"/>
      <protection/>
    </xf>
    <xf numFmtId="41" fontId="1" fillId="0" borderId="0" xfId="44" applyNumberFormat="1" applyFont="1" applyFill="1" applyBorder="1" applyAlignment="1">
      <alignment vertical="center"/>
      <protection/>
    </xf>
    <xf numFmtId="41" fontId="1" fillId="0" borderId="5" xfId="44" applyNumberFormat="1" applyFont="1" applyFill="1" applyBorder="1" applyAlignment="1">
      <alignment vertical="center"/>
      <protection/>
    </xf>
    <xf numFmtId="213" fontId="9" fillId="0" borderId="0" xfId="44" applyNumberFormat="1" applyFont="1" applyFill="1" applyBorder="1" applyAlignment="1">
      <alignment vertical="center"/>
      <protection/>
    </xf>
    <xf numFmtId="213" fontId="9" fillId="0" borderId="5" xfId="44" applyNumberFormat="1" applyFont="1" applyFill="1" applyBorder="1" applyAlignment="1">
      <alignment vertical="center"/>
      <protection/>
    </xf>
    <xf numFmtId="0" fontId="1" fillId="0" borderId="3" xfId="44" applyFont="1" applyFill="1" applyBorder="1">
      <alignment/>
      <protection/>
    </xf>
    <xf numFmtId="3" fontId="1" fillId="0" borderId="0" xfId="44" applyNumberFormat="1" applyFont="1" applyFill="1" applyBorder="1">
      <alignment/>
      <protection/>
    </xf>
    <xf numFmtId="213" fontId="1" fillId="0" borderId="0" xfId="44" applyNumberFormat="1" applyFont="1" applyFill="1" applyBorder="1">
      <alignment/>
      <protection/>
    </xf>
    <xf numFmtId="213" fontId="1" fillId="0" borderId="5" xfId="44" applyNumberFormat="1" applyFont="1" applyFill="1" applyBorder="1">
      <alignment/>
      <protection/>
    </xf>
    <xf numFmtId="180" fontId="1" fillId="0" borderId="0" xfId="44" applyNumberFormat="1" applyFont="1" applyFill="1" applyBorder="1" applyAlignment="1">
      <alignment vertical="center"/>
      <protection/>
    </xf>
    <xf numFmtId="0" fontId="1" fillId="0" borderId="4" xfId="44" applyFont="1" applyFill="1" applyBorder="1" applyAlignment="1">
      <alignment horizontal="distributed" vertical="center"/>
      <protection/>
    </xf>
    <xf numFmtId="180" fontId="1" fillId="0" borderId="14" xfId="44" applyNumberFormat="1" applyFont="1" applyFill="1" applyBorder="1" applyAlignment="1">
      <alignment vertical="center"/>
      <protection/>
    </xf>
    <xf numFmtId="41" fontId="1" fillId="0" borderId="14" xfId="44" applyNumberFormat="1" applyFont="1" applyFill="1" applyBorder="1" applyAlignment="1">
      <alignment vertical="center"/>
      <protection/>
    </xf>
    <xf numFmtId="41" fontId="1" fillId="0" borderId="6" xfId="44" applyNumberFormat="1" applyFont="1" applyFill="1" applyBorder="1" applyAlignment="1">
      <alignment vertical="center"/>
      <protection/>
    </xf>
    <xf numFmtId="0" fontId="6" fillId="0" borderId="0" xfId="45" applyFont="1" applyFill="1">
      <alignment/>
      <protection/>
    </xf>
    <xf numFmtId="0" fontId="5" fillId="0" borderId="0" xfId="45" applyFont="1" applyFill="1">
      <alignment/>
      <protection/>
    </xf>
    <xf numFmtId="181" fontId="5" fillId="0" borderId="0" xfId="45" applyNumberFormat="1" applyFont="1" applyFill="1">
      <alignment/>
      <protection/>
    </xf>
    <xf numFmtId="181" fontId="6" fillId="0" borderId="0" xfId="45" applyNumberFormat="1" applyFont="1" applyFill="1">
      <alignment/>
      <protection/>
    </xf>
    <xf numFmtId="0" fontId="1" fillId="0" borderId="0" xfId="45" applyFont="1" applyFill="1">
      <alignment/>
      <protection/>
    </xf>
    <xf numFmtId="181" fontId="1" fillId="0" borderId="0" xfId="45" applyNumberFormat="1" applyFont="1" applyFill="1">
      <alignment/>
      <protection/>
    </xf>
    <xf numFmtId="0" fontId="1" fillId="0" borderId="24" xfId="45" applyFont="1" applyFill="1" applyBorder="1" applyAlignment="1">
      <alignment horizontal="center" vertical="center"/>
      <protection/>
    </xf>
    <xf numFmtId="0" fontId="1" fillId="0" borderId="17" xfId="45" applyFont="1" applyFill="1" applyBorder="1" applyAlignment="1">
      <alignment horizontal="center" vertical="center"/>
      <protection/>
    </xf>
    <xf numFmtId="0" fontId="1" fillId="0" borderId="16" xfId="45" applyFont="1" applyFill="1" applyBorder="1" applyAlignment="1">
      <alignment horizontal="center" vertical="center"/>
      <protection/>
    </xf>
    <xf numFmtId="41" fontId="1" fillId="0" borderId="0" xfId="45" applyNumberFormat="1" applyFont="1" applyFill="1" applyBorder="1">
      <alignment/>
      <protection/>
    </xf>
    <xf numFmtId="208" fontId="1" fillId="0" borderId="0" xfId="45" applyNumberFormat="1" applyFont="1" applyFill="1" applyBorder="1">
      <alignment/>
      <protection/>
    </xf>
    <xf numFmtId="181" fontId="1" fillId="0" borderId="0" xfId="45" applyNumberFormat="1" applyFont="1" applyFill="1" applyBorder="1">
      <alignment/>
      <protection/>
    </xf>
    <xf numFmtId="41" fontId="1" fillId="0" borderId="5" xfId="45" applyNumberFormat="1" applyFont="1" applyFill="1" applyBorder="1">
      <alignment/>
      <protection/>
    </xf>
    <xf numFmtId="0" fontId="9" fillId="0" borderId="0" xfId="45" applyFont="1" applyFill="1">
      <alignment/>
      <protection/>
    </xf>
    <xf numFmtId="41" fontId="9" fillId="0" borderId="0" xfId="45" applyNumberFormat="1" applyFont="1" applyFill="1" applyBorder="1">
      <alignment/>
      <protection/>
    </xf>
    <xf numFmtId="208" fontId="9" fillId="0" borderId="0" xfId="45" applyNumberFormat="1" applyFont="1" applyFill="1" applyBorder="1">
      <alignment/>
      <protection/>
    </xf>
    <xf numFmtId="41" fontId="9" fillId="0" borderId="5" xfId="45" applyNumberFormat="1" applyFont="1" applyFill="1" applyBorder="1">
      <alignment/>
      <protection/>
    </xf>
    <xf numFmtId="0" fontId="1" fillId="0" borderId="1" xfId="45" applyFont="1" applyFill="1" applyBorder="1">
      <alignment/>
      <protection/>
    </xf>
    <xf numFmtId="0" fontId="1" fillId="0" borderId="5" xfId="45" applyFont="1" applyFill="1" applyBorder="1">
      <alignment/>
      <protection/>
    </xf>
    <xf numFmtId="0" fontId="1" fillId="0" borderId="5" xfId="45" applyFont="1" applyFill="1" applyBorder="1" applyAlignment="1">
      <alignment horizontal="distributed"/>
      <protection/>
    </xf>
    <xf numFmtId="177" fontId="1" fillId="0" borderId="0" xfId="45" applyNumberFormat="1" applyFont="1" applyFill="1" applyBorder="1">
      <alignment/>
      <protection/>
    </xf>
    <xf numFmtId="0" fontId="1" fillId="0" borderId="5" xfId="45" applyFont="1" applyFill="1" applyBorder="1" applyAlignment="1">
      <alignment horizontal="distributed" vertical="center"/>
      <protection/>
    </xf>
    <xf numFmtId="0" fontId="1" fillId="0" borderId="13" xfId="45" applyFont="1" applyFill="1" applyBorder="1">
      <alignment/>
      <protection/>
    </xf>
    <xf numFmtId="0" fontId="1" fillId="0" borderId="6" xfId="45" applyFont="1" applyFill="1" applyBorder="1">
      <alignment/>
      <protection/>
    </xf>
    <xf numFmtId="41" fontId="1" fillId="0" borderId="14" xfId="45" applyNumberFormat="1" applyFont="1" applyFill="1" applyBorder="1">
      <alignment/>
      <protection/>
    </xf>
    <xf numFmtId="181" fontId="1" fillId="0" borderId="14" xfId="45" applyNumberFormat="1" applyFont="1" applyFill="1" applyBorder="1">
      <alignment/>
      <protection/>
    </xf>
    <xf numFmtId="0" fontId="1" fillId="0" borderId="14" xfId="45" applyFont="1" applyFill="1" applyBorder="1">
      <alignment/>
      <protection/>
    </xf>
    <xf numFmtId="41" fontId="1" fillId="0" borderId="6" xfId="45" applyNumberFormat="1" applyFont="1" applyFill="1" applyBorder="1">
      <alignment/>
      <protection/>
    </xf>
    <xf numFmtId="0" fontId="5" fillId="0" borderId="0" xfId="46" applyFont="1" applyFill="1" applyAlignment="1">
      <alignment vertical="center"/>
      <protection/>
    </xf>
    <xf numFmtId="38" fontId="1" fillId="0" borderId="16" xfId="18" applyFont="1" applyFill="1" applyBorder="1" applyAlignment="1">
      <alignment horizontal="center" vertical="center"/>
    </xf>
    <xf numFmtId="0" fontId="1" fillId="0" borderId="16" xfId="46" applyFont="1" applyFill="1" applyBorder="1" applyAlignment="1">
      <alignment horizontal="distributed" vertical="center"/>
      <protection/>
    </xf>
    <xf numFmtId="38" fontId="1" fillId="0" borderId="10" xfId="18" applyFont="1" applyFill="1" applyBorder="1" applyAlignment="1">
      <alignment horizontal="distributed" vertical="center"/>
    </xf>
    <xf numFmtId="41" fontId="1" fillId="0" borderId="18" xfId="18" applyNumberFormat="1" applyFont="1" applyFill="1" applyBorder="1" applyAlignment="1">
      <alignment horizontal="right" vertical="center"/>
    </xf>
    <xf numFmtId="41" fontId="1" fillId="0" borderId="7" xfId="18" applyNumberFormat="1" applyFont="1" applyFill="1" applyBorder="1" applyAlignment="1">
      <alignment horizontal="right" vertical="center"/>
    </xf>
    <xf numFmtId="41" fontId="1" fillId="0" borderId="19" xfId="18" applyNumberFormat="1" applyFont="1" applyFill="1" applyBorder="1" applyAlignment="1">
      <alignment horizontal="right" vertical="center"/>
    </xf>
    <xf numFmtId="41" fontId="9" fillId="0" borderId="5" xfId="18" applyNumberFormat="1" applyFont="1" applyFill="1" applyBorder="1" applyAlignment="1">
      <alignment horizontal="right" vertical="center"/>
    </xf>
    <xf numFmtId="41" fontId="1" fillId="0" borderId="1" xfId="18" applyNumberFormat="1" applyFont="1" applyFill="1" applyBorder="1" applyAlignment="1">
      <alignment horizontal="right" vertical="center"/>
    </xf>
    <xf numFmtId="41" fontId="1" fillId="0" borderId="0" xfId="46" applyNumberFormat="1" applyFont="1" applyFill="1" applyBorder="1" applyAlignment="1">
      <alignment vertical="center"/>
      <protection/>
    </xf>
    <xf numFmtId="38" fontId="1" fillId="0" borderId="4" xfId="18" applyFont="1" applyFill="1" applyBorder="1" applyAlignment="1">
      <alignment vertical="center"/>
    </xf>
    <xf numFmtId="41" fontId="1" fillId="0" borderId="13" xfId="18" applyNumberFormat="1" applyFont="1" applyFill="1" applyBorder="1" applyAlignment="1">
      <alignment vertical="center"/>
    </xf>
    <xf numFmtId="41" fontId="1" fillId="0" borderId="14" xfId="18" applyNumberFormat="1" applyFont="1" applyFill="1" applyBorder="1" applyAlignment="1">
      <alignment vertical="center"/>
    </xf>
    <xf numFmtId="0" fontId="5" fillId="0" borderId="0" xfId="47" applyFont="1" applyFill="1" applyAlignment="1">
      <alignment vertical="center"/>
      <protection/>
    </xf>
    <xf numFmtId="0" fontId="1" fillId="0" borderId="16" xfId="47" applyFont="1" applyFill="1" applyBorder="1" applyAlignment="1">
      <alignment horizontal="distributed" vertical="center"/>
      <protection/>
    </xf>
    <xf numFmtId="41" fontId="1" fillId="0" borderId="0" xfId="47" applyNumberFormat="1" applyFont="1" applyFill="1" applyBorder="1" applyAlignment="1">
      <alignment vertical="center"/>
      <protection/>
    </xf>
    <xf numFmtId="0" fontId="1" fillId="0" borderId="0" xfId="48" applyFont="1" applyFill="1">
      <alignment/>
      <protection/>
    </xf>
    <xf numFmtId="0" fontId="5" fillId="0" borderId="0" xfId="48" applyFont="1" applyFill="1">
      <alignment/>
      <protection/>
    </xf>
    <xf numFmtId="0" fontId="1" fillId="0" borderId="0" xfId="48" applyFont="1" applyFill="1" applyAlignment="1">
      <alignment horizontal="right"/>
      <protection/>
    </xf>
    <xf numFmtId="41" fontId="1" fillId="0" borderId="1" xfId="48" applyNumberFormat="1" applyFont="1" applyFill="1" applyBorder="1" applyAlignment="1">
      <alignment horizontal="distributed"/>
      <protection/>
    </xf>
    <xf numFmtId="41" fontId="1" fillId="0" borderId="0" xfId="48" applyNumberFormat="1" applyFont="1" applyFill="1" applyBorder="1" applyAlignment="1">
      <alignment horizontal="distributed"/>
      <protection/>
    </xf>
    <xf numFmtId="41" fontId="1" fillId="0" borderId="0" xfId="48" applyNumberFormat="1" applyFont="1" applyFill="1" applyBorder="1">
      <alignment/>
      <protection/>
    </xf>
    <xf numFmtId="0" fontId="1" fillId="0" borderId="0" xfId="48" applyFont="1" applyFill="1" applyBorder="1" applyAlignment="1">
      <alignment horizontal="center"/>
      <protection/>
    </xf>
    <xf numFmtId="0" fontId="1" fillId="0" borderId="0" xfId="48" applyFont="1" applyFill="1" applyBorder="1">
      <alignment/>
      <protection/>
    </xf>
    <xf numFmtId="0" fontId="1" fillId="0" borderId="3" xfId="48" applyFont="1" applyFill="1" applyBorder="1" applyAlignment="1">
      <alignment horizontal="distributed"/>
      <protection/>
    </xf>
    <xf numFmtId="0" fontId="1" fillId="0" borderId="0" xfId="48" applyFont="1" applyFill="1" applyBorder="1" applyAlignment="1">
      <alignment horizontal="right"/>
      <protection/>
    </xf>
    <xf numFmtId="0" fontId="1" fillId="0" borderId="5" xfId="48" applyFont="1" applyFill="1" applyBorder="1" applyAlignment="1">
      <alignment horizontal="center"/>
      <protection/>
    </xf>
    <xf numFmtId="0" fontId="9" fillId="0" borderId="0" xfId="48" applyFont="1" applyFill="1">
      <alignment/>
      <protection/>
    </xf>
    <xf numFmtId="0" fontId="9" fillId="0" borderId="3" xfId="48" applyFont="1" applyFill="1" applyBorder="1" applyAlignment="1">
      <alignment horizontal="distributed"/>
      <protection/>
    </xf>
    <xf numFmtId="41" fontId="9" fillId="0" borderId="0" xfId="48" applyNumberFormat="1" applyFont="1" applyFill="1" applyBorder="1">
      <alignment/>
      <protection/>
    </xf>
    <xf numFmtId="41" fontId="9" fillId="0" borderId="5" xfId="48" applyNumberFormat="1" applyFont="1" applyFill="1" applyBorder="1">
      <alignment/>
      <protection/>
    </xf>
    <xf numFmtId="41" fontId="1" fillId="0" borderId="5" xfId="48" applyNumberFormat="1" applyFont="1" applyFill="1" applyBorder="1">
      <alignment/>
      <protection/>
    </xf>
    <xf numFmtId="41" fontId="1" fillId="0" borderId="0" xfId="48" applyNumberFormat="1" applyFont="1" applyFill="1" applyBorder="1" applyAlignment="1">
      <alignment horizontal="right"/>
      <protection/>
    </xf>
    <xf numFmtId="0" fontId="1" fillId="0" borderId="4" xfId="48" applyFont="1" applyFill="1" applyBorder="1" applyAlignment="1">
      <alignment horizontal="distributed"/>
      <protection/>
    </xf>
    <xf numFmtId="41" fontId="1" fillId="0" borderId="14" xfId="48" applyNumberFormat="1" applyFont="1" applyFill="1" applyBorder="1">
      <alignment/>
      <protection/>
    </xf>
    <xf numFmtId="41" fontId="1" fillId="0" borderId="6" xfId="48" applyNumberFormat="1" applyFont="1" applyFill="1" applyBorder="1">
      <alignment/>
      <protection/>
    </xf>
    <xf numFmtId="38" fontId="1" fillId="0" borderId="0" xfId="18" applyFont="1" applyFill="1" applyAlignment="1">
      <alignment horizontal="right" vertical="center"/>
    </xf>
    <xf numFmtId="41" fontId="1" fillId="0" borderId="18" xfId="18" applyNumberFormat="1" applyFont="1" applyFill="1" applyBorder="1" applyAlignment="1">
      <alignment vertical="center"/>
    </xf>
    <xf numFmtId="41" fontId="1" fillId="0" borderId="19" xfId="18" applyNumberFormat="1" applyFont="1" applyFill="1" applyBorder="1" applyAlignment="1">
      <alignment vertical="center"/>
    </xf>
    <xf numFmtId="38" fontId="1" fillId="0" borderId="0" xfId="18" applyFont="1" applyFill="1" applyAlignment="1">
      <alignment horizontal="left" vertical="center"/>
    </xf>
    <xf numFmtId="38" fontId="1" fillId="0" borderId="16" xfId="18" applyFont="1" applyFill="1" applyBorder="1" applyAlignment="1">
      <alignment horizontal="center" vertical="center" wrapText="1"/>
    </xf>
    <xf numFmtId="38" fontId="1" fillId="0" borderId="17" xfId="18" applyFont="1" applyFill="1" applyBorder="1" applyAlignment="1">
      <alignment horizontal="center" vertical="center"/>
    </xf>
    <xf numFmtId="38" fontId="1" fillId="0" borderId="7" xfId="18" applyFont="1" applyFill="1" applyBorder="1" applyAlignment="1">
      <alignment horizontal="center" vertical="center" wrapText="1"/>
    </xf>
    <xf numFmtId="0" fontId="1" fillId="0" borderId="0" xfId="50" applyFont="1" applyFill="1" applyBorder="1" applyAlignment="1">
      <alignment horizontal="center" vertical="center"/>
      <protection/>
    </xf>
    <xf numFmtId="38" fontId="1" fillId="0" borderId="0" xfId="18" applyFont="1" applyFill="1" applyBorder="1" applyAlignment="1">
      <alignment horizontal="center" vertical="center" wrapText="1"/>
    </xf>
    <xf numFmtId="0" fontId="1" fillId="0" borderId="0" xfId="50" applyFont="1" applyFill="1" applyBorder="1" applyAlignment="1">
      <alignment horizontal="left" vertical="center"/>
      <protection/>
    </xf>
    <xf numFmtId="0" fontId="1" fillId="0" borderId="5" xfId="50" applyFont="1" applyFill="1" applyBorder="1" applyAlignment="1">
      <alignment horizontal="center" vertical="center"/>
      <protection/>
    </xf>
    <xf numFmtId="38" fontId="1" fillId="0" borderId="13" xfId="18" applyFont="1" applyFill="1" applyBorder="1" applyAlignment="1">
      <alignment horizontal="distributed" vertical="center"/>
    </xf>
    <xf numFmtId="41" fontId="1" fillId="0" borderId="1" xfId="18" applyNumberFormat="1" applyFont="1" applyFill="1" applyBorder="1" applyAlignment="1">
      <alignment horizontal="right" vertical="center" shrinkToFit="1"/>
    </xf>
    <xf numFmtId="38" fontId="9" fillId="0" borderId="4" xfId="18" applyFont="1" applyFill="1" applyBorder="1" applyAlignment="1">
      <alignment horizontal="center" vertical="center" wrapText="1"/>
    </xf>
    <xf numFmtId="38" fontId="1" fillId="0" borderId="13" xfId="18" applyFont="1" applyFill="1" applyBorder="1" applyAlignment="1">
      <alignment horizontal="center" vertical="center" wrapText="1"/>
    </xf>
    <xf numFmtId="38" fontId="1" fillId="0" borderId="4" xfId="18" applyFont="1" applyFill="1" applyBorder="1" applyAlignment="1">
      <alignment horizontal="center" vertical="center" wrapText="1"/>
    </xf>
    <xf numFmtId="41" fontId="9" fillId="0" borderId="7" xfId="18" applyNumberFormat="1" applyFont="1" applyFill="1" applyBorder="1" applyAlignment="1">
      <alignment vertical="center"/>
    </xf>
    <xf numFmtId="0" fontId="1" fillId="0" borderId="0" xfId="51" applyFont="1" applyFill="1" applyBorder="1">
      <alignment/>
      <protection/>
    </xf>
    <xf numFmtId="0" fontId="5" fillId="0" borderId="0" xfId="51" applyFont="1" applyFill="1">
      <alignment/>
      <protection/>
    </xf>
    <xf numFmtId="0" fontId="1" fillId="0" borderId="0" xfId="51" applyFont="1" applyFill="1">
      <alignment/>
      <protection/>
    </xf>
    <xf numFmtId="49" fontId="1" fillId="0" borderId="8" xfId="51" applyNumberFormat="1" applyFont="1" applyFill="1" applyBorder="1">
      <alignment/>
      <protection/>
    </xf>
    <xf numFmtId="0" fontId="1" fillId="0" borderId="8" xfId="51" applyFont="1" applyFill="1" applyBorder="1">
      <alignment/>
      <protection/>
    </xf>
    <xf numFmtId="0" fontId="1" fillId="0" borderId="3" xfId="51" applyFont="1" applyFill="1" applyBorder="1" applyAlignment="1">
      <alignment horizontal="center" vertical="center"/>
      <protection/>
    </xf>
    <xf numFmtId="0" fontId="1" fillId="0" borderId="5" xfId="51" applyFont="1" applyFill="1" applyBorder="1" applyAlignment="1">
      <alignment horizontal="center" vertical="center"/>
      <protection/>
    </xf>
    <xf numFmtId="0" fontId="1" fillId="0" borderId="16" xfId="51" applyFont="1" applyFill="1" applyBorder="1" applyAlignment="1">
      <alignment horizontal="center" vertical="distributed" wrapText="1"/>
      <protection/>
    </xf>
    <xf numFmtId="0" fontId="1" fillId="0" borderId="16" xfId="51" applyFont="1" applyFill="1" applyBorder="1" applyAlignment="1">
      <alignment horizontal="center" vertical="center"/>
      <protection/>
    </xf>
    <xf numFmtId="0" fontId="1" fillId="0" borderId="17" xfId="51" applyFont="1" applyFill="1" applyBorder="1" applyAlignment="1">
      <alignment horizontal="center" vertical="center" wrapText="1"/>
      <protection/>
    </xf>
    <xf numFmtId="0" fontId="1" fillId="0" borderId="24" xfId="51" applyFont="1" applyFill="1" applyBorder="1" applyAlignment="1">
      <alignment horizontal="center" vertical="center"/>
      <protection/>
    </xf>
    <xf numFmtId="0" fontId="1" fillId="0" borderId="17" xfId="51" applyFont="1" applyFill="1" applyBorder="1" applyAlignment="1">
      <alignment horizontal="center" vertical="center"/>
      <protection/>
    </xf>
    <xf numFmtId="0" fontId="1" fillId="0" borderId="16" xfId="51" applyFont="1" applyFill="1" applyBorder="1" applyAlignment="1">
      <alignment horizontal="center" vertical="center" wrapText="1"/>
      <protection/>
    </xf>
    <xf numFmtId="0" fontId="1" fillId="0" borderId="18" xfId="51" applyFont="1" applyFill="1" applyBorder="1" applyAlignment="1">
      <alignment horizontal="center" vertical="distributed" wrapText="1"/>
      <protection/>
    </xf>
    <xf numFmtId="0" fontId="1" fillId="0" borderId="0" xfId="51" applyFont="1" applyFill="1" applyBorder="1" applyAlignment="1">
      <alignment horizontal="center" vertical="distributed" wrapText="1"/>
      <protection/>
    </xf>
    <xf numFmtId="0" fontId="1" fillId="0" borderId="0" xfId="51" applyFont="1" applyFill="1" applyBorder="1" applyAlignment="1">
      <alignment horizontal="center" vertical="center"/>
      <protection/>
    </xf>
    <xf numFmtId="0" fontId="19" fillId="0" borderId="0" xfId="51" applyFont="1" applyFill="1" applyBorder="1" applyAlignment="1">
      <alignment horizontal="right" vertical="center"/>
      <protection/>
    </xf>
    <xf numFmtId="0" fontId="1" fillId="0" borderId="0" xfId="51" applyFont="1" applyFill="1" applyBorder="1" applyAlignment="1">
      <alignment horizontal="right" vertical="center"/>
      <protection/>
    </xf>
    <xf numFmtId="0" fontId="1" fillId="0" borderId="3" xfId="51" applyFont="1" applyFill="1" applyBorder="1" applyAlignment="1">
      <alignment horizontal="right" vertical="center"/>
      <protection/>
    </xf>
    <xf numFmtId="41" fontId="1" fillId="0" borderId="1" xfId="51" applyNumberFormat="1" applyFont="1" applyFill="1" applyBorder="1">
      <alignment/>
      <protection/>
    </xf>
    <xf numFmtId="41" fontId="1" fillId="0" borderId="0" xfId="51" applyNumberFormat="1" applyFont="1" applyFill="1">
      <alignment/>
      <protection/>
    </xf>
    <xf numFmtId="41" fontId="1" fillId="0" borderId="0" xfId="51" applyNumberFormat="1" applyFont="1" applyFill="1" applyBorder="1">
      <alignment/>
      <protection/>
    </xf>
    <xf numFmtId="41" fontId="1" fillId="0" borderId="5" xfId="51" applyNumberFormat="1" applyFont="1" applyFill="1" applyBorder="1">
      <alignment/>
      <protection/>
    </xf>
    <xf numFmtId="198" fontId="1" fillId="0" borderId="0" xfId="51" applyNumberFormat="1" applyFont="1" applyFill="1">
      <alignment/>
      <protection/>
    </xf>
    <xf numFmtId="0" fontId="9" fillId="0" borderId="0" xfId="51" applyFont="1" applyFill="1" applyBorder="1">
      <alignment/>
      <protection/>
    </xf>
    <xf numFmtId="0" fontId="9" fillId="0" borderId="3" xfId="51" applyFont="1" applyFill="1" applyBorder="1" applyAlignment="1">
      <alignment horizontal="right" vertical="center"/>
      <protection/>
    </xf>
    <xf numFmtId="41" fontId="9" fillId="0" borderId="1" xfId="51" applyNumberFormat="1" applyFont="1" applyFill="1" applyBorder="1">
      <alignment/>
      <protection/>
    </xf>
    <xf numFmtId="41" fontId="9" fillId="0" borderId="0" xfId="51" applyNumberFormat="1" applyFont="1" applyFill="1">
      <alignment/>
      <protection/>
    </xf>
    <xf numFmtId="43" fontId="9" fillId="0" borderId="0" xfId="51" applyNumberFormat="1" applyFont="1" applyFill="1">
      <alignment/>
      <protection/>
    </xf>
    <xf numFmtId="41" fontId="9" fillId="0" borderId="0" xfId="51" applyNumberFormat="1" applyFont="1" applyFill="1" applyBorder="1">
      <alignment/>
      <protection/>
    </xf>
    <xf numFmtId="41" fontId="9" fillId="0" borderId="5" xfId="51" applyNumberFormat="1" applyFont="1" applyFill="1" applyBorder="1">
      <alignment/>
      <protection/>
    </xf>
    <xf numFmtId="0" fontId="10" fillId="0" borderId="0" xfId="51" applyFont="1" applyFill="1" applyBorder="1">
      <alignment/>
      <protection/>
    </xf>
    <xf numFmtId="0" fontId="10" fillId="0" borderId="3" xfId="51" applyFont="1" applyFill="1" applyBorder="1" applyAlignment="1">
      <alignment horizontal="right" vertical="center"/>
      <protection/>
    </xf>
    <xf numFmtId="41" fontId="10" fillId="0" borderId="1" xfId="51" applyNumberFormat="1" applyFont="1" applyFill="1" applyBorder="1">
      <alignment/>
      <protection/>
    </xf>
    <xf numFmtId="41" fontId="10" fillId="0" borderId="0" xfId="51" applyNumberFormat="1" applyFont="1" applyFill="1">
      <alignment/>
      <protection/>
    </xf>
    <xf numFmtId="41" fontId="1" fillId="0" borderId="0" xfId="51" applyNumberFormat="1" applyFont="1" applyFill="1" applyAlignment="1">
      <alignment/>
      <protection/>
    </xf>
    <xf numFmtId="198" fontId="10" fillId="0" borderId="0" xfId="51" applyNumberFormat="1" applyFont="1" applyFill="1">
      <alignment/>
      <protection/>
    </xf>
    <xf numFmtId="41" fontId="10" fillId="0" borderId="0" xfId="51" applyNumberFormat="1" applyFont="1" applyFill="1" applyBorder="1">
      <alignment/>
      <protection/>
    </xf>
    <xf numFmtId="41" fontId="10" fillId="0" borderId="5" xfId="51" applyNumberFormat="1" applyFont="1" applyFill="1" applyBorder="1">
      <alignment/>
      <protection/>
    </xf>
    <xf numFmtId="0" fontId="1" fillId="0" borderId="0" xfId="51" applyFont="1" applyFill="1" applyBorder="1" applyAlignment="1">
      <alignment/>
      <protection/>
    </xf>
    <xf numFmtId="41" fontId="1" fillId="0" borderId="0" xfId="51" applyNumberFormat="1" applyFont="1" applyFill="1" applyBorder="1" applyAlignment="1">
      <alignment horizontal="right" vertical="center"/>
      <protection/>
    </xf>
    <xf numFmtId="198" fontId="1" fillId="0" borderId="0" xfId="51" applyNumberFormat="1" applyFont="1" applyFill="1" applyBorder="1" applyAlignment="1">
      <alignment horizontal="right" vertical="center"/>
      <protection/>
    </xf>
    <xf numFmtId="41" fontId="1" fillId="0" borderId="5" xfId="51" applyNumberFormat="1" applyFont="1" applyFill="1" applyBorder="1" applyAlignment="1">
      <alignment horizontal="right" vertical="center"/>
      <protection/>
    </xf>
    <xf numFmtId="198" fontId="1" fillId="0" borderId="0" xfId="51" applyNumberFormat="1" applyFont="1" applyFill="1" applyBorder="1">
      <alignment/>
      <protection/>
    </xf>
    <xf numFmtId="43" fontId="1" fillId="0" borderId="0" xfId="51" applyNumberFormat="1" applyFont="1" applyFill="1">
      <alignment/>
      <protection/>
    </xf>
    <xf numFmtId="0" fontId="1" fillId="0" borderId="3" xfId="51" applyNumberFormat="1" applyFont="1" applyFill="1" applyBorder="1" applyAlignment="1">
      <alignment horizontal="right" vertical="center"/>
      <protection/>
    </xf>
    <xf numFmtId="0" fontId="1" fillId="0" borderId="4" xfId="51" applyFont="1" applyFill="1" applyBorder="1">
      <alignment/>
      <protection/>
    </xf>
    <xf numFmtId="0" fontId="1" fillId="0" borderId="13" xfId="51" applyFont="1" applyFill="1" applyBorder="1">
      <alignment/>
      <protection/>
    </xf>
    <xf numFmtId="0" fontId="1" fillId="0" borderId="14" xfId="51" applyFont="1" applyFill="1" applyBorder="1">
      <alignment/>
      <protection/>
    </xf>
    <xf numFmtId="0" fontId="1" fillId="0" borderId="6" xfId="51" applyFont="1" applyFill="1" applyBorder="1">
      <alignment/>
      <protection/>
    </xf>
    <xf numFmtId="0" fontId="6" fillId="0" borderId="0" xfId="52" applyFont="1" applyFill="1">
      <alignment/>
      <protection/>
    </xf>
    <xf numFmtId="0" fontId="5" fillId="0" borderId="0" xfId="52" applyFont="1" applyFill="1">
      <alignment/>
      <protection/>
    </xf>
    <xf numFmtId="0" fontId="1" fillId="0" borderId="0" xfId="52" applyFont="1" applyFill="1">
      <alignment/>
      <protection/>
    </xf>
    <xf numFmtId="0" fontId="1" fillId="0" borderId="0" xfId="52" applyFont="1" applyFill="1" applyBorder="1">
      <alignment/>
      <protection/>
    </xf>
    <xf numFmtId="0" fontId="1" fillId="0" borderId="8" xfId="52" applyFont="1" applyFill="1" applyBorder="1">
      <alignment/>
      <protection/>
    </xf>
    <xf numFmtId="0" fontId="1" fillId="0" borderId="0" xfId="52" applyFont="1" applyFill="1" applyAlignment="1">
      <alignment horizontal="right"/>
      <protection/>
    </xf>
    <xf numFmtId="0" fontId="1" fillId="0" borderId="5" xfId="52" applyFont="1" applyFill="1" applyBorder="1">
      <alignment/>
      <protection/>
    </xf>
    <xf numFmtId="0" fontId="1" fillId="0" borderId="1" xfId="52" applyFont="1" applyFill="1" applyBorder="1">
      <alignment/>
      <protection/>
    </xf>
    <xf numFmtId="0" fontId="1" fillId="0" borderId="0" xfId="52" applyFont="1" applyFill="1" applyBorder="1" applyAlignment="1">
      <alignment horizontal="center" vertical="center"/>
      <protection/>
    </xf>
    <xf numFmtId="0" fontId="1" fillId="0" borderId="14" xfId="52" applyFont="1" applyFill="1" applyBorder="1">
      <alignment/>
      <protection/>
    </xf>
    <xf numFmtId="0" fontId="9" fillId="0" borderId="1" xfId="52" applyFont="1" applyFill="1" applyBorder="1" applyAlignment="1">
      <alignment horizontal="center" vertical="distributed" wrapText="1"/>
      <protection/>
    </xf>
    <xf numFmtId="0" fontId="1" fillId="0" borderId="0" xfId="52" applyFont="1" applyFill="1" applyBorder="1" applyAlignment="1">
      <alignment horizontal="center" vertical="center" textRotation="255" wrapText="1"/>
      <protection/>
    </xf>
    <xf numFmtId="0" fontId="1" fillId="0" borderId="0" xfId="52" applyFont="1" applyFill="1" applyBorder="1" applyAlignment="1">
      <alignment horizontal="center" vertical="center" textRotation="255"/>
      <protection/>
    </xf>
    <xf numFmtId="0" fontId="1" fillId="0" borderId="0" xfId="52" applyFont="1" applyFill="1" applyBorder="1" applyAlignment="1">
      <alignment vertical="center" wrapText="1"/>
      <protection/>
    </xf>
    <xf numFmtId="0" fontId="1" fillId="0" borderId="5" xfId="52" applyFont="1" applyFill="1" applyBorder="1" applyAlignment="1">
      <alignment horizontal="right" vertical="distributed" wrapText="1"/>
      <protection/>
    </xf>
    <xf numFmtId="0" fontId="1" fillId="0" borderId="0" xfId="52" applyFont="1" applyFill="1" applyBorder="1" applyAlignment="1">
      <alignment horizontal="left" vertical="center" wrapText="1"/>
      <protection/>
    </xf>
    <xf numFmtId="0" fontId="1" fillId="0" borderId="0" xfId="52" applyFont="1" applyFill="1" applyBorder="1" applyAlignment="1">
      <alignment horizontal="right" vertical="distributed"/>
      <protection/>
    </xf>
    <xf numFmtId="41" fontId="9" fillId="0" borderId="1" xfId="52" applyNumberFormat="1" applyFont="1" applyFill="1" applyBorder="1" applyAlignment="1">
      <alignment horizontal="center" vertical="distributed" wrapText="1"/>
      <protection/>
    </xf>
    <xf numFmtId="41" fontId="1" fillId="0" borderId="0" xfId="52" applyNumberFormat="1" applyFont="1" applyFill="1" applyBorder="1" applyAlignment="1">
      <alignment horizontal="center" vertical="distributed" wrapText="1"/>
      <protection/>
    </xf>
    <xf numFmtId="41" fontId="1" fillId="0" borderId="0" xfId="52" applyNumberFormat="1" applyFont="1" applyFill="1" applyAlignment="1">
      <alignment horizontal="center"/>
      <protection/>
    </xf>
    <xf numFmtId="0" fontId="1" fillId="0" borderId="1" xfId="52" applyFont="1" applyFill="1" applyBorder="1" applyAlignment="1">
      <alignment horizontal="right" vertical="distributed" wrapText="1"/>
      <protection/>
    </xf>
    <xf numFmtId="0" fontId="1" fillId="0" borderId="0" xfId="52" applyFont="1" applyFill="1" applyBorder="1" applyAlignment="1">
      <alignment horizontal="right" vertical="distributed" wrapText="1"/>
      <protection/>
    </xf>
    <xf numFmtId="0" fontId="1" fillId="0" borderId="0" xfId="52" applyFont="1" applyFill="1" applyAlignment="1">
      <alignment horizontal="center" wrapText="1"/>
      <protection/>
    </xf>
    <xf numFmtId="0" fontId="1" fillId="0" borderId="6" xfId="52" applyFont="1" applyFill="1" applyBorder="1" applyAlignment="1">
      <alignment horizontal="distributed"/>
      <protection/>
    </xf>
    <xf numFmtId="176" fontId="1" fillId="0" borderId="13" xfId="52" applyNumberFormat="1" applyFont="1" applyFill="1" applyBorder="1">
      <alignment/>
      <protection/>
    </xf>
    <xf numFmtId="176" fontId="1" fillId="0" borderId="14" xfId="52" applyNumberFormat="1" applyFont="1" applyFill="1" applyBorder="1">
      <alignment/>
      <protection/>
    </xf>
    <xf numFmtId="203" fontId="1" fillId="0" borderId="14" xfId="52" applyNumberFormat="1" applyFont="1" applyFill="1" applyBorder="1">
      <alignment/>
      <protection/>
    </xf>
    <xf numFmtId="0" fontId="1" fillId="0" borderId="0" xfId="52" applyFont="1" applyFill="1" applyBorder="1" applyAlignment="1">
      <alignment/>
      <protection/>
    </xf>
    <xf numFmtId="0" fontId="1" fillId="0" borderId="0" xfId="52" applyFont="1" applyFill="1" applyBorder="1" applyAlignment="1">
      <alignment horizontal="distributed"/>
      <protection/>
    </xf>
    <xf numFmtId="0" fontId="0" fillId="0" borderId="0" xfId="30" applyFill="1" applyAlignment="1">
      <alignment/>
      <protection/>
    </xf>
    <xf numFmtId="0" fontId="1" fillId="0" borderId="29" xfId="30" applyFont="1" applyFill="1" applyBorder="1" applyAlignment="1">
      <alignment horizontal="distributed" vertical="center"/>
      <protection/>
    </xf>
    <xf numFmtId="0" fontId="1" fillId="0" borderId="30" xfId="30" applyFont="1" applyFill="1" applyBorder="1" applyAlignment="1">
      <alignment horizontal="distributed" vertical="center"/>
      <protection/>
    </xf>
    <xf numFmtId="0" fontId="1" fillId="0" borderId="13" xfId="30" applyFont="1" applyFill="1" applyBorder="1" applyAlignment="1">
      <alignment horizontal="distributed" vertical="center"/>
      <protection/>
    </xf>
    <xf numFmtId="0" fontId="1" fillId="0" borderId="6"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5" xfId="30" applyFont="1" applyFill="1" applyBorder="1" applyAlignment="1">
      <alignment horizontal="distributed" vertical="center"/>
      <protection/>
    </xf>
    <xf numFmtId="49" fontId="1" fillId="0" borderId="30" xfId="29" applyNumberFormat="1" applyFont="1" applyFill="1" applyBorder="1" applyAlignment="1">
      <alignment horizontal="distributed" vertical="center" wrapText="1"/>
      <protection/>
    </xf>
    <xf numFmtId="49" fontId="1" fillId="0" borderId="13" xfId="29" applyNumberFormat="1" applyFont="1" applyFill="1" applyBorder="1" applyAlignment="1">
      <alignment horizontal="distributed" vertical="center" wrapText="1"/>
      <protection/>
    </xf>
    <xf numFmtId="49" fontId="1" fillId="0" borderId="6" xfId="29" applyNumberFormat="1" applyFont="1" applyFill="1" applyBorder="1" applyAlignment="1">
      <alignment horizontal="distributed" vertical="center" wrapText="1"/>
      <protection/>
    </xf>
    <xf numFmtId="49" fontId="9" fillId="0" borderId="1" xfId="22" applyFill="1" applyBorder="1" applyAlignment="1">
      <alignment horizontal="distributed" vertical="center"/>
      <protection/>
    </xf>
    <xf numFmtId="49" fontId="9" fillId="0" borderId="0" xfId="29" applyNumberFormat="1" applyFont="1" applyFill="1" applyBorder="1" applyAlignment="1">
      <alignment horizontal="distributed" vertical="center"/>
      <protection/>
    </xf>
    <xf numFmtId="49" fontId="1" fillId="0" borderId="1" xfId="29" applyNumberFormat="1" applyFont="1" applyFill="1" applyBorder="1" applyAlignment="1">
      <alignment horizontal="distributed" vertical="center"/>
      <protection/>
    </xf>
    <xf numFmtId="49" fontId="1" fillId="0" borderId="0" xfId="29" applyNumberFormat="1" applyFont="1" applyFill="1" applyBorder="1" applyAlignment="1">
      <alignment horizontal="distributed" vertical="center"/>
      <protection/>
    </xf>
    <xf numFmtId="49" fontId="1" fillId="0" borderId="29" xfId="29" applyNumberFormat="1" applyFont="1" applyFill="1" applyBorder="1" applyAlignment="1">
      <alignment horizontal="distributed" vertical="center" wrapText="1"/>
      <protection/>
    </xf>
    <xf numFmtId="0" fontId="1" fillId="0" borderId="2" xfId="29" applyFont="1" applyFill="1" applyBorder="1" applyAlignment="1">
      <alignment horizontal="distributed" vertical="center" wrapText="1"/>
      <protection/>
    </xf>
    <xf numFmtId="0" fontId="1" fillId="0" borderId="4" xfId="29" applyFont="1" applyFill="1" applyBorder="1" applyAlignment="1">
      <alignment horizontal="distributed" vertical="center"/>
      <protection/>
    </xf>
    <xf numFmtId="0" fontId="1" fillId="0" borderId="21" xfId="29" applyFont="1" applyFill="1" applyBorder="1" applyAlignment="1">
      <alignment horizontal="distributed" vertical="center" wrapText="1"/>
      <protection/>
    </xf>
    <xf numFmtId="49" fontId="9" fillId="0" borderId="1" xfId="29" applyNumberFormat="1" applyFont="1" applyFill="1" applyBorder="1" applyAlignment="1">
      <alignment horizontal="distributed" vertical="center"/>
      <protection/>
    </xf>
    <xf numFmtId="49" fontId="9" fillId="0" borderId="1" xfId="22" applyFont="1" applyFill="1" applyBorder="1" applyAlignment="1">
      <alignment horizontal="distributed" vertical="center"/>
      <protection/>
    </xf>
    <xf numFmtId="49" fontId="9" fillId="0" borderId="0" xfId="22" applyFont="1" applyFill="1" applyBorder="1" applyAlignment="1">
      <alignment horizontal="distributed" vertical="center"/>
      <protection/>
    </xf>
    <xf numFmtId="0" fontId="13" fillId="0" borderId="5" xfId="28" applyFont="1" applyFill="1" applyBorder="1" applyAlignment="1">
      <alignment horizontal="distributed" vertical="center"/>
      <protection/>
    </xf>
    <xf numFmtId="38" fontId="1" fillId="0" borderId="1" xfId="18" applyFont="1" applyFill="1" applyBorder="1" applyAlignment="1">
      <alignment horizontal="center" vertical="center" textRotation="255"/>
    </xf>
    <xf numFmtId="0" fontId="0" fillId="0" borderId="1" xfId="28" applyFill="1" applyBorder="1" applyAlignment="1">
      <alignment horizontal="center" vertical="center" textRotation="255"/>
      <protection/>
    </xf>
    <xf numFmtId="38" fontId="9" fillId="0" borderId="0" xfId="18" applyFont="1" applyFill="1" applyBorder="1" applyAlignment="1">
      <alignment horizontal="distributed" vertical="center"/>
    </xf>
    <xf numFmtId="38" fontId="1" fillId="0" borderId="0" xfId="18" applyFont="1" applyFill="1" applyBorder="1" applyAlignment="1">
      <alignment horizontal="distributed" vertical="center"/>
    </xf>
    <xf numFmtId="0" fontId="0" fillId="0" borderId="5" xfId="28" applyFill="1" applyBorder="1" applyAlignment="1">
      <alignment horizontal="distributed" vertical="center"/>
      <protection/>
    </xf>
    <xf numFmtId="0" fontId="0" fillId="0" borderId="0" xfId="28" applyFill="1" applyAlignment="1">
      <alignment horizontal="distributed" vertical="center"/>
      <protection/>
    </xf>
    <xf numFmtId="38" fontId="1" fillId="0" borderId="20" xfId="18" applyFont="1" applyFill="1" applyBorder="1" applyAlignment="1">
      <alignment horizontal="center" vertical="center"/>
    </xf>
    <xf numFmtId="38" fontId="1" fillId="0" borderId="28" xfId="18" applyFont="1" applyFill="1" applyBorder="1" applyAlignment="1">
      <alignment horizontal="center" vertical="center"/>
    </xf>
    <xf numFmtId="38" fontId="1" fillId="0" borderId="22"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5" xfId="18" applyFont="1" applyFill="1" applyBorder="1" applyAlignment="1">
      <alignment horizontal="center" vertical="center"/>
    </xf>
    <xf numFmtId="38" fontId="1" fillId="0" borderId="6" xfId="18" applyFont="1" applyFill="1" applyBorder="1" applyAlignment="1">
      <alignment horizontal="center" vertical="center"/>
    </xf>
    <xf numFmtId="38" fontId="8" fillId="0" borderId="2" xfId="18" applyFont="1" applyFill="1" applyBorder="1" applyAlignment="1">
      <alignment horizontal="distributed" vertical="center" wrapText="1"/>
    </xf>
    <xf numFmtId="38" fontId="8" fillId="0" borderId="3" xfId="18" applyFont="1" applyFill="1" applyBorder="1" applyAlignment="1">
      <alignment horizontal="distributed" vertical="center" wrapText="1"/>
    </xf>
    <xf numFmtId="38" fontId="8" fillId="0" borderId="4" xfId="18" applyFont="1" applyFill="1" applyBorder="1" applyAlignment="1">
      <alignment horizontal="distributed" vertical="center" wrapText="1"/>
    </xf>
    <xf numFmtId="38" fontId="1" fillId="0" borderId="13"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29" xfId="18" applyFont="1" applyFill="1" applyBorder="1" applyAlignment="1">
      <alignment horizontal="center" vertical="center"/>
    </xf>
    <xf numFmtId="38" fontId="1" fillId="0" borderId="23"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1" xfId="18" applyFont="1" applyFill="1" applyBorder="1" applyAlignment="1">
      <alignment horizontal="center" vertical="center"/>
    </xf>
    <xf numFmtId="38" fontId="1" fillId="0" borderId="0" xfId="18" applyFont="1" applyFill="1" applyBorder="1" applyAlignment="1">
      <alignment horizontal="center" vertical="center"/>
    </xf>
    <xf numFmtId="38" fontId="1" fillId="0" borderId="5" xfId="18" applyFont="1" applyFill="1" applyBorder="1" applyAlignment="1">
      <alignment horizontal="center" vertical="center"/>
    </xf>
    <xf numFmtId="38" fontId="1" fillId="0" borderId="16" xfId="18" applyFont="1" applyFill="1" applyBorder="1" applyAlignment="1">
      <alignment horizontal="center" vertical="center"/>
    </xf>
    <xf numFmtId="38" fontId="9" fillId="0" borderId="1" xfId="18" applyFont="1" applyFill="1" applyBorder="1" applyAlignment="1">
      <alignment horizontal="distributed" vertical="center"/>
    </xf>
    <xf numFmtId="38" fontId="9" fillId="0" borderId="5" xfId="18" applyFont="1" applyFill="1" applyBorder="1" applyAlignment="1">
      <alignment horizontal="distributed" vertical="center"/>
    </xf>
    <xf numFmtId="188" fontId="1" fillId="0" borderId="21" xfId="18" applyNumberFormat="1" applyFont="1" applyFill="1" applyBorder="1" applyAlignment="1">
      <alignment horizontal="center" vertical="center"/>
    </xf>
    <xf numFmtId="188" fontId="1" fillId="0" borderId="20" xfId="18" applyNumberFormat="1" applyFont="1" applyFill="1" applyBorder="1" applyAlignment="1">
      <alignment horizontal="center" vertical="center"/>
    </xf>
    <xf numFmtId="188" fontId="1" fillId="0" borderId="22" xfId="18" applyNumberFormat="1" applyFont="1" applyFill="1" applyBorder="1" applyAlignment="1">
      <alignment horizontal="center" vertical="center"/>
    </xf>
    <xf numFmtId="0" fontId="1" fillId="0" borderId="31" xfId="26" applyFont="1" applyFill="1" applyBorder="1" applyAlignment="1">
      <alignment horizontal="distributed" vertical="center"/>
      <protection/>
    </xf>
    <xf numFmtId="0" fontId="1" fillId="0" borderId="2" xfId="26" applyFont="1" applyFill="1" applyBorder="1" applyAlignment="1">
      <alignment horizontal="distributed" vertical="center"/>
      <protection/>
    </xf>
    <xf numFmtId="0" fontId="0" fillId="0" borderId="4" xfId="26" applyFill="1" applyBorder="1" applyAlignment="1">
      <alignment horizontal="distributed" vertical="center"/>
      <protection/>
    </xf>
    <xf numFmtId="0" fontId="0" fillId="0" borderId="6" xfId="26" applyFill="1" applyBorder="1" applyAlignment="1">
      <alignment horizontal="distributed" vertical="center"/>
      <protection/>
    </xf>
    <xf numFmtId="38" fontId="1" fillId="0" borderId="1" xfId="18" applyFont="1" applyFill="1" applyBorder="1" applyAlignment="1">
      <alignment horizontal="distributed" vertical="center"/>
    </xf>
    <xf numFmtId="38" fontId="1" fillId="0" borderId="5" xfId="18" applyFont="1" applyFill="1" applyBorder="1" applyAlignment="1">
      <alignment horizontal="distributed" vertical="center"/>
    </xf>
    <xf numFmtId="38" fontId="1" fillId="0" borderId="21" xfId="18" applyFont="1" applyFill="1" applyBorder="1" applyAlignment="1">
      <alignment horizontal="center" vertical="center"/>
    </xf>
    <xf numFmtId="38" fontId="1" fillId="0" borderId="21" xfId="18" applyFont="1" applyFill="1" applyBorder="1" applyAlignment="1">
      <alignment horizontal="center" vertical="center"/>
    </xf>
    <xf numFmtId="0" fontId="1" fillId="0" borderId="13" xfId="25" applyFont="1" applyFill="1" applyBorder="1" applyAlignment="1">
      <alignment horizontal="center" vertical="center"/>
      <protection/>
    </xf>
    <xf numFmtId="0" fontId="0" fillId="0" borderId="6" xfId="25" applyFill="1" applyBorder="1" applyAlignment="1">
      <alignment horizontal="center" vertical="center"/>
      <protection/>
    </xf>
    <xf numFmtId="0" fontId="1" fillId="0" borderId="20" xfId="26" applyFont="1" applyFill="1" applyBorder="1" applyAlignment="1">
      <alignment horizontal="distributed" vertical="center"/>
      <protection/>
    </xf>
    <xf numFmtId="0" fontId="1" fillId="0" borderId="28" xfId="26" applyFont="1" applyFill="1" applyBorder="1" applyAlignment="1">
      <alignment horizontal="distributed" vertical="center"/>
      <protection/>
    </xf>
    <xf numFmtId="0" fontId="1" fillId="0" borderId="22" xfId="26" applyFont="1" applyFill="1" applyBorder="1" applyAlignment="1">
      <alignment horizontal="distributed" vertical="center"/>
      <protection/>
    </xf>
    <xf numFmtId="0" fontId="9" fillId="0" borderId="1" xfId="18" applyNumberFormat="1" applyFont="1" applyFill="1" applyBorder="1" applyAlignment="1">
      <alignment horizontal="distributed" vertical="center"/>
    </xf>
    <xf numFmtId="0" fontId="9" fillId="0" borderId="5" xfId="25" applyFont="1" applyFill="1" applyBorder="1" applyAlignment="1">
      <alignment horizontal="distributed" vertical="center"/>
      <protection/>
    </xf>
    <xf numFmtId="0" fontId="1" fillId="0" borderId="29" xfId="25" applyFont="1" applyFill="1" applyBorder="1" applyAlignment="1">
      <alignment horizontal="distributed" vertical="center"/>
      <protection/>
    </xf>
    <xf numFmtId="0" fontId="1" fillId="0" borderId="30" xfId="25" applyFont="1" applyFill="1" applyBorder="1" applyAlignment="1">
      <alignment horizontal="distributed" vertical="center"/>
      <protection/>
    </xf>
    <xf numFmtId="0" fontId="1" fillId="0" borderId="1" xfId="25" applyFont="1" applyFill="1" applyBorder="1" applyAlignment="1">
      <alignment horizontal="distributed" vertical="center"/>
      <protection/>
    </xf>
    <xf numFmtId="0" fontId="1" fillId="0" borderId="5" xfId="25" applyFont="1" applyFill="1" applyBorder="1" applyAlignment="1">
      <alignment horizontal="distributed" vertical="center"/>
      <protection/>
    </xf>
    <xf numFmtId="0" fontId="1" fillId="0" borderId="13" xfId="25" applyFont="1" applyFill="1" applyBorder="1" applyAlignment="1">
      <alignment horizontal="distributed" vertical="center"/>
      <protection/>
    </xf>
    <xf numFmtId="0" fontId="1" fillId="0" borderId="6" xfId="25" applyFont="1" applyFill="1" applyBorder="1" applyAlignment="1">
      <alignment horizontal="distributed" vertical="center"/>
      <protection/>
    </xf>
    <xf numFmtId="0" fontId="9" fillId="0" borderId="5" xfId="18" applyNumberFormat="1" applyFont="1" applyFill="1" applyBorder="1" applyAlignment="1">
      <alignment horizontal="distributed" vertical="center"/>
    </xf>
    <xf numFmtId="0" fontId="1" fillId="0" borderId="2" xfId="25" applyFont="1" applyFill="1" applyBorder="1" applyAlignment="1">
      <alignment horizontal="distributed" vertical="center"/>
      <protection/>
    </xf>
    <xf numFmtId="0" fontId="0" fillId="0" borderId="2" xfId="25" applyFill="1" applyBorder="1" applyAlignment="1">
      <alignment horizontal="distributed" vertical="center"/>
      <protection/>
    </xf>
    <xf numFmtId="0" fontId="6" fillId="0" borderId="4" xfId="25" applyFont="1" applyFill="1" applyBorder="1" applyAlignment="1">
      <alignment horizontal="distributed" vertical="center"/>
      <protection/>
    </xf>
    <xf numFmtId="0" fontId="0" fillId="0" borderId="4" xfId="25" applyFill="1" applyBorder="1" applyAlignment="1">
      <alignment horizontal="distributed" vertical="center"/>
      <protection/>
    </xf>
    <xf numFmtId="58" fontId="1" fillId="0" borderId="29" xfId="25" applyNumberFormat="1" applyFont="1" applyFill="1" applyBorder="1" applyAlignment="1">
      <alignment horizontal="distributed" vertical="center"/>
      <protection/>
    </xf>
    <xf numFmtId="0" fontId="0" fillId="0" borderId="30" xfId="25" applyFill="1" applyBorder="1" applyAlignment="1">
      <alignment horizontal="distributed" vertical="center"/>
      <protection/>
    </xf>
    <xf numFmtId="49" fontId="9" fillId="0" borderId="1" xfId="30" applyNumberFormat="1" applyFont="1" applyFill="1" applyBorder="1" applyAlignment="1">
      <alignment horizontal="distributed" vertical="center"/>
      <protection/>
    </xf>
    <xf numFmtId="0" fontId="18" fillId="0" borderId="0" xfId="30" applyFont="1" applyFill="1" applyAlignment="1">
      <alignment horizontal="distributed"/>
      <protection/>
    </xf>
    <xf numFmtId="0" fontId="1" fillId="0" borderId="2" xfId="30" applyFont="1" applyFill="1" applyBorder="1" applyAlignment="1">
      <alignment horizontal="distributed" vertical="center" wrapText="1"/>
      <protection/>
    </xf>
    <xf numFmtId="0" fontId="1" fillId="0" borderId="4" xfId="30" applyFont="1" applyFill="1" applyBorder="1" applyAlignment="1">
      <alignment horizontal="distributed" vertical="center"/>
      <protection/>
    </xf>
    <xf numFmtId="0" fontId="1" fillId="0" borderId="2" xfId="30" applyFont="1" applyFill="1" applyBorder="1" applyAlignment="1">
      <alignment horizontal="distributed" vertical="center"/>
      <protection/>
    </xf>
    <xf numFmtId="0" fontId="1" fillId="0" borderId="20" xfId="30" applyFont="1" applyFill="1" applyBorder="1" applyAlignment="1">
      <alignment horizontal="distributed" vertical="center"/>
      <protection/>
    </xf>
    <xf numFmtId="0" fontId="1" fillId="0" borderId="28" xfId="30" applyFont="1" applyFill="1" applyBorder="1" applyAlignment="1">
      <alignment horizontal="distributed" vertical="center"/>
      <protection/>
    </xf>
    <xf numFmtId="0" fontId="1" fillId="0" borderId="22" xfId="30" applyFont="1" applyFill="1" applyBorder="1" applyAlignment="1">
      <alignment horizontal="distributed" vertical="center"/>
      <protection/>
    </xf>
    <xf numFmtId="0" fontId="1" fillId="0" borderId="21" xfId="31" applyFont="1" applyFill="1" applyBorder="1" applyAlignment="1">
      <alignment horizontal="distributed" vertical="center" wrapText="1"/>
      <protection/>
    </xf>
    <xf numFmtId="49" fontId="1" fillId="0" borderId="21" xfId="31" applyNumberFormat="1" applyFont="1" applyFill="1" applyBorder="1" applyAlignment="1">
      <alignment horizontal="distributed" vertical="center" wrapText="1"/>
      <protection/>
    </xf>
    <xf numFmtId="49" fontId="1" fillId="0" borderId="16" xfId="31" applyNumberFormat="1" applyFont="1" applyFill="1" applyBorder="1" applyAlignment="1">
      <alignment horizontal="distributed" vertical="center" wrapText="1"/>
      <protection/>
    </xf>
    <xf numFmtId="38" fontId="1" fillId="0" borderId="10" xfId="18" applyFont="1" applyFill="1" applyBorder="1" applyAlignment="1">
      <alignment vertical="center" wrapText="1"/>
    </xf>
    <xf numFmtId="0" fontId="0" fillId="0" borderId="3" xfId="32" applyFill="1" applyBorder="1" applyAlignment="1">
      <alignment vertical="center" wrapText="1"/>
      <protection/>
    </xf>
    <xf numFmtId="0" fontId="0" fillId="0" borderId="4" xfId="32" applyFill="1" applyBorder="1" applyAlignment="1">
      <alignment vertical="center" wrapText="1"/>
      <protection/>
    </xf>
    <xf numFmtId="38" fontId="1" fillId="0" borderId="3" xfId="18" applyFont="1" applyFill="1" applyBorder="1" applyAlignment="1">
      <alignment horizontal="distributed" vertical="center" wrapText="1"/>
    </xf>
    <xf numFmtId="0" fontId="0" fillId="0" borderId="4" xfId="32" applyFill="1" applyBorder="1" applyAlignment="1">
      <alignment horizontal="distributed" vertical="center" wrapText="1"/>
      <protection/>
    </xf>
    <xf numFmtId="38" fontId="1" fillId="0" borderId="16" xfId="18" applyFont="1" applyFill="1" applyBorder="1" applyAlignment="1">
      <alignment horizontal="distributed" vertical="center"/>
    </xf>
    <xf numFmtId="38" fontId="1" fillId="0" borderId="21" xfId="18" applyFont="1" applyFill="1" applyBorder="1" applyAlignment="1">
      <alignment horizontal="distributed" vertical="center"/>
    </xf>
    <xf numFmtId="38" fontId="1" fillId="0" borderId="20" xfId="18" applyFont="1" applyFill="1" applyBorder="1" applyAlignment="1">
      <alignment horizontal="distributed" vertical="center"/>
    </xf>
    <xf numFmtId="0" fontId="0" fillId="0" borderId="28" xfId="32" applyFill="1" applyBorder="1" applyAlignment="1">
      <alignment horizontal="distributed" vertical="center"/>
      <protection/>
    </xf>
    <xf numFmtId="0" fontId="0" fillId="0" borderId="22" xfId="32" applyFill="1" applyBorder="1" applyAlignment="1">
      <alignment horizontal="distributed" vertical="center"/>
      <protection/>
    </xf>
    <xf numFmtId="38" fontId="1" fillId="0" borderId="10" xfId="18" applyFont="1" applyFill="1" applyBorder="1" applyAlignment="1">
      <alignment horizontal="center" vertical="center" wrapText="1"/>
    </xf>
    <xf numFmtId="0" fontId="0" fillId="0" borderId="3" xfId="32" applyFill="1" applyBorder="1" applyAlignment="1">
      <alignment horizontal="center" vertical="center" wrapText="1"/>
      <protection/>
    </xf>
    <xf numFmtId="0" fontId="0" fillId="0" borderId="4" xfId="32" applyFill="1" applyBorder="1" applyAlignment="1">
      <alignment horizontal="center" vertical="center" wrapText="1"/>
      <protection/>
    </xf>
    <xf numFmtId="38" fontId="1" fillId="0" borderId="3" xfId="18" applyFont="1" applyFill="1" applyBorder="1" applyAlignment="1">
      <alignment horizontal="center" vertical="center" wrapText="1"/>
    </xf>
    <xf numFmtId="38" fontId="1" fillId="0" borderId="4" xfId="18" applyFont="1" applyFill="1" applyBorder="1" applyAlignment="1">
      <alignment horizontal="center" vertical="center" wrapText="1"/>
    </xf>
    <xf numFmtId="38" fontId="1" fillId="0" borderId="10" xfId="18" applyFont="1" applyFill="1" applyBorder="1" applyAlignment="1">
      <alignment horizontal="distributed" vertical="center" wrapText="1"/>
    </xf>
    <xf numFmtId="38" fontId="1" fillId="0" borderId="4" xfId="18" applyFont="1" applyFill="1" applyBorder="1" applyAlignment="1">
      <alignment horizontal="distributed" vertical="center" wrapText="1"/>
    </xf>
    <xf numFmtId="38" fontId="1" fillId="0" borderId="10" xfId="18" applyFont="1" applyFill="1" applyBorder="1" applyAlignment="1">
      <alignment horizontal="distributed" vertical="center" wrapText="1"/>
    </xf>
    <xf numFmtId="0" fontId="0" fillId="0" borderId="3" xfId="32" applyFill="1" applyBorder="1" applyAlignment="1">
      <alignment horizontal="distributed" vertical="center"/>
      <protection/>
    </xf>
    <xf numFmtId="0" fontId="0" fillId="0" borderId="4" xfId="32" applyFill="1" applyBorder="1" applyAlignment="1">
      <alignment horizontal="distributed" vertical="center"/>
      <protection/>
    </xf>
    <xf numFmtId="38" fontId="1" fillId="0" borderId="3" xfId="18" applyFont="1" applyFill="1" applyBorder="1" applyAlignment="1">
      <alignment horizontal="distributed" vertical="center"/>
    </xf>
    <xf numFmtId="38" fontId="1" fillId="0" borderId="4" xfId="18" applyFont="1" applyFill="1" applyBorder="1" applyAlignment="1">
      <alignment horizontal="distributed" vertical="center"/>
    </xf>
    <xf numFmtId="38" fontId="1" fillId="0" borderId="13" xfId="18" applyFont="1" applyFill="1" applyBorder="1" applyAlignment="1">
      <alignment horizontal="distributed" vertical="center"/>
    </xf>
    <xf numFmtId="0" fontId="0" fillId="0" borderId="14" xfId="32" applyFill="1" applyBorder="1" applyAlignment="1">
      <alignment horizontal="distributed" vertical="center"/>
      <protection/>
    </xf>
    <xf numFmtId="0" fontId="0" fillId="0" borderId="6" xfId="32" applyFill="1" applyBorder="1" applyAlignment="1">
      <alignment horizontal="distributed" vertical="center"/>
      <protection/>
    </xf>
    <xf numFmtId="0" fontId="1" fillId="0" borderId="2" xfId="32" applyFont="1" applyFill="1" applyBorder="1" applyAlignment="1">
      <alignment horizontal="distributed" vertical="center"/>
      <protection/>
    </xf>
    <xf numFmtId="0" fontId="1" fillId="0" borderId="3" xfId="32" applyFont="1" applyFill="1" applyBorder="1" applyAlignment="1">
      <alignment horizontal="distributed" vertical="center"/>
      <protection/>
    </xf>
    <xf numFmtId="0" fontId="1" fillId="0" borderId="4" xfId="32" applyFont="1" applyFill="1" applyBorder="1" applyAlignment="1">
      <alignment horizontal="distributed" vertical="center"/>
      <protection/>
    </xf>
    <xf numFmtId="38" fontId="1" fillId="0" borderId="17" xfId="18" applyFont="1" applyFill="1" applyBorder="1" applyAlignment="1">
      <alignment horizontal="distributed" vertical="center"/>
    </xf>
    <xf numFmtId="0" fontId="0" fillId="0" borderId="32" xfId="32" applyFill="1" applyBorder="1" applyAlignment="1">
      <alignment horizontal="distributed" vertical="center"/>
      <protection/>
    </xf>
    <xf numFmtId="0" fontId="0" fillId="0" borderId="24" xfId="32" applyFill="1" applyBorder="1" applyAlignment="1">
      <alignment horizontal="distributed" vertical="center"/>
      <protection/>
    </xf>
    <xf numFmtId="38" fontId="1" fillId="0" borderId="17" xfId="18" applyFont="1" applyFill="1" applyBorder="1" applyAlignment="1">
      <alignment horizontal="distributed" vertical="center" wrapText="1"/>
    </xf>
    <xf numFmtId="38" fontId="1" fillId="0" borderId="32" xfId="18" applyFont="1" applyFill="1" applyBorder="1" applyAlignment="1">
      <alignment horizontal="distributed" vertical="center" wrapText="1"/>
    </xf>
    <xf numFmtId="38" fontId="1" fillId="0" borderId="24" xfId="18" applyFont="1" applyFill="1" applyBorder="1" applyAlignment="1">
      <alignment horizontal="distributed" vertical="center" wrapText="1"/>
    </xf>
    <xf numFmtId="0" fontId="1" fillId="0" borderId="1" xfId="33" applyFont="1" applyFill="1" applyBorder="1" applyAlignment="1">
      <alignment horizontal="center" vertical="distributed" textRotation="255" wrapText="1"/>
      <protection/>
    </xf>
    <xf numFmtId="0" fontId="1" fillId="0" borderId="0" xfId="33" applyFont="1" applyFill="1" applyBorder="1" applyAlignment="1">
      <alignment horizontal="distributed" vertical="center"/>
      <protection/>
    </xf>
    <xf numFmtId="0" fontId="1" fillId="0" borderId="0" xfId="33" applyFont="1" applyFill="1" applyAlignment="1">
      <alignment horizontal="distributed" vertical="center"/>
      <protection/>
    </xf>
    <xf numFmtId="0" fontId="1" fillId="0" borderId="13" xfId="33" applyFont="1" applyFill="1" applyBorder="1" applyAlignment="1">
      <alignment horizontal="center" vertical="distributed" textRotation="255" wrapText="1"/>
      <protection/>
    </xf>
    <xf numFmtId="0" fontId="9" fillId="0" borderId="14" xfId="33" applyFont="1" applyFill="1" applyBorder="1" applyAlignment="1">
      <alignment horizontal="distributed" vertical="center" wrapText="1"/>
      <protection/>
    </xf>
    <xf numFmtId="0" fontId="9" fillId="0" borderId="0" xfId="33" applyFont="1" applyFill="1" applyBorder="1" applyAlignment="1">
      <alignment horizontal="distributed" vertical="center" wrapText="1"/>
      <protection/>
    </xf>
    <xf numFmtId="0" fontId="1" fillId="0" borderId="0" xfId="33" applyFont="1" applyFill="1" applyBorder="1" applyAlignment="1">
      <alignment horizontal="distributed" vertical="center" wrapText="1"/>
      <protection/>
    </xf>
    <xf numFmtId="0" fontId="9" fillId="0" borderId="0" xfId="33" applyFont="1" applyFill="1" applyAlignment="1">
      <alignment horizontal="distributed" vertical="center"/>
      <protection/>
    </xf>
    <xf numFmtId="49" fontId="1" fillId="0" borderId="0" xfId="33" applyNumberFormat="1" applyFont="1" applyFill="1" applyBorder="1" applyAlignment="1">
      <alignment horizontal="distributed" vertical="center" wrapText="1"/>
      <protection/>
    </xf>
    <xf numFmtId="0" fontId="1" fillId="0" borderId="1" xfId="33" applyFont="1" applyFill="1" applyBorder="1" applyAlignment="1">
      <alignment horizontal="center" vertical="distributed" textRotation="255"/>
      <protection/>
    </xf>
    <xf numFmtId="0" fontId="1" fillId="0" borderId="20" xfId="33" applyFont="1" applyFill="1" applyBorder="1" applyAlignment="1">
      <alignment horizontal="distributed" vertical="center"/>
      <protection/>
    </xf>
    <xf numFmtId="0" fontId="1" fillId="0" borderId="28" xfId="33" applyFont="1" applyFill="1" applyBorder="1" applyAlignment="1">
      <alignment horizontal="distributed" vertical="center"/>
      <protection/>
    </xf>
    <xf numFmtId="0" fontId="1" fillId="0" borderId="22" xfId="33" applyFont="1" applyFill="1" applyBorder="1" applyAlignment="1">
      <alignment horizontal="distributed" vertical="center"/>
      <protection/>
    </xf>
    <xf numFmtId="0" fontId="9" fillId="0" borderId="1" xfId="33" applyFont="1" applyFill="1" applyBorder="1" applyAlignment="1">
      <alignment horizontal="distributed" vertical="center"/>
      <protection/>
    </xf>
    <xf numFmtId="0" fontId="9" fillId="0" borderId="0" xfId="33" applyFont="1" applyFill="1" applyBorder="1" applyAlignment="1">
      <alignment horizontal="distributed" vertical="center"/>
      <protection/>
    </xf>
    <xf numFmtId="0" fontId="9" fillId="0" borderId="5" xfId="33" applyFont="1" applyFill="1" applyBorder="1" applyAlignment="1">
      <alignment horizontal="distributed" vertical="center"/>
      <protection/>
    </xf>
    <xf numFmtId="49" fontId="1" fillId="0" borderId="0" xfId="33" applyNumberFormat="1" applyFont="1" applyFill="1" applyBorder="1" applyAlignment="1">
      <alignment horizontal="distributed" vertical="center"/>
      <protection/>
    </xf>
    <xf numFmtId="0" fontId="1" fillId="0" borderId="20" xfId="34" applyFont="1" applyFill="1" applyBorder="1" applyAlignment="1">
      <alignment horizontal="center" vertical="center"/>
      <protection/>
    </xf>
    <xf numFmtId="0" fontId="1" fillId="0" borderId="28" xfId="34" applyFont="1" applyFill="1" applyBorder="1" applyAlignment="1">
      <alignment horizontal="center" vertical="center"/>
      <protection/>
    </xf>
    <xf numFmtId="0" fontId="1" fillId="0" borderId="22" xfId="34" applyFont="1" applyFill="1" applyBorder="1" applyAlignment="1">
      <alignment horizontal="center" vertical="center"/>
      <protection/>
    </xf>
    <xf numFmtId="0" fontId="1" fillId="0" borderId="2" xfId="34" applyFont="1" applyFill="1" applyBorder="1" applyAlignment="1">
      <alignment horizontal="center" vertical="center"/>
      <protection/>
    </xf>
    <xf numFmtId="0" fontId="1" fillId="0" borderId="4" xfId="34" applyFont="1" applyFill="1" applyBorder="1" applyAlignment="1">
      <alignment horizontal="center" vertical="center"/>
      <protection/>
    </xf>
    <xf numFmtId="0" fontId="1" fillId="0" borderId="2" xfId="34" applyFont="1" applyFill="1" applyBorder="1" applyAlignment="1">
      <alignment horizontal="center" vertical="center" wrapText="1"/>
      <protection/>
    </xf>
    <xf numFmtId="0" fontId="1" fillId="0" borderId="4" xfId="34" applyFont="1" applyFill="1" applyBorder="1" applyAlignment="1">
      <alignment horizontal="center" vertical="center" wrapText="1"/>
      <protection/>
    </xf>
    <xf numFmtId="0" fontId="0" fillId="0" borderId="5" xfId="34" applyFill="1" applyBorder="1" applyAlignment="1">
      <alignment horizontal="distributed"/>
      <protection/>
    </xf>
    <xf numFmtId="0" fontId="1" fillId="0" borderId="29" xfId="34" applyFont="1" applyFill="1" applyBorder="1" applyAlignment="1">
      <alignment horizontal="center" vertical="center" wrapText="1"/>
      <protection/>
    </xf>
    <xf numFmtId="0" fontId="1" fillId="0" borderId="30" xfId="34" applyFont="1" applyFill="1" applyBorder="1" applyAlignment="1">
      <alignment horizontal="center" vertical="center" wrapText="1"/>
      <protection/>
    </xf>
    <xf numFmtId="0" fontId="1" fillId="0" borderId="13" xfId="34" applyFont="1" applyFill="1" applyBorder="1" applyAlignment="1">
      <alignment horizontal="center" vertical="center" wrapText="1"/>
      <protection/>
    </xf>
    <xf numFmtId="0" fontId="1" fillId="0" borderId="6" xfId="34" applyFont="1" applyFill="1" applyBorder="1" applyAlignment="1">
      <alignment horizontal="center" vertical="center" wrapText="1"/>
      <protection/>
    </xf>
    <xf numFmtId="0" fontId="9" fillId="0" borderId="1" xfId="34" applyFont="1" applyFill="1" applyBorder="1" applyAlignment="1">
      <alignment horizontal="distributed" vertical="center"/>
      <protection/>
    </xf>
    <xf numFmtId="0" fontId="9" fillId="0" borderId="1" xfId="35" applyFont="1" applyFill="1" applyBorder="1" applyAlignment="1">
      <alignment horizontal="center" vertical="distributed" textRotation="255"/>
      <protection/>
    </xf>
    <xf numFmtId="0" fontId="1" fillId="0" borderId="16" xfId="35" applyNumberFormat="1" applyFont="1" applyFill="1" applyBorder="1" applyAlignment="1">
      <alignment horizontal="distributed" vertical="center"/>
      <protection/>
    </xf>
    <xf numFmtId="0" fontId="1" fillId="0" borderId="29" xfId="35" applyFont="1" applyFill="1" applyBorder="1" applyAlignment="1">
      <alignment horizontal="distributed" vertical="center" wrapText="1"/>
      <protection/>
    </xf>
    <xf numFmtId="0" fontId="1" fillId="0" borderId="23" xfId="35" applyFont="1" applyFill="1" applyBorder="1" applyAlignment="1">
      <alignment horizontal="distributed" vertical="center"/>
      <protection/>
    </xf>
    <xf numFmtId="0" fontId="1" fillId="0" borderId="1" xfId="35" applyFont="1" applyFill="1" applyBorder="1" applyAlignment="1">
      <alignment horizontal="distributed" vertical="center"/>
      <protection/>
    </xf>
    <xf numFmtId="0" fontId="1" fillId="0" borderId="0" xfId="35" applyFont="1" applyFill="1" applyBorder="1" applyAlignment="1">
      <alignment horizontal="distributed" vertical="center"/>
      <protection/>
    </xf>
    <xf numFmtId="0" fontId="1" fillId="0" borderId="13" xfId="35" applyFont="1" applyFill="1" applyBorder="1" applyAlignment="1">
      <alignment horizontal="distributed" vertical="center"/>
      <protection/>
    </xf>
    <xf numFmtId="0" fontId="1" fillId="0" borderId="14" xfId="35" applyFont="1" applyFill="1" applyBorder="1" applyAlignment="1">
      <alignment horizontal="distributed" vertical="center"/>
      <protection/>
    </xf>
    <xf numFmtId="0" fontId="9" fillId="0" borderId="1" xfId="35" applyFont="1" applyFill="1" applyBorder="1" applyAlignment="1">
      <alignment horizontal="center" vertical="center" textRotation="255"/>
      <protection/>
    </xf>
    <xf numFmtId="0" fontId="1" fillId="0" borderId="29" xfId="35" applyFont="1" applyFill="1" applyBorder="1" applyAlignment="1">
      <alignment horizontal="center" vertical="center" wrapText="1"/>
      <protection/>
    </xf>
    <xf numFmtId="0" fontId="1" fillId="0" borderId="30" xfId="35" applyFont="1" applyFill="1" applyBorder="1" applyAlignment="1">
      <alignment horizontal="center" vertical="center" wrapText="1"/>
      <protection/>
    </xf>
    <xf numFmtId="0" fontId="1" fillId="0" borderId="1" xfId="35" applyFont="1" applyFill="1" applyBorder="1" applyAlignment="1">
      <alignment horizontal="center" vertical="center" wrapText="1"/>
      <protection/>
    </xf>
    <xf numFmtId="0" fontId="1" fillId="0" borderId="5" xfId="35" applyFont="1" applyFill="1" applyBorder="1" applyAlignment="1">
      <alignment horizontal="center" vertical="center" wrapText="1"/>
      <protection/>
    </xf>
    <xf numFmtId="0" fontId="1" fillId="0" borderId="13" xfId="35" applyFont="1" applyFill="1" applyBorder="1" applyAlignment="1">
      <alignment horizontal="center" vertical="center" wrapText="1"/>
      <protection/>
    </xf>
    <xf numFmtId="0" fontId="1" fillId="0" borderId="6" xfId="35" applyFont="1" applyFill="1" applyBorder="1" applyAlignment="1">
      <alignment horizontal="center" vertical="center" wrapText="1"/>
      <protection/>
    </xf>
    <xf numFmtId="0" fontId="1" fillId="0" borderId="20" xfId="35" applyFont="1" applyFill="1" applyBorder="1" applyAlignment="1">
      <alignment horizontal="distributed" vertical="center"/>
      <protection/>
    </xf>
    <xf numFmtId="0" fontId="1" fillId="0" borderId="28" xfId="35" applyFont="1" applyFill="1" applyBorder="1" applyAlignment="1">
      <alignment horizontal="distributed" vertical="center"/>
      <protection/>
    </xf>
    <xf numFmtId="0" fontId="1" fillId="0" borderId="30" xfId="35" applyFont="1" applyFill="1" applyBorder="1" applyAlignment="1">
      <alignment horizontal="distributed" vertical="center" wrapText="1"/>
      <protection/>
    </xf>
    <xf numFmtId="0" fontId="1" fillId="0" borderId="5" xfId="35" applyFont="1" applyFill="1" applyBorder="1" applyAlignment="1">
      <alignment horizontal="distributed" vertical="center"/>
      <protection/>
    </xf>
    <xf numFmtId="0" fontId="1" fillId="0" borderId="6" xfId="35" applyFont="1" applyFill="1" applyBorder="1" applyAlignment="1">
      <alignment horizontal="distributed" vertical="center"/>
      <protection/>
    </xf>
    <xf numFmtId="0" fontId="1" fillId="0" borderId="1" xfId="35" applyFont="1" applyFill="1" applyBorder="1" applyAlignment="1">
      <alignment horizontal="distributed" vertical="center" wrapText="1"/>
      <protection/>
    </xf>
    <xf numFmtId="0" fontId="1" fillId="0" borderId="5" xfId="35" applyFont="1" applyFill="1" applyBorder="1" applyAlignment="1">
      <alignment horizontal="distributed" vertical="center" wrapText="1"/>
      <protection/>
    </xf>
    <xf numFmtId="0" fontId="1" fillId="0" borderId="13" xfId="35" applyFont="1" applyFill="1" applyBorder="1" applyAlignment="1">
      <alignment horizontal="distributed" vertical="center" wrapText="1"/>
      <protection/>
    </xf>
    <xf numFmtId="0" fontId="1" fillId="0" borderId="6" xfId="35" applyFont="1" applyFill="1" applyBorder="1" applyAlignment="1">
      <alignment horizontal="distributed" vertical="center" wrapText="1"/>
      <protection/>
    </xf>
    <xf numFmtId="0" fontId="1" fillId="0" borderId="22" xfId="35" applyFont="1" applyFill="1" applyBorder="1" applyAlignment="1">
      <alignment horizontal="distributed" vertical="center"/>
      <protection/>
    </xf>
    <xf numFmtId="0" fontId="1" fillId="0" borderId="16" xfId="35" applyNumberFormat="1" applyFont="1" applyFill="1" applyBorder="1" applyAlignment="1">
      <alignment horizontal="center" vertical="center"/>
      <protection/>
    </xf>
    <xf numFmtId="0" fontId="1" fillId="0" borderId="18" xfId="35" applyNumberFormat="1" applyFont="1" applyFill="1" applyBorder="1" applyAlignment="1">
      <alignment horizontal="distributed" vertical="center"/>
      <protection/>
    </xf>
    <xf numFmtId="0" fontId="1" fillId="0" borderId="19" xfId="35" applyNumberFormat="1" applyFont="1" applyFill="1" applyBorder="1" applyAlignment="1">
      <alignment horizontal="distributed" vertical="center"/>
      <protection/>
    </xf>
    <xf numFmtId="0" fontId="1" fillId="0" borderId="13" xfId="35" applyNumberFormat="1" applyFont="1" applyFill="1" applyBorder="1" applyAlignment="1">
      <alignment horizontal="distributed" vertical="center"/>
      <protection/>
    </xf>
    <xf numFmtId="0" fontId="1" fillId="0" borderId="6" xfId="35" applyNumberFormat="1" applyFont="1" applyFill="1" applyBorder="1" applyAlignment="1">
      <alignment horizontal="distributed" vertical="center"/>
      <protection/>
    </xf>
    <xf numFmtId="0" fontId="1" fillId="0" borderId="10" xfId="35" applyNumberFormat="1" applyFont="1" applyFill="1" applyBorder="1" applyAlignment="1">
      <alignment horizontal="distributed" vertical="center"/>
      <protection/>
    </xf>
    <xf numFmtId="0" fontId="1" fillId="0" borderId="3" xfId="35" applyNumberFormat="1" applyFont="1" applyFill="1" applyBorder="1" applyAlignment="1">
      <alignment horizontal="distributed" vertical="center"/>
      <protection/>
    </xf>
    <xf numFmtId="0" fontId="1" fillId="0" borderId="4" xfId="35" applyNumberFormat="1" applyFont="1" applyFill="1" applyBorder="1" applyAlignment="1">
      <alignment horizontal="distributed" vertical="center"/>
      <protection/>
    </xf>
    <xf numFmtId="0" fontId="1" fillId="0" borderId="10" xfId="35" applyNumberFormat="1" applyFont="1" applyFill="1" applyBorder="1" applyAlignment="1">
      <alignment horizontal="center" vertical="center" wrapText="1"/>
      <protection/>
    </xf>
    <xf numFmtId="0" fontId="1" fillId="0" borderId="3" xfId="35" applyNumberFormat="1" applyFont="1" applyFill="1" applyBorder="1" applyAlignment="1">
      <alignment horizontal="center" vertical="center" wrapText="1"/>
      <protection/>
    </xf>
    <xf numFmtId="0" fontId="1" fillId="0" borderId="4" xfId="35" applyNumberFormat="1" applyFont="1" applyFill="1" applyBorder="1" applyAlignment="1">
      <alignment horizontal="center" vertical="center" wrapText="1"/>
      <protection/>
    </xf>
    <xf numFmtId="0" fontId="1" fillId="0" borderId="18" xfId="35" applyNumberFormat="1" applyFont="1" applyFill="1" applyBorder="1" applyAlignment="1">
      <alignment horizontal="center" vertical="center" wrapText="1"/>
      <protection/>
    </xf>
    <xf numFmtId="0" fontId="1" fillId="0" borderId="19" xfId="35" applyNumberFormat="1" applyFont="1" applyFill="1" applyBorder="1" applyAlignment="1">
      <alignment horizontal="center" vertical="center" wrapText="1"/>
      <protection/>
    </xf>
    <xf numFmtId="0" fontId="1" fillId="0" borderId="1" xfId="35" applyNumberFormat="1" applyFont="1" applyFill="1" applyBorder="1" applyAlignment="1">
      <alignment horizontal="center" vertical="center" wrapText="1"/>
      <protection/>
    </xf>
    <xf numFmtId="0" fontId="1" fillId="0" borderId="5" xfId="35" applyNumberFormat="1" applyFont="1" applyFill="1" applyBorder="1" applyAlignment="1">
      <alignment horizontal="center" vertical="center" wrapText="1"/>
      <protection/>
    </xf>
    <xf numFmtId="0" fontId="1" fillId="0" borderId="13" xfId="35" applyNumberFormat="1" applyFont="1" applyFill="1" applyBorder="1" applyAlignment="1">
      <alignment horizontal="center" vertical="center" wrapText="1"/>
      <protection/>
    </xf>
    <xf numFmtId="0" fontId="1" fillId="0" borderId="6" xfId="35" applyNumberFormat="1" applyFont="1" applyFill="1" applyBorder="1" applyAlignment="1">
      <alignment horizontal="center" vertical="center" wrapText="1"/>
      <protection/>
    </xf>
    <xf numFmtId="0" fontId="1" fillId="0" borderId="29" xfId="35" applyFont="1" applyFill="1" applyBorder="1" applyAlignment="1">
      <alignment horizontal="distributed" vertical="center"/>
      <protection/>
    </xf>
    <xf numFmtId="0" fontId="0" fillId="0" borderId="23" xfId="35" applyBorder="1" applyAlignment="1">
      <alignment horizontal="distributed" vertical="center"/>
      <protection/>
    </xf>
    <xf numFmtId="0" fontId="0" fillId="0" borderId="30" xfId="35" applyBorder="1" applyAlignment="1">
      <alignment horizontal="distributed" vertical="center"/>
      <protection/>
    </xf>
    <xf numFmtId="0" fontId="0" fillId="0" borderId="1" xfId="35" applyBorder="1" applyAlignment="1">
      <alignment horizontal="distributed" vertical="center"/>
      <protection/>
    </xf>
    <xf numFmtId="0" fontId="0" fillId="0" borderId="0" xfId="35" applyAlignment="1">
      <alignment horizontal="distributed" vertical="center"/>
      <protection/>
    </xf>
    <xf numFmtId="0" fontId="0" fillId="0" borderId="5" xfId="35" applyBorder="1" applyAlignment="1">
      <alignment horizontal="distributed" vertical="center"/>
      <protection/>
    </xf>
    <xf numFmtId="0" fontId="0" fillId="0" borderId="13" xfId="35" applyBorder="1" applyAlignment="1">
      <alignment horizontal="distributed" vertical="center"/>
      <protection/>
    </xf>
    <xf numFmtId="0" fontId="0" fillId="0" borderId="14" xfId="35" applyBorder="1" applyAlignment="1">
      <alignment horizontal="distributed" vertical="center"/>
      <protection/>
    </xf>
    <xf numFmtId="0" fontId="0" fillId="0" borderId="6" xfId="35" applyBorder="1" applyAlignment="1">
      <alignment horizontal="distributed" vertical="center"/>
      <protection/>
    </xf>
    <xf numFmtId="0" fontId="1" fillId="0" borderId="23" xfId="35" applyFont="1" applyFill="1" applyBorder="1" applyAlignment="1">
      <alignment horizontal="center" vertical="center" wrapText="1"/>
      <protection/>
    </xf>
    <xf numFmtId="0" fontId="1" fillId="0" borderId="0" xfId="35" applyFont="1" applyFill="1" applyBorder="1" applyAlignment="1">
      <alignment horizontal="center" vertical="center" wrapText="1"/>
      <protection/>
    </xf>
    <xf numFmtId="0" fontId="1" fillId="0" borderId="14" xfId="35" applyFont="1" applyFill="1" applyBorder="1" applyAlignment="1">
      <alignment horizontal="center" vertical="center" wrapText="1"/>
      <protection/>
    </xf>
    <xf numFmtId="38" fontId="1" fillId="0" borderId="2"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1" xfId="18" applyFont="1" applyFill="1" applyBorder="1" applyAlignment="1">
      <alignment horizontal="center" vertical="distributed" textRotation="255"/>
    </xf>
    <xf numFmtId="38" fontId="1" fillId="0" borderId="20" xfId="18" applyFont="1" applyFill="1" applyBorder="1" applyAlignment="1">
      <alignment horizontal="distributed"/>
    </xf>
    <xf numFmtId="38" fontId="1" fillId="0" borderId="28" xfId="18" applyFont="1" applyFill="1" applyBorder="1" applyAlignment="1">
      <alignment horizontal="distributed"/>
    </xf>
    <xf numFmtId="38" fontId="1" fillId="0" borderId="22" xfId="18" applyFont="1" applyFill="1" applyBorder="1" applyAlignment="1">
      <alignment horizontal="distributed"/>
    </xf>
    <xf numFmtId="38" fontId="1" fillId="0" borderId="29" xfId="18" applyFont="1" applyFill="1" applyBorder="1" applyAlignment="1">
      <alignment horizontal="distributed" vertical="center"/>
    </xf>
    <xf numFmtId="38" fontId="1" fillId="0" borderId="30" xfId="18" applyFont="1" applyFill="1" applyBorder="1" applyAlignment="1">
      <alignment horizontal="distributed" vertical="center"/>
    </xf>
    <xf numFmtId="38" fontId="1" fillId="0" borderId="6" xfId="18" applyFont="1" applyFill="1" applyBorder="1" applyAlignment="1">
      <alignment horizontal="distributed" vertical="center"/>
    </xf>
    <xf numFmtId="0" fontId="1" fillId="0" borderId="29" xfId="36" applyFont="1" applyFill="1" applyBorder="1" applyAlignment="1">
      <alignment horizontal="distributed" vertical="center"/>
      <protection/>
    </xf>
    <xf numFmtId="0" fontId="1" fillId="0" borderId="23" xfId="36" applyFont="1" applyFill="1" applyBorder="1" applyAlignment="1">
      <alignment horizontal="distributed" vertical="center"/>
      <protection/>
    </xf>
    <xf numFmtId="0" fontId="1" fillId="0" borderId="30" xfId="36" applyFont="1" applyFill="1" applyBorder="1" applyAlignment="1">
      <alignment horizontal="distributed" vertical="center"/>
      <protection/>
    </xf>
    <xf numFmtId="0" fontId="1" fillId="0" borderId="13" xfId="36" applyFont="1" applyFill="1" applyBorder="1" applyAlignment="1">
      <alignment horizontal="distributed" vertical="center"/>
      <protection/>
    </xf>
    <xf numFmtId="0" fontId="1" fillId="0" borderId="14" xfId="36" applyFont="1" applyFill="1" applyBorder="1" applyAlignment="1">
      <alignment horizontal="distributed" vertical="center"/>
      <protection/>
    </xf>
    <xf numFmtId="0" fontId="1" fillId="0" borderId="6" xfId="36" applyFont="1" applyFill="1" applyBorder="1" applyAlignment="1">
      <alignment horizontal="distributed" vertical="center"/>
      <protection/>
    </xf>
    <xf numFmtId="38" fontId="1" fillId="0" borderId="30" xfId="18" applyFont="1" applyFill="1" applyBorder="1" applyAlignment="1">
      <alignment horizontal="center" vertical="center" wrapText="1"/>
    </xf>
    <xf numFmtId="0" fontId="1" fillId="0" borderId="5" xfId="36" applyFont="1" applyFill="1" applyBorder="1" applyAlignment="1">
      <alignment horizontal="center" vertical="center" wrapText="1"/>
      <protection/>
    </xf>
    <xf numFmtId="38" fontId="1" fillId="0" borderId="2" xfId="18" applyFont="1" applyFill="1" applyBorder="1" applyAlignment="1">
      <alignment horizontal="center" vertical="center" wrapText="1"/>
    </xf>
    <xf numFmtId="0" fontId="1" fillId="0" borderId="3" xfId="36" applyFont="1" applyFill="1" applyBorder="1" applyAlignment="1">
      <alignment horizontal="center" vertical="center" wrapText="1"/>
      <protection/>
    </xf>
    <xf numFmtId="38" fontId="1" fillId="0" borderId="1" xfId="18" applyFont="1" applyFill="1" applyBorder="1" applyAlignment="1">
      <alignment horizontal="distributed" vertical="center"/>
    </xf>
    <xf numFmtId="38" fontId="1" fillId="0" borderId="5" xfId="18" applyFont="1" applyFill="1" applyBorder="1" applyAlignment="1">
      <alignment horizontal="distributed" vertical="center"/>
    </xf>
    <xf numFmtId="0" fontId="1" fillId="0" borderId="29" xfId="36" applyFont="1" applyFill="1" applyBorder="1" applyAlignment="1">
      <alignment horizontal="center" vertical="center"/>
      <protection/>
    </xf>
    <xf numFmtId="0" fontId="0" fillId="0" borderId="23" xfId="36" applyFill="1" applyBorder="1" applyAlignment="1">
      <alignment horizontal="center" vertical="center"/>
      <protection/>
    </xf>
    <xf numFmtId="0" fontId="0" fillId="0" borderId="30" xfId="36" applyFill="1" applyBorder="1" applyAlignment="1">
      <alignment horizontal="center" vertical="center"/>
      <protection/>
    </xf>
    <xf numFmtId="0" fontId="0" fillId="0" borderId="13" xfId="36" applyFill="1" applyBorder="1" applyAlignment="1">
      <alignment horizontal="center" vertical="center"/>
      <protection/>
    </xf>
    <xf numFmtId="0" fontId="0" fillId="0" borderId="14" xfId="36" applyFill="1" applyBorder="1" applyAlignment="1">
      <alignment horizontal="center" vertical="center"/>
      <protection/>
    </xf>
    <xf numFmtId="0" fontId="0" fillId="0" borderId="6" xfId="36" applyFill="1" applyBorder="1" applyAlignment="1">
      <alignment horizontal="center" vertical="center"/>
      <protection/>
    </xf>
    <xf numFmtId="38" fontId="1" fillId="0" borderId="29" xfId="18" applyFont="1" applyFill="1" applyBorder="1" applyAlignment="1">
      <alignment horizontal="distributed" vertical="center" wrapText="1"/>
    </xf>
    <xf numFmtId="38" fontId="1" fillId="0" borderId="30" xfId="18" applyFont="1" applyFill="1" applyBorder="1" applyAlignment="1">
      <alignment horizontal="distributed" vertical="center" wrapText="1"/>
    </xf>
    <xf numFmtId="38" fontId="1" fillId="0" borderId="1" xfId="18" applyFont="1" applyFill="1" applyBorder="1" applyAlignment="1">
      <alignment horizontal="distributed" vertical="center" wrapText="1"/>
    </xf>
    <xf numFmtId="38" fontId="1" fillId="0" borderId="5" xfId="18" applyFont="1" applyFill="1" applyBorder="1" applyAlignment="1">
      <alignment horizontal="distributed" vertical="center" wrapText="1"/>
    </xf>
    <xf numFmtId="38" fontId="1" fillId="0" borderId="13" xfId="18" applyFont="1" applyFill="1" applyBorder="1" applyAlignment="1">
      <alignment horizontal="distributed" vertical="center" wrapText="1"/>
    </xf>
    <xf numFmtId="38" fontId="1" fillId="0" borderId="6" xfId="18" applyFont="1" applyFill="1" applyBorder="1" applyAlignment="1">
      <alignment horizontal="distributed" vertical="center" wrapText="1"/>
    </xf>
    <xf numFmtId="38" fontId="1" fillId="0" borderId="3" xfId="18" applyFont="1" applyFill="1" applyBorder="1" applyAlignment="1">
      <alignment horizontal="center" vertical="center" wrapText="1"/>
    </xf>
    <xf numFmtId="38" fontId="1" fillId="0" borderId="29" xfId="18" applyFont="1" applyFill="1" applyBorder="1" applyAlignment="1">
      <alignment horizontal="center" vertical="center" wrapText="1"/>
    </xf>
    <xf numFmtId="0" fontId="1" fillId="0" borderId="1" xfId="36" applyFont="1" applyFill="1" applyBorder="1" applyAlignment="1">
      <alignment vertical="center" wrapText="1"/>
      <protection/>
    </xf>
    <xf numFmtId="38" fontId="1" fillId="0" borderId="33" xfId="18" applyFont="1" applyFill="1" applyBorder="1" applyAlignment="1">
      <alignment horizontal="center" vertical="center" wrapText="1"/>
    </xf>
    <xf numFmtId="0" fontId="1" fillId="0" borderId="34" xfId="36" applyFont="1" applyFill="1" applyBorder="1" applyAlignment="1">
      <alignment vertical="center" wrapText="1"/>
      <protection/>
    </xf>
    <xf numFmtId="0" fontId="1" fillId="0" borderId="17" xfId="36" applyFont="1" applyFill="1" applyBorder="1" applyAlignment="1">
      <alignment horizontal="center" vertical="center"/>
      <protection/>
    </xf>
    <xf numFmtId="0" fontId="1" fillId="0" borderId="24" xfId="36" applyFont="1" applyFill="1" applyBorder="1" applyAlignment="1">
      <alignment horizontal="center" vertical="center"/>
      <protection/>
    </xf>
    <xf numFmtId="0" fontId="9" fillId="0" borderId="1" xfId="36" applyFont="1" applyFill="1" applyBorder="1" applyAlignment="1">
      <alignment horizontal="distributed"/>
      <protection/>
    </xf>
    <xf numFmtId="0" fontId="9" fillId="0" borderId="5" xfId="36" applyFont="1" applyFill="1" applyBorder="1" applyAlignment="1">
      <alignment horizontal="distributed"/>
      <protection/>
    </xf>
    <xf numFmtId="0" fontId="1" fillId="0" borderId="1" xfId="36" applyFont="1" applyFill="1" applyBorder="1" applyAlignment="1">
      <alignment horizontal="distributed" vertical="center"/>
      <protection/>
    </xf>
    <xf numFmtId="0" fontId="1" fillId="0" borderId="5" xfId="36" applyFont="1" applyFill="1" applyBorder="1" applyAlignment="1">
      <alignment horizontal="distributed" vertical="center"/>
      <protection/>
    </xf>
    <xf numFmtId="0" fontId="1" fillId="0" borderId="20" xfId="37" applyFont="1" applyFill="1" applyBorder="1" applyAlignment="1">
      <alignment horizontal="center" vertical="center" wrapText="1"/>
      <protection/>
    </xf>
    <xf numFmtId="0" fontId="1" fillId="0" borderId="28" xfId="37" applyFont="1" applyFill="1" applyBorder="1" applyAlignment="1">
      <alignment horizontal="center" vertical="center" wrapText="1"/>
      <protection/>
    </xf>
    <xf numFmtId="0" fontId="1" fillId="0" borderId="22" xfId="37" applyFont="1" applyFill="1" applyBorder="1" applyAlignment="1">
      <alignment horizontal="center" vertical="center" wrapText="1"/>
      <protection/>
    </xf>
    <xf numFmtId="0" fontId="1" fillId="0" borderId="3" xfId="37" applyFont="1" applyFill="1" applyBorder="1" applyAlignment="1">
      <alignment horizontal="center" vertical="center" wrapText="1"/>
      <protection/>
    </xf>
    <xf numFmtId="0" fontId="1" fillId="0" borderId="4" xfId="37" applyFont="1" applyFill="1" applyBorder="1" applyAlignment="1">
      <alignment horizontal="center" vertical="center" wrapText="1"/>
      <protection/>
    </xf>
    <xf numFmtId="0" fontId="1" fillId="0" borderId="13" xfId="37" applyFont="1" applyFill="1" applyBorder="1" applyAlignment="1">
      <alignment horizontal="center" vertical="center" wrapText="1"/>
      <protection/>
    </xf>
    <xf numFmtId="0" fontId="1" fillId="0" borderId="6" xfId="37" applyFont="1" applyFill="1" applyBorder="1" applyAlignment="1">
      <alignment horizontal="center" vertical="center" wrapText="1"/>
      <protection/>
    </xf>
    <xf numFmtId="0" fontId="1" fillId="0" borderId="13" xfId="37" applyFont="1" applyFill="1" applyBorder="1" applyAlignment="1">
      <alignment horizontal="center" vertical="center"/>
      <protection/>
    </xf>
    <xf numFmtId="0" fontId="1" fillId="0" borderId="6" xfId="37" applyFont="1" applyFill="1" applyBorder="1" applyAlignment="1">
      <alignment horizontal="center" vertical="center"/>
      <protection/>
    </xf>
    <xf numFmtId="0" fontId="1" fillId="0" borderId="20" xfId="37" applyFont="1" applyFill="1" applyBorder="1" applyAlignment="1">
      <alignment horizontal="center" vertical="center" wrapText="1"/>
      <protection/>
    </xf>
    <xf numFmtId="0" fontId="1" fillId="0" borderId="22" xfId="37" applyFont="1" applyFill="1" applyBorder="1" applyAlignment="1">
      <alignment horizontal="center" vertical="center" wrapText="1"/>
      <protection/>
    </xf>
    <xf numFmtId="0" fontId="1" fillId="0" borderId="2" xfId="37" applyNumberFormat="1" applyFont="1" applyFill="1" applyBorder="1" applyAlignment="1">
      <alignment horizontal="center" vertical="center" wrapText="1"/>
      <protection/>
    </xf>
    <xf numFmtId="0" fontId="1" fillId="0" borderId="3" xfId="37" applyNumberFormat="1" applyFont="1" applyFill="1" applyBorder="1" applyAlignment="1">
      <alignment horizontal="center" vertical="center" wrapText="1"/>
      <protection/>
    </xf>
    <xf numFmtId="0" fontId="1" fillId="0" borderId="4" xfId="37" applyNumberFormat="1" applyFont="1" applyFill="1" applyBorder="1" applyAlignment="1">
      <alignment horizontal="center" vertical="center" wrapText="1"/>
      <protection/>
    </xf>
    <xf numFmtId="0" fontId="1" fillId="0" borderId="2" xfId="37" applyFont="1" applyFill="1" applyBorder="1" applyAlignment="1">
      <alignment horizontal="center" vertical="center" wrapText="1"/>
      <protection/>
    </xf>
    <xf numFmtId="0" fontId="1" fillId="0" borderId="3" xfId="37" applyFont="1" applyFill="1" applyBorder="1" applyAlignment="1">
      <alignment horizontal="center" vertical="center" wrapText="1"/>
      <protection/>
    </xf>
    <xf numFmtId="0" fontId="1" fillId="0" borderId="4" xfId="37" applyFont="1" applyFill="1" applyBorder="1" applyAlignment="1">
      <alignment horizontal="center" vertical="center" wrapText="1"/>
      <protection/>
    </xf>
    <xf numFmtId="0" fontId="1" fillId="0" borderId="2" xfId="37" applyFont="1" applyFill="1" applyBorder="1" applyAlignment="1">
      <alignment horizontal="center" vertical="center"/>
      <protection/>
    </xf>
    <xf numFmtId="0" fontId="1" fillId="0" borderId="3" xfId="37" applyFont="1" applyFill="1" applyBorder="1" applyAlignment="1">
      <alignment horizontal="center" vertical="center"/>
      <protection/>
    </xf>
    <xf numFmtId="0" fontId="1" fillId="0" borderId="4" xfId="37" applyFont="1" applyFill="1" applyBorder="1" applyAlignment="1">
      <alignment horizontal="center" vertical="center"/>
      <protection/>
    </xf>
    <xf numFmtId="0" fontId="1" fillId="0" borderId="10" xfId="37" applyFont="1" applyFill="1" applyBorder="1" applyAlignment="1">
      <alignment horizontal="center" vertical="center" wrapText="1"/>
      <protection/>
    </xf>
    <xf numFmtId="0" fontId="0" fillId="0" borderId="4" xfId="37" applyBorder="1" applyAlignment="1">
      <alignment horizontal="center" vertical="center" wrapText="1"/>
      <protection/>
    </xf>
    <xf numFmtId="0" fontId="1" fillId="0" borderId="19" xfId="37" applyFont="1" applyFill="1" applyBorder="1" applyAlignment="1">
      <alignment horizontal="center" vertical="center" wrapText="1"/>
      <protection/>
    </xf>
    <xf numFmtId="0" fontId="0" fillId="0" borderId="6" xfId="37" applyBorder="1" applyAlignment="1">
      <alignment horizontal="center" vertical="center" wrapText="1"/>
      <protection/>
    </xf>
    <xf numFmtId="0" fontId="1" fillId="0" borderId="2" xfId="38" applyFont="1" applyFill="1" applyBorder="1" applyAlignment="1">
      <alignment horizontal="center" vertical="center" wrapText="1"/>
      <protection/>
    </xf>
    <xf numFmtId="0" fontId="1" fillId="0" borderId="3" xfId="38" applyFont="1" applyFill="1" applyBorder="1" applyAlignment="1">
      <alignment horizontal="center" vertical="center" wrapText="1"/>
      <protection/>
    </xf>
    <xf numFmtId="0" fontId="1" fillId="0" borderId="4" xfId="38" applyFont="1" applyFill="1" applyBorder="1" applyAlignment="1">
      <alignment horizontal="center" vertical="center" wrapText="1"/>
      <protection/>
    </xf>
    <xf numFmtId="0" fontId="1" fillId="0" borderId="30" xfId="38" applyFont="1" applyFill="1" applyBorder="1" applyAlignment="1">
      <alignment horizontal="distributed" vertical="center" wrapText="1"/>
      <protection/>
    </xf>
    <xf numFmtId="0" fontId="1" fillId="0" borderId="5" xfId="38" applyFont="1" applyFill="1" applyBorder="1" applyAlignment="1">
      <alignment horizontal="distributed" vertical="center" wrapText="1"/>
      <protection/>
    </xf>
    <xf numFmtId="0" fontId="1" fillId="0" borderId="6" xfId="38" applyFont="1" applyFill="1" applyBorder="1" applyAlignment="1">
      <alignment horizontal="distributed" vertical="center" wrapText="1"/>
      <protection/>
    </xf>
    <xf numFmtId="177" fontId="1" fillId="0" borderId="0" xfId="38" applyNumberFormat="1" applyFont="1" applyFill="1" applyBorder="1" applyAlignment="1">
      <alignment horizontal="center" vertical="center"/>
      <protection/>
    </xf>
    <xf numFmtId="0" fontId="1" fillId="0" borderId="7" xfId="38" applyFont="1" applyFill="1" applyBorder="1" applyAlignment="1">
      <alignment horizontal="center" vertical="center" wrapText="1"/>
      <protection/>
    </xf>
    <xf numFmtId="0" fontId="1" fillId="0" borderId="16" xfId="38" applyFont="1" applyFill="1" applyBorder="1" applyAlignment="1">
      <alignment horizontal="center" vertical="center" wrapText="1"/>
      <protection/>
    </xf>
    <xf numFmtId="0" fontId="1" fillId="0" borderId="28" xfId="38" applyFont="1" applyFill="1" applyBorder="1" applyAlignment="1">
      <alignment horizontal="center" vertical="center" wrapText="1"/>
      <protection/>
    </xf>
    <xf numFmtId="0" fontId="1" fillId="0" borderId="22" xfId="38" applyFont="1" applyFill="1" applyBorder="1" applyAlignment="1">
      <alignment horizontal="center" vertical="center" wrapText="1"/>
      <protection/>
    </xf>
    <xf numFmtId="0" fontId="1" fillId="0" borderId="32" xfId="38" applyFont="1" applyFill="1" applyBorder="1" applyAlignment="1">
      <alignment horizontal="center" vertical="center" wrapText="1"/>
      <protection/>
    </xf>
    <xf numFmtId="0" fontId="1" fillId="0" borderId="24" xfId="38" applyFont="1" applyFill="1" applyBorder="1" applyAlignment="1">
      <alignment horizontal="center" vertical="center" wrapText="1"/>
      <protection/>
    </xf>
    <xf numFmtId="0" fontId="1" fillId="0" borderId="32" xfId="38" applyFont="1" applyFill="1" applyBorder="1" applyAlignment="1">
      <alignment horizontal="center" vertical="center"/>
      <protection/>
    </xf>
    <xf numFmtId="0" fontId="1" fillId="0" borderId="24" xfId="38" applyFont="1" applyFill="1" applyBorder="1" applyAlignment="1">
      <alignment horizontal="center" vertical="center"/>
      <protection/>
    </xf>
    <xf numFmtId="0" fontId="1" fillId="0" borderId="10" xfId="38" applyFont="1" applyFill="1" applyBorder="1" applyAlignment="1">
      <alignment horizontal="center" vertical="center" wrapText="1"/>
      <protection/>
    </xf>
    <xf numFmtId="0" fontId="1" fillId="0" borderId="20" xfId="38" applyFont="1" applyFill="1" applyBorder="1" applyAlignment="1">
      <alignment horizontal="center" vertical="center" wrapText="1"/>
      <protection/>
    </xf>
    <xf numFmtId="0" fontId="1" fillId="0" borderId="17" xfId="38" applyFont="1" applyFill="1" applyBorder="1" applyAlignment="1">
      <alignment horizontal="center" vertical="center" wrapText="1"/>
      <protection/>
    </xf>
    <xf numFmtId="0" fontId="1" fillId="0" borderId="16" xfId="38" applyFont="1" applyFill="1" applyBorder="1" applyAlignment="1">
      <alignment horizontal="left" vertical="center" wrapText="1"/>
      <protection/>
    </xf>
    <xf numFmtId="0" fontId="0" fillId="0" borderId="28" xfId="38" applyFill="1" applyBorder="1">
      <alignment/>
      <protection/>
    </xf>
    <xf numFmtId="0" fontId="0" fillId="0" borderId="22" xfId="38" applyFill="1" applyBorder="1">
      <alignment/>
      <protection/>
    </xf>
    <xf numFmtId="0" fontId="1" fillId="0" borderId="29" xfId="38" applyFont="1" applyFill="1" applyBorder="1" applyAlignment="1">
      <alignment horizontal="center" vertical="center"/>
      <protection/>
    </xf>
    <xf numFmtId="0" fontId="1" fillId="0" borderId="30" xfId="38" applyFont="1" applyFill="1" applyBorder="1" applyAlignment="1">
      <alignment horizontal="center" vertical="center"/>
      <protection/>
    </xf>
    <xf numFmtId="0" fontId="1" fillId="0" borderId="1" xfId="38" applyFont="1" applyFill="1" applyBorder="1" applyAlignment="1">
      <alignment horizontal="center" vertical="center"/>
      <protection/>
    </xf>
    <xf numFmtId="0" fontId="1" fillId="0" borderId="5" xfId="38" applyFont="1" applyFill="1" applyBorder="1" applyAlignment="1">
      <alignment horizontal="center" vertical="center"/>
      <protection/>
    </xf>
    <xf numFmtId="0" fontId="1" fillId="0" borderId="13" xfId="38" applyFont="1" applyFill="1" applyBorder="1" applyAlignment="1">
      <alignment horizontal="center" vertical="center"/>
      <protection/>
    </xf>
    <xf numFmtId="0" fontId="1" fillId="0" borderId="6" xfId="38" applyFont="1" applyFill="1" applyBorder="1" applyAlignment="1">
      <alignment horizontal="center" vertical="center"/>
      <protection/>
    </xf>
    <xf numFmtId="0" fontId="1" fillId="0" borderId="20" xfId="38" applyFont="1" applyFill="1" applyBorder="1" applyAlignment="1">
      <alignment horizontal="center" vertical="center"/>
      <protection/>
    </xf>
    <xf numFmtId="0" fontId="1" fillId="0" borderId="28" xfId="38" applyFont="1" applyFill="1" applyBorder="1" applyAlignment="1">
      <alignment horizontal="center" vertical="center"/>
      <protection/>
    </xf>
    <xf numFmtId="0" fontId="1" fillId="0" borderId="22" xfId="38" applyFont="1" applyFill="1" applyBorder="1" applyAlignment="1">
      <alignment horizontal="center" vertical="center"/>
      <protection/>
    </xf>
    <xf numFmtId="0" fontId="1" fillId="0" borderId="16" xfId="38" applyFont="1" applyFill="1" applyBorder="1" applyAlignment="1">
      <alignment horizontal="center" vertical="center"/>
      <protection/>
    </xf>
    <xf numFmtId="0" fontId="1" fillId="0" borderId="20" xfId="39" applyFont="1" applyFill="1" applyBorder="1" applyAlignment="1">
      <alignment horizontal="center" vertical="center"/>
      <protection/>
    </xf>
    <xf numFmtId="0" fontId="1" fillId="0" borderId="28" xfId="39" applyFont="1" applyFill="1" applyBorder="1" applyAlignment="1">
      <alignment horizontal="center" vertical="center"/>
      <protection/>
    </xf>
    <xf numFmtId="0" fontId="1" fillId="0" borderId="22" xfId="39" applyFont="1" applyFill="1" applyBorder="1" applyAlignment="1">
      <alignment horizontal="center" vertical="center"/>
      <protection/>
    </xf>
    <xf numFmtId="49" fontId="9" fillId="0" borderId="13" xfId="39" applyNumberFormat="1" applyFont="1" applyFill="1" applyBorder="1" applyAlignment="1">
      <alignment horizontal="distributed" vertical="center"/>
      <protection/>
    </xf>
    <xf numFmtId="49" fontId="9" fillId="0" borderId="6" xfId="39" applyNumberFormat="1" applyFont="1" applyFill="1" applyBorder="1" applyAlignment="1">
      <alignment horizontal="distributed" vertical="center"/>
      <protection/>
    </xf>
    <xf numFmtId="49" fontId="1" fillId="0" borderId="5" xfId="39" applyNumberFormat="1" applyFont="1" applyFill="1" applyBorder="1" applyAlignment="1">
      <alignment horizontal="distributed" vertical="center"/>
      <protection/>
    </xf>
    <xf numFmtId="49" fontId="1" fillId="0" borderId="29" xfId="39" applyNumberFormat="1" applyFont="1" applyFill="1" applyBorder="1" applyAlignment="1">
      <alignment horizontal="distributed" vertical="center"/>
      <protection/>
    </xf>
    <xf numFmtId="49" fontId="6" fillId="0" borderId="30" xfId="39" applyNumberFormat="1" applyFont="1" applyFill="1" applyBorder="1" applyAlignment="1">
      <alignment horizontal="distributed" vertical="center"/>
      <protection/>
    </xf>
    <xf numFmtId="49" fontId="6" fillId="0" borderId="13" xfId="39" applyNumberFormat="1" applyFont="1" applyFill="1" applyBorder="1" applyAlignment="1">
      <alignment horizontal="distributed" vertical="center"/>
      <protection/>
    </xf>
    <xf numFmtId="49" fontId="6" fillId="0" borderId="6" xfId="39" applyNumberFormat="1" applyFont="1" applyFill="1" applyBorder="1" applyAlignment="1">
      <alignment horizontal="distributed" vertical="center"/>
      <protection/>
    </xf>
    <xf numFmtId="0" fontId="1" fillId="0" borderId="2" xfId="39" applyFont="1" applyFill="1" applyBorder="1" applyAlignment="1">
      <alignment horizontal="center" vertical="center"/>
      <protection/>
    </xf>
    <xf numFmtId="0" fontId="1" fillId="0" borderId="4" xfId="39" applyFont="1" applyFill="1" applyBorder="1" applyAlignment="1">
      <alignment horizontal="center" vertical="center"/>
      <protection/>
    </xf>
    <xf numFmtId="49" fontId="1" fillId="0" borderId="1" xfId="39" applyNumberFormat="1" applyFont="1" applyFill="1" applyBorder="1" applyAlignment="1">
      <alignment horizontal="left" vertical="distributed" textRotation="255"/>
      <protection/>
    </xf>
    <xf numFmtId="49" fontId="0" fillId="0" borderId="1" xfId="39" applyNumberFormat="1" applyFill="1" applyBorder="1" applyAlignment="1">
      <alignment horizontal="left" vertical="distributed" textRotation="255"/>
      <protection/>
    </xf>
    <xf numFmtId="49" fontId="1" fillId="0" borderId="1" xfId="39" applyNumberFormat="1" applyFont="1" applyFill="1" applyBorder="1" applyAlignment="1">
      <alignment horizontal="left" vertical="center" textRotation="255" wrapText="1"/>
      <protection/>
    </xf>
    <xf numFmtId="49" fontId="1" fillId="0" borderId="1" xfId="39" applyNumberFormat="1" applyFont="1" applyFill="1" applyBorder="1" applyAlignment="1">
      <alignment horizontal="left" vertical="center" textRotation="255"/>
      <protection/>
    </xf>
    <xf numFmtId="49" fontId="1" fillId="0" borderId="1" xfId="39" applyNumberFormat="1" applyFont="1" applyFill="1" applyBorder="1" applyAlignment="1">
      <alignment horizontal="left" vertical="distributed" textRotation="255" wrapText="1"/>
      <protection/>
    </xf>
    <xf numFmtId="49" fontId="0" fillId="0" borderId="1" xfId="39" applyNumberFormat="1" applyFill="1" applyBorder="1">
      <alignment/>
      <protection/>
    </xf>
    <xf numFmtId="0" fontId="1" fillId="0" borderId="29" xfId="40" applyFont="1" applyFill="1" applyBorder="1" applyAlignment="1">
      <alignment horizontal="distributed" vertical="center"/>
      <protection/>
    </xf>
    <xf numFmtId="0" fontId="1" fillId="0" borderId="13" xfId="40" applyFont="1" applyFill="1" applyBorder="1" applyAlignment="1">
      <alignment horizontal="distributed" vertical="center"/>
      <protection/>
    </xf>
    <xf numFmtId="0" fontId="1" fillId="0" borderId="35" xfId="40" applyFont="1" applyFill="1" applyBorder="1" applyAlignment="1">
      <alignment horizontal="center" vertical="center"/>
      <protection/>
    </xf>
    <xf numFmtId="0" fontId="1" fillId="0" borderId="9" xfId="40" applyFont="1" applyFill="1" applyBorder="1" applyAlignment="1">
      <alignment horizontal="center" vertical="center"/>
      <protection/>
    </xf>
    <xf numFmtId="0" fontId="1" fillId="0" borderId="21" xfId="40" applyFont="1" applyFill="1" applyBorder="1" applyAlignment="1">
      <alignment horizontal="center" vertical="center"/>
      <protection/>
    </xf>
    <xf numFmtId="0" fontId="1" fillId="0" borderId="23" xfId="40" applyFont="1" applyFill="1" applyBorder="1" applyAlignment="1">
      <alignment horizontal="center" vertical="center" wrapText="1"/>
      <protection/>
    </xf>
    <xf numFmtId="0" fontId="1" fillId="0" borderId="14" xfId="40" applyFont="1" applyFill="1" applyBorder="1" applyAlignment="1">
      <alignment horizontal="center" vertical="center"/>
      <protection/>
    </xf>
    <xf numFmtId="0" fontId="1" fillId="0" borderId="23" xfId="40" applyFont="1" applyFill="1" applyBorder="1" applyAlignment="1">
      <alignment horizontal="distributed" vertical="center"/>
      <protection/>
    </xf>
    <xf numFmtId="0" fontId="1" fillId="0" borderId="14" xfId="40" applyFont="1" applyFill="1" applyBorder="1" applyAlignment="1">
      <alignment horizontal="distributed" vertical="center"/>
      <protection/>
    </xf>
    <xf numFmtId="0" fontId="1" fillId="0" borderId="16" xfId="40" applyFont="1" applyFill="1" applyBorder="1" applyAlignment="1">
      <alignment horizontal="center" vertical="center"/>
      <protection/>
    </xf>
    <xf numFmtId="38" fontId="9" fillId="0" borderId="13" xfId="18" applyFont="1" applyFill="1" applyBorder="1" applyAlignment="1">
      <alignment horizontal="distributed" vertical="center"/>
    </xf>
    <xf numFmtId="38" fontId="9" fillId="0" borderId="6" xfId="18" applyFont="1" applyFill="1" applyBorder="1" applyAlignment="1">
      <alignment horizontal="distributed" vertical="center"/>
    </xf>
    <xf numFmtId="0" fontId="1" fillId="0" borderId="0" xfId="42" applyFont="1" applyFill="1" applyBorder="1" applyAlignment="1">
      <alignment horizontal="distributed" vertical="center"/>
      <protection/>
    </xf>
    <xf numFmtId="0" fontId="1" fillId="0" borderId="5" xfId="42" applyFont="1" applyFill="1" applyBorder="1" applyAlignment="1">
      <alignment horizontal="distributed" vertical="center"/>
      <protection/>
    </xf>
    <xf numFmtId="0" fontId="9" fillId="0" borderId="1" xfId="42" applyFont="1" applyFill="1" applyBorder="1" applyAlignment="1">
      <alignment horizontal="distributed" vertical="center"/>
      <protection/>
    </xf>
    <xf numFmtId="0" fontId="9" fillId="0" borderId="0" xfId="42" applyFont="1" applyFill="1" applyBorder="1" applyAlignment="1">
      <alignment horizontal="distributed" vertical="center"/>
      <protection/>
    </xf>
    <xf numFmtId="0" fontId="9" fillId="0" borderId="5" xfId="42" applyFont="1" applyFill="1" applyBorder="1" applyAlignment="1">
      <alignment horizontal="distributed" vertical="center"/>
      <protection/>
    </xf>
    <xf numFmtId="0" fontId="1" fillId="0" borderId="10" xfId="42" applyFont="1" applyFill="1" applyBorder="1" applyAlignment="1">
      <alignment horizontal="center" vertical="center" wrapText="1"/>
      <protection/>
    </xf>
    <xf numFmtId="0" fontId="1" fillId="0" borderId="4" xfId="42" applyFont="1" applyFill="1" applyBorder="1" applyAlignment="1">
      <alignment horizontal="center" vertical="center"/>
      <protection/>
    </xf>
    <xf numFmtId="0" fontId="1" fillId="0" borderId="10" xfId="42" applyFont="1" applyFill="1" applyBorder="1" applyAlignment="1">
      <alignment horizontal="center" vertical="center" wrapText="1"/>
      <protection/>
    </xf>
    <xf numFmtId="0" fontId="1" fillId="0" borderId="4" xfId="42" applyFont="1" applyFill="1" applyBorder="1" applyAlignment="1">
      <alignment horizontal="center" vertical="center"/>
      <protection/>
    </xf>
    <xf numFmtId="0" fontId="1" fillId="0" borderId="10" xfId="42" applyFont="1" applyFill="1" applyBorder="1" applyAlignment="1">
      <alignment horizontal="center" vertical="center"/>
      <protection/>
    </xf>
    <xf numFmtId="0" fontId="1" fillId="0" borderId="29" xfId="42" applyFont="1" applyFill="1" applyBorder="1" applyAlignment="1">
      <alignment horizontal="center" vertical="center"/>
      <protection/>
    </xf>
    <xf numFmtId="0" fontId="1" fillId="0" borderId="23" xfId="42" applyFont="1" applyFill="1" applyBorder="1" applyAlignment="1">
      <alignment horizontal="center" vertical="center"/>
      <protection/>
    </xf>
    <xf numFmtId="0" fontId="1" fillId="0" borderId="30" xfId="42" applyFont="1" applyFill="1" applyBorder="1" applyAlignment="1">
      <alignment horizontal="center" vertical="center"/>
      <protection/>
    </xf>
    <xf numFmtId="0" fontId="1" fillId="0" borderId="1" xfId="42" applyFont="1" applyFill="1" applyBorder="1" applyAlignment="1">
      <alignment horizontal="center" vertical="center"/>
      <protection/>
    </xf>
    <xf numFmtId="0" fontId="1" fillId="0" borderId="0" xfId="42" applyFont="1" applyFill="1" applyBorder="1" applyAlignment="1">
      <alignment horizontal="center" vertical="center"/>
      <protection/>
    </xf>
    <xf numFmtId="0" fontId="1" fillId="0" borderId="5" xfId="42" applyFont="1" applyFill="1" applyBorder="1" applyAlignment="1">
      <alignment horizontal="center" vertical="center"/>
      <protection/>
    </xf>
    <xf numFmtId="0" fontId="1" fillId="0" borderId="13" xfId="42" applyFont="1" applyFill="1" applyBorder="1" applyAlignment="1">
      <alignment horizontal="center" vertical="center"/>
      <protection/>
    </xf>
    <xf numFmtId="0" fontId="1" fillId="0" borderId="14" xfId="42" applyFont="1" applyFill="1" applyBorder="1" applyAlignment="1">
      <alignment horizontal="center" vertical="center"/>
      <protection/>
    </xf>
    <xf numFmtId="0" fontId="1" fillId="0" borderId="6" xfId="42" applyFont="1" applyFill="1" applyBorder="1" applyAlignment="1">
      <alignment horizontal="center" vertical="center"/>
      <protection/>
    </xf>
    <xf numFmtId="0" fontId="1" fillId="0" borderId="20" xfId="42" applyFont="1" applyFill="1" applyBorder="1" applyAlignment="1">
      <alignment horizontal="center" vertical="center"/>
      <protection/>
    </xf>
    <xf numFmtId="0" fontId="1" fillId="0" borderId="28" xfId="42" applyFont="1" applyFill="1" applyBorder="1" applyAlignment="1">
      <alignment horizontal="center" vertical="center"/>
      <protection/>
    </xf>
    <xf numFmtId="0" fontId="1" fillId="0" borderId="22" xfId="42" applyFont="1" applyFill="1" applyBorder="1" applyAlignment="1">
      <alignment horizontal="center" vertical="center"/>
      <protection/>
    </xf>
    <xf numFmtId="0" fontId="1" fillId="0" borderId="18" xfId="42" applyFont="1" applyFill="1" applyBorder="1" applyAlignment="1">
      <alignment horizontal="center" vertical="center"/>
      <protection/>
    </xf>
    <xf numFmtId="0" fontId="1" fillId="0" borderId="19" xfId="42" applyFont="1" applyFill="1" applyBorder="1" applyAlignment="1">
      <alignment horizontal="center" vertical="center"/>
      <protection/>
    </xf>
    <xf numFmtId="0" fontId="1" fillId="0" borderId="13" xfId="42" applyFont="1" applyFill="1" applyBorder="1" applyAlignment="1">
      <alignment horizontal="center" vertical="center"/>
      <protection/>
    </xf>
    <xf numFmtId="0" fontId="1" fillId="0" borderId="6" xfId="42" applyFont="1" applyFill="1" applyBorder="1" applyAlignment="1">
      <alignment horizontal="center" vertical="center"/>
      <protection/>
    </xf>
    <xf numFmtId="0" fontId="1" fillId="0" borderId="20" xfId="42" applyFont="1" applyFill="1" applyBorder="1" applyAlignment="1">
      <alignment horizontal="center" vertical="center"/>
      <protection/>
    </xf>
    <xf numFmtId="0" fontId="1" fillId="0" borderId="28" xfId="42" applyFont="1" applyFill="1" applyBorder="1" applyAlignment="1">
      <alignment horizontal="center" vertical="center"/>
      <protection/>
    </xf>
    <xf numFmtId="0" fontId="1" fillId="0" borderId="22" xfId="42" applyFont="1" applyFill="1" applyBorder="1" applyAlignment="1">
      <alignment horizontal="center" vertical="center"/>
      <protection/>
    </xf>
    <xf numFmtId="0" fontId="1" fillId="0" borderId="28" xfId="42" applyFont="1" applyFill="1" applyBorder="1" applyAlignment="1">
      <alignment horizontal="left" vertical="center" wrapText="1"/>
      <protection/>
    </xf>
    <xf numFmtId="0" fontId="1" fillId="0" borderId="28" xfId="42" applyFont="1" applyFill="1" applyBorder="1" applyAlignment="1">
      <alignment horizontal="left" vertical="center"/>
      <protection/>
    </xf>
    <xf numFmtId="0" fontId="1" fillId="0" borderId="22" xfId="42" applyFont="1" applyFill="1" applyBorder="1" applyAlignment="1">
      <alignment horizontal="left" vertical="center"/>
      <protection/>
    </xf>
    <xf numFmtId="0" fontId="9" fillId="0" borderId="1" xfId="42" applyNumberFormat="1" applyFont="1" applyFill="1" applyBorder="1" applyAlignment="1">
      <alignment horizontal="distributed" vertical="center"/>
      <protection/>
    </xf>
    <xf numFmtId="0" fontId="9" fillId="0" borderId="0" xfId="42" applyNumberFormat="1" applyFont="1" applyFill="1" applyBorder="1" applyAlignment="1">
      <alignment horizontal="distributed" vertical="center"/>
      <protection/>
    </xf>
    <xf numFmtId="0" fontId="9" fillId="0" borderId="5" xfId="42" applyNumberFormat="1" applyFont="1" applyFill="1" applyBorder="1" applyAlignment="1">
      <alignment horizontal="distributed" vertical="center"/>
      <protection/>
    </xf>
    <xf numFmtId="0" fontId="1" fillId="0" borderId="14" xfId="42" applyFont="1" applyFill="1" applyBorder="1" applyAlignment="1">
      <alignment horizontal="distributed" vertical="center"/>
      <protection/>
    </xf>
    <xf numFmtId="0" fontId="1" fillId="0" borderId="6" xfId="42" applyFont="1" applyFill="1" applyBorder="1" applyAlignment="1">
      <alignment horizontal="distributed" vertical="center"/>
      <protection/>
    </xf>
    <xf numFmtId="0" fontId="1" fillId="0" borderId="28" xfId="42" applyFont="1" applyFill="1" applyBorder="1" applyAlignment="1">
      <alignment horizontal="left" vertical="center" wrapText="1"/>
      <protection/>
    </xf>
    <xf numFmtId="0" fontId="1" fillId="0" borderId="28" xfId="42" applyFont="1" applyFill="1" applyBorder="1" applyAlignment="1">
      <alignment horizontal="left"/>
      <protection/>
    </xf>
    <xf numFmtId="0" fontId="1" fillId="0" borderId="22" xfId="42" applyFont="1" applyFill="1" applyBorder="1" applyAlignment="1">
      <alignment horizontal="left"/>
      <protection/>
    </xf>
    <xf numFmtId="0" fontId="1" fillId="0" borderId="0" xfId="43" applyFont="1" applyFill="1" applyBorder="1" applyAlignment="1">
      <alignment horizontal="distributed" vertical="center"/>
      <protection/>
    </xf>
    <xf numFmtId="0" fontId="1" fillId="0" borderId="5" xfId="43" applyFont="1" applyFill="1" applyBorder="1" applyAlignment="1">
      <alignment horizontal="distributed" vertical="center"/>
      <protection/>
    </xf>
    <xf numFmtId="0" fontId="9" fillId="0" borderId="1" xfId="43" applyFont="1" applyFill="1" applyBorder="1" applyAlignment="1">
      <alignment horizontal="distributed" vertical="center"/>
      <protection/>
    </xf>
    <xf numFmtId="0" fontId="9" fillId="0" borderId="0" xfId="43" applyFont="1" applyFill="1" applyBorder="1" applyAlignment="1">
      <alignment horizontal="distributed" vertical="center"/>
      <protection/>
    </xf>
    <xf numFmtId="0" fontId="9" fillId="0" borderId="5" xfId="43" applyFont="1" applyFill="1" applyBorder="1" applyAlignment="1">
      <alignment horizontal="distributed" vertical="center"/>
      <protection/>
    </xf>
    <xf numFmtId="0" fontId="1" fillId="0" borderId="2" xfId="43" applyFont="1" applyFill="1" applyBorder="1" applyAlignment="1">
      <alignment horizontal="center" vertical="center"/>
      <protection/>
    </xf>
    <xf numFmtId="0" fontId="1" fillId="0" borderId="4" xfId="43" applyFont="1" applyFill="1" applyBorder="1" applyAlignment="1">
      <alignment horizontal="center" vertical="center"/>
      <protection/>
    </xf>
    <xf numFmtId="0" fontId="1" fillId="0" borderId="21" xfId="43" applyFont="1" applyFill="1" applyBorder="1" applyAlignment="1">
      <alignment horizontal="center" vertical="center" wrapText="1"/>
      <protection/>
    </xf>
    <xf numFmtId="0" fontId="1" fillId="0" borderId="16" xfId="43" applyFont="1" applyFill="1" applyBorder="1" applyAlignment="1">
      <alignment horizontal="center" vertical="center" wrapText="1"/>
      <protection/>
    </xf>
    <xf numFmtId="0" fontId="1" fillId="0" borderId="1" xfId="43" applyFont="1" applyFill="1" applyBorder="1" applyAlignment="1">
      <alignment horizontal="distributed" vertical="center"/>
      <protection/>
    </xf>
    <xf numFmtId="0" fontId="1" fillId="0" borderId="13" xfId="43" applyFont="1" applyFill="1" applyBorder="1" applyAlignment="1">
      <alignment horizontal="distributed" vertical="center"/>
      <protection/>
    </xf>
    <xf numFmtId="0" fontId="1" fillId="0" borderId="14" xfId="43" applyFont="1" applyFill="1" applyBorder="1" applyAlignment="1">
      <alignment horizontal="distributed" vertical="center"/>
      <protection/>
    </xf>
    <xf numFmtId="0" fontId="1" fillId="0" borderId="6" xfId="43" applyFont="1" applyFill="1" applyBorder="1" applyAlignment="1">
      <alignment horizontal="distributed" vertical="center"/>
      <protection/>
    </xf>
    <xf numFmtId="0" fontId="9" fillId="0" borderId="13" xfId="43" applyFont="1" applyFill="1" applyBorder="1" applyAlignment="1">
      <alignment horizontal="distributed" vertical="center"/>
      <protection/>
    </xf>
    <xf numFmtId="0" fontId="9" fillId="0" borderId="14" xfId="43" applyFont="1" applyFill="1" applyBorder="1" applyAlignment="1">
      <alignment horizontal="distributed" vertical="center"/>
      <protection/>
    </xf>
    <xf numFmtId="0" fontId="9" fillId="0" borderId="6" xfId="43" applyFont="1" applyFill="1" applyBorder="1" applyAlignment="1">
      <alignment horizontal="distributed" vertical="center"/>
      <protection/>
    </xf>
    <xf numFmtId="0" fontId="1" fillId="0" borderId="29" xfId="43" applyFont="1" applyFill="1" applyBorder="1" applyAlignment="1">
      <alignment horizontal="distributed" vertical="center"/>
      <protection/>
    </xf>
    <xf numFmtId="0" fontId="1" fillId="0" borderId="23" xfId="43" applyFont="1" applyFill="1" applyBorder="1" applyAlignment="1">
      <alignment horizontal="distributed" vertical="center"/>
      <protection/>
    </xf>
    <xf numFmtId="0" fontId="1" fillId="0" borderId="30" xfId="43" applyFont="1" applyFill="1" applyBorder="1" applyAlignment="1">
      <alignment horizontal="distributed" vertical="center"/>
      <protection/>
    </xf>
    <xf numFmtId="0" fontId="1" fillId="0" borderId="2" xfId="44" applyFont="1" applyFill="1" applyBorder="1" applyAlignment="1">
      <alignment horizontal="distributed" vertical="center"/>
      <protection/>
    </xf>
    <xf numFmtId="0" fontId="0" fillId="0" borderId="4" xfId="44" applyFill="1" applyBorder="1" applyAlignment="1">
      <alignment horizontal="distributed" vertical="center"/>
      <protection/>
    </xf>
    <xf numFmtId="0" fontId="1" fillId="0" borderId="17" xfId="45" applyFont="1" applyFill="1" applyBorder="1" applyAlignment="1">
      <alignment horizontal="center" vertical="center"/>
      <protection/>
    </xf>
    <xf numFmtId="0" fontId="1" fillId="0" borderId="24" xfId="45" applyFont="1" applyFill="1" applyBorder="1" applyAlignment="1">
      <alignment horizontal="center" vertical="center"/>
      <protection/>
    </xf>
    <xf numFmtId="0" fontId="1" fillId="0" borderId="1" xfId="45" applyFont="1" applyFill="1" applyBorder="1" applyAlignment="1">
      <alignment horizontal="left" vertical="distributed" textRotation="255"/>
      <protection/>
    </xf>
    <xf numFmtId="0" fontId="6" fillId="0" borderId="1" xfId="45" applyFont="1" applyFill="1" applyBorder="1" applyAlignment="1">
      <alignment horizontal="left" vertical="distributed" textRotation="255"/>
      <protection/>
    </xf>
    <xf numFmtId="0" fontId="1" fillId="0" borderId="29" xfId="45" applyFont="1" applyFill="1" applyBorder="1" applyAlignment="1">
      <alignment horizontal="distributed" vertical="center"/>
      <protection/>
    </xf>
    <xf numFmtId="0" fontId="6" fillId="0" borderId="30" xfId="45" applyFont="1" applyFill="1" applyBorder="1" applyAlignment="1">
      <alignment horizontal="distributed" vertical="center"/>
      <protection/>
    </xf>
    <xf numFmtId="0" fontId="6" fillId="0" borderId="13" xfId="45" applyFont="1" applyFill="1" applyBorder="1" applyAlignment="1">
      <alignment horizontal="distributed" vertical="center"/>
      <protection/>
    </xf>
    <xf numFmtId="0" fontId="6" fillId="0" borderId="6" xfId="45" applyFont="1" applyFill="1" applyBorder="1" applyAlignment="1">
      <alignment horizontal="distributed" vertical="center"/>
      <protection/>
    </xf>
    <xf numFmtId="0" fontId="1" fillId="0" borderId="18" xfId="45" applyFont="1" applyFill="1" applyBorder="1" applyAlignment="1">
      <alignment horizontal="distributed" vertical="center"/>
      <protection/>
    </xf>
    <xf numFmtId="0" fontId="1" fillId="0" borderId="19" xfId="45" applyFont="1" applyFill="1" applyBorder="1" applyAlignment="1">
      <alignment horizontal="distributed" vertical="center"/>
      <protection/>
    </xf>
    <xf numFmtId="0" fontId="9" fillId="0" borderId="1" xfId="45" applyFont="1" applyFill="1" applyBorder="1" applyAlignment="1">
      <alignment horizontal="distributed" vertical="center"/>
      <protection/>
    </xf>
    <xf numFmtId="0" fontId="9" fillId="0" borderId="5" xfId="45" applyFont="1" applyFill="1" applyBorder="1" applyAlignment="1">
      <alignment horizontal="distributed" vertical="center"/>
      <protection/>
    </xf>
    <xf numFmtId="0" fontId="19" fillId="0" borderId="20" xfId="45" applyFont="1" applyFill="1" applyBorder="1" applyAlignment="1">
      <alignment horizontal="distributed" vertical="center"/>
      <protection/>
    </xf>
    <xf numFmtId="0" fontId="1" fillId="0" borderId="22" xfId="45" applyFont="1" applyFill="1" applyBorder="1" applyAlignment="1">
      <alignment horizontal="distributed" vertical="center"/>
      <protection/>
    </xf>
    <xf numFmtId="0" fontId="1" fillId="0" borderId="20" xfId="45" applyFont="1" applyFill="1" applyBorder="1" applyAlignment="1">
      <alignment horizontal="distributed" vertical="center"/>
      <protection/>
    </xf>
    <xf numFmtId="0" fontId="6" fillId="0" borderId="22" xfId="45" applyFont="1" applyFill="1" applyBorder="1" applyAlignment="1">
      <alignment horizontal="distributed" vertical="center"/>
      <protection/>
    </xf>
    <xf numFmtId="0" fontId="6" fillId="0" borderId="28" xfId="45" applyFont="1" applyFill="1" applyBorder="1" applyAlignment="1">
      <alignment horizontal="distributed" vertical="center"/>
      <protection/>
    </xf>
    <xf numFmtId="0" fontId="1" fillId="0" borderId="28" xfId="45" applyFont="1" applyFill="1" applyBorder="1" applyAlignment="1">
      <alignment horizontal="distributed" vertical="center"/>
      <protection/>
    </xf>
    <xf numFmtId="38" fontId="1" fillId="0" borderId="8" xfId="18" applyFont="1" applyFill="1" applyBorder="1" applyAlignment="1">
      <alignment horizontal="right" vertical="center"/>
    </xf>
    <xf numFmtId="0" fontId="0" fillId="0" borderId="8" xfId="46" applyFont="1" applyFill="1" applyBorder="1" applyAlignment="1">
      <alignment horizontal="right" vertical="center"/>
      <protection/>
    </xf>
    <xf numFmtId="38" fontId="1" fillId="0" borderId="2" xfId="18" applyFont="1" applyFill="1" applyBorder="1" applyAlignment="1">
      <alignment horizontal="center" vertical="center"/>
    </xf>
    <xf numFmtId="38" fontId="1" fillId="0" borderId="3" xfId="18" applyFont="1" applyFill="1" applyBorder="1" applyAlignment="1">
      <alignment horizontal="center" vertical="center"/>
    </xf>
    <xf numFmtId="38" fontId="1" fillId="0" borderId="4" xfId="18" applyFont="1" applyFill="1" applyBorder="1" applyAlignment="1">
      <alignment horizontal="center" vertical="center"/>
    </xf>
    <xf numFmtId="38" fontId="1" fillId="0" borderId="29" xfId="18" applyFont="1" applyFill="1" applyBorder="1" applyAlignment="1">
      <alignment horizontal="center" vertical="center"/>
    </xf>
    <xf numFmtId="38" fontId="1" fillId="0" borderId="23" xfId="18" applyFont="1" applyFill="1" applyBorder="1" applyAlignment="1">
      <alignment horizontal="center" vertical="center"/>
    </xf>
    <xf numFmtId="38" fontId="1" fillId="0" borderId="30" xfId="18" applyFont="1" applyFill="1" applyBorder="1" applyAlignment="1">
      <alignment horizontal="center" vertical="center"/>
    </xf>
    <xf numFmtId="38" fontId="1" fillId="0" borderId="13" xfId="18" applyFont="1" applyFill="1" applyBorder="1" applyAlignment="1">
      <alignment horizontal="center" vertical="center"/>
    </xf>
    <xf numFmtId="38" fontId="1" fillId="0" borderId="14" xfId="18" applyFont="1" applyFill="1" applyBorder="1" applyAlignment="1">
      <alignment horizontal="center" vertical="center"/>
    </xf>
    <xf numFmtId="38" fontId="1" fillId="0" borderId="6" xfId="18" applyFont="1" applyFill="1" applyBorder="1" applyAlignment="1">
      <alignment horizontal="center" vertical="center"/>
    </xf>
    <xf numFmtId="0" fontId="0" fillId="0" borderId="3" xfId="46" applyFill="1" applyBorder="1" applyAlignment="1">
      <alignment horizontal="center" vertical="center"/>
      <protection/>
    </xf>
    <xf numFmtId="0" fontId="0" fillId="0" borderId="4" xfId="46" applyFill="1" applyBorder="1" applyAlignment="1">
      <alignment horizontal="center" vertical="center"/>
      <protection/>
    </xf>
    <xf numFmtId="0" fontId="0" fillId="0" borderId="23" xfId="46" applyFont="1" applyFill="1" applyBorder="1" applyAlignment="1">
      <alignment horizontal="center" vertical="center"/>
      <protection/>
    </xf>
    <xf numFmtId="0" fontId="0" fillId="0" borderId="30" xfId="46" applyFont="1" applyFill="1" applyBorder="1" applyAlignment="1">
      <alignment horizontal="center" vertical="center"/>
      <protection/>
    </xf>
    <xf numFmtId="0" fontId="0" fillId="0" borderId="13" xfId="46" applyFont="1" applyFill="1" applyBorder="1" applyAlignment="1">
      <alignment horizontal="center" vertical="center"/>
      <protection/>
    </xf>
    <xf numFmtId="0" fontId="0" fillId="0" borderId="14" xfId="46" applyFont="1" applyFill="1" applyBorder="1" applyAlignment="1">
      <alignment horizontal="center" vertical="center"/>
      <protection/>
    </xf>
    <xf numFmtId="0" fontId="0" fillId="0" borderId="6" xfId="46" applyFont="1" applyFill="1" applyBorder="1" applyAlignment="1">
      <alignment horizontal="center" vertical="center"/>
      <protection/>
    </xf>
    <xf numFmtId="0" fontId="0" fillId="0" borderId="8" xfId="47" applyFont="1" applyFill="1" applyBorder="1" applyAlignment="1">
      <alignment horizontal="right" vertical="center"/>
      <protection/>
    </xf>
    <xf numFmtId="0" fontId="0" fillId="0" borderId="3" xfId="47" applyFill="1" applyBorder="1" applyAlignment="1">
      <alignment horizontal="center" vertical="center"/>
      <protection/>
    </xf>
    <xf numFmtId="0" fontId="0" fillId="0" borderId="4" xfId="47" applyFill="1" applyBorder="1" applyAlignment="1">
      <alignment horizontal="center" vertical="center"/>
      <protection/>
    </xf>
    <xf numFmtId="0" fontId="0" fillId="0" borderId="23" xfId="47" applyFont="1" applyFill="1" applyBorder="1" applyAlignment="1">
      <alignment horizontal="center" vertical="center"/>
      <protection/>
    </xf>
    <xf numFmtId="0" fontId="0" fillId="0" borderId="30" xfId="47" applyFont="1" applyFill="1" applyBorder="1" applyAlignment="1">
      <alignment horizontal="center" vertical="center"/>
      <protection/>
    </xf>
    <xf numFmtId="0" fontId="0" fillId="0" borderId="13" xfId="47" applyFont="1" applyFill="1" applyBorder="1" applyAlignment="1">
      <alignment horizontal="center" vertical="center"/>
      <protection/>
    </xf>
    <xf numFmtId="0" fontId="0" fillId="0" borderId="14" xfId="47" applyFont="1" applyFill="1" applyBorder="1" applyAlignment="1">
      <alignment horizontal="center" vertical="center"/>
      <protection/>
    </xf>
    <xf numFmtId="0" fontId="0" fillId="0" borderId="6" xfId="47" applyFont="1" applyFill="1" applyBorder="1" applyAlignment="1">
      <alignment horizontal="center" vertical="center"/>
      <protection/>
    </xf>
    <xf numFmtId="0" fontId="1" fillId="0" borderId="2" xfId="48" applyFont="1" applyFill="1" applyBorder="1" applyAlignment="1">
      <alignment horizontal="center" vertical="center"/>
      <protection/>
    </xf>
    <xf numFmtId="0" fontId="1" fillId="0" borderId="4" xfId="48" applyFont="1" applyFill="1" applyBorder="1" applyAlignment="1">
      <alignment horizontal="center" vertical="center"/>
      <protection/>
    </xf>
    <xf numFmtId="0" fontId="1" fillId="0" borderId="2" xfId="48" applyFont="1" applyFill="1" applyBorder="1" applyAlignment="1">
      <alignment horizontal="distributed" vertical="center"/>
      <protection/>
    </xf>
    <xf numFmtId="0" fontId="0" fillId="0" borderId="4" xfId="48" applyFill="1" applyBorder="1" applyAlignment="1">
      <alignment horizontal="distributed" vertical="center"/>
      <protection/>
    </xf>
    <xf numFmtId="0" fontId="1" fillId="0" borderId="10" xfId="18" applyNumberFormat="1" applyFont="1" applyFill="1" applyBorder="1" applyAlignment="1">
      <alignment horizontal="center" vertical="center" wrapText="1"/>
    </xf>
    <xf numFmtId="0" fontId="1" fillId="0" borderId="4" xfId="49" applyNumberFormat="1" applyFont="1" applyFill="1" applyBorder="1" applyAlignment="1">
      <alignment horizontal="center" vertical="center"/>
      <protection/>
    </xf>
    <xf numFmtId="38" fontId="1" fillId="0" borderId="10" xfId="18" applyFont="1" applyFill="1" applyBorder="1" applyAlignment="1">
      <alignment horizontal="center" vertical="center"/>
    </xf>
    <xf numFmtId="0" fontId="1" fillId="0" borderId="4" xfId="49" applyFont="1" applyFill="1" applyBorder="1" applyAlignment="1">
      <alignment horizontal="center" vertical="center"/>
      <protection/>
    </xf>
    <xf numFmtId="0" fontId="0" fillId="0" borderId="3" xfId="49" applyFill="1" applyBorder="1" applyAlignment="1">
      <alignment horizontal="center" vertical="center"/>
      <protection/>
    </xf>
    <xf numFmtId="0" fontId="0" fillId="0" borderId="4" xfId="49" applyFill="1" applyBorder="1" applyAlignment="1">
      <alignment horizontal="center" vertical="center"/>
      <protection/>
    </xf>
    <xf numFmtId="0" fontId="19" fillId="0" borderId="3" xfId="49" applyFont="1" applyFill="1" applyBorder="1" applyAlignment="1">
      <alignment vertical="center"/>
      <protection/>
    </xf>
    <xf numFmtId="0" fontId="19" fillId="0" borderId="4" xfId="49" applyFont="1" applyFill="1" applyBorder="1" applyAlignment="1">
      <alignment vertical="center"/>
      <protection/>
    </xf>
    <xf numFmtId="0" fontId="0" fillId="0" borderId="23" xfId="49" applyFill="1" applyBorder="1" applyAlignment="1">
      <alignment vertical="center"/>
      <protection/>
    </xf>
    <xf numFmtId="0" fontId="0" fillId="0" borderId="30" xfId="49" applyFill="1" applyBorder="1" applyAlignment="1">
      <alignment vertical="center"/>
      <protection/>
    </xf>
    <xf numFmtId="38" fontId="1" fillId="0" borderId="10" xfId="18" applyFont="1" applyFill="1" applyBorder="1" applyAlignment="1">
      <alignment horizontal="center" vertical="center" wrapText="1"/>
    </xf>
    <xf numFmtId="41" fontId="1" fillId="0" borderId="0" xfId="18" applyNumberFormat="1" applyFont="1" applyFill="1" applyBorder="1" applyAlignment="1">
      <alignment vertical="center"/>
    </xf>
    <xf numFmtId="41" fontId="1" fillId="0" borderId="14" xfId="18" applyNumberFormat="1" applyFont="1" applyFill="1" applyBorder="1" applyAlignment="1">
      <alignment vertical="center"/>
    </xf>
    <xf numFmtId="41" fontId="1" fillId="0" borderId="5" xfId="18" applyNumberFormat="1" applyFont="1" applyFill="1" applyBorder="1" applyAlignment="1">
      <alignment vertical="center"/>
    </xf>
    <xf numFmtId="41" fontId="1" fillId="0" borderId="6" xfId="18" applyNumberFormat="1" applyFont="1" applyFill="1" applyBorder="1" applyAlignment="1">
      <alignment vertical="center"/>
    </xf>
    <xf numFmtId="41" fontId="1" fillId="0" borderId="1" xfId="18" applyNumberFormat="1" applyFont="1" applyFill="1" applyBorder="1" applyAlignment="1">
      <alignment vertical="center"/>
    </xf>
    <xf numFmtId="41" fontId="1" fillId="0" borderId="13" xfId="18" applyNumberFormat="1" applyFont="1" applyFill="1" applyBorder="1" applyAlignment="1">
      <alignment vertical="center"/>
    </xf>
    <xf numFmtId="0" fontId="1" fillId="0" borderId="28" xfId="50" applyFont="1" applyFill="1" applyBorder="1" applyAlignment="1">
      <alignment horizontal="distributed" vertical="center"/>
      <protection/>
    </xf>
    <xf numFmtId="0" fontId="1" fillId="0" borderId="22" xfId="50" applyFont="1" applyFill="1" applyBorder="1" applyAlignment="1">
      <alignment horizontal="distributed" vertical="center"/>
      <protection/>
    </xf>
    <xf numFmtId="38" fontId="1" fillId="0" borderId="13" xfId="18" applyFont="1" applyFill="1" applyBorder="1" applyAlignment="1">
      <alignment horizontal="distributed" vertical="center"/>
    </xf>
    <xf numFmtId="38" fontId="1" fillId="0" borderId="29" xfId="18" applyFont="1" applyFill="1" applyBorder="1" applyAlignment="1">
      <alignment horizontal="distributed" vertical="center"/>
    </xf>
    <xf numFmtId="38" fontId="1" fillId="0" borderId="23" xfId="18" applyFont="1" applyFill="1" applyBorder="1" applyAlignment="1">
      <alignment horizontal="distributed" vertical="center"/>
    </xf>
    <xf numFmtId="38" fontId="1" fillId="0" borderId="30" xfId="18" applyFont="1" applyFill="1" applyBorder="1" applyAlignment="1">
      <alignment horizontal="distributed" vertical="center"/>
    </xf>
    <xf numFmtId="38" fontId="1" fillId="0" borderId="14" xfId="18" applyFont="1" applyFill="1" applyBorder="1" applyAlignment="1">
      <alignment horizontal="distributed" vertical="center"/>
    </xf>
    <xf numFmtId="38" fontId="1" fillId="0" borderId="6" xfId="18" applyFont="1" applyFill="1" applyBorder="1" applyAlignment="1">
      <alignment horizontal="distributed" vertical="center"/>
    </xf>
    <xf numFmtId="41" fontId="1" fillId="0" borderId="20" xfId="18" applyNumberFormat="1" applyFont="1" applyFill="1" applyBorder="1" applyAlignment="1">
      <alignment horizontal="distributed" vertical="center" shrinkToFit="1"/>
    </xf>
    <xf numFmtId="41" fontId="1" fillId="0" borderId="28" xfId="18" applyNumberFormat="1" applyFont="1" applyFill="1" applyBorder="1" applyAlignment="1">
      <alignment horizontal="distributed" vertical="center" shrinkToFit="1"/>
    </xf>
    <xf numFmtId="41" fontId="1" fillId="0" borderId="22" xfId="18" applyNumberFormat="1" applyFont="1" applyFill="1" applyBorder="1" applyAlignment="1">
      <alignment horizontal="distributed" vertical="center" shrinkToFit="1"/>
    </xf>
    <xf numFmtId="38" fontId="1" fillId="0" borderId="18" xfId="18" applyFont="1" applyFill="1" applyBorder="1" applyAlignment="1">
      <alignment horizontal="distributed" vertical="center"/>
    </xf>
    <xf numFmtId="0" fontId="19" fillId="0" borderId="7" xfId="50" applyFont="1" applyFill="1" applyBorder="1" applyAlignment="1">
      <alignment vertical="center"/>
      <protection/>
    </xf>
    <xf numFmtId="0" fontId="19" fillId="0" borderId="19" xfId="50" applyFont="1" applyFill="1" applyBorder="1" applyAlignment="1">
      <alignment vertical="center"/>
      <protection/>
    </xf>
    <xf numFmtId="0" fontId="0" fillId="0" borderId="0" xfId="50" applyFill="1" applyBorder="1" applyAlignment="1">
      <alignment vertical="center"/>
      <protection/>
    </xf>
    <xf numFmtId="0" fontId="0" fillId="0" borderId="5" xfId="50" applyFill="1" applyBorder="1" applyAlignment="1">
      <alignment vertical="center"/>
      <protection/>
    </xf>
    <xf numFmtId="38" fontId="1" fillId="0" borderId="1" xfId="18" applyFont="1" applyFill="1" applyBorder="1" applyAlignment="1">
      <alignment horizontal="left" vertical="center" wrapText="1"/>
    </xf>
    <xf numFmtId="38" fontId="1" fillId="0" borderId="1" xfId="18" applyFont="1" applyFill="1" applyBorder="1" applyAlignment="1">
      <alignment horizontal="left" vertical="center"/>
    </xf>
    <xf numFmtId="38" fontId="1" fillId="0" borderId="0" xfId="18" applyFont="1" applyFill="1" applyBorder="1" applyAlignment="1">
      <alignment horizontal="center" vertical="center" textRotation="255"/>
    </xf>
    <xf numFmtId="0" fontId="1" fillId="0" borderId="2" xfId="51" applyFont="1" applyFill="1" applyBorder="1" applyAlignment="1">
      <alignment horizontal="center" vertical="center"/>
      <protection/>
    </xf>
    <xf numFmtId="0" fontId="1" fillId="0" borderId="3" xfId="51" applyFont="1" applyFill="1" applyBorder="1" applyAlignment="1">
      <alignment horizontal="center" vertical="center"/>
      <protection/>
    </xf>
    <xf numFmtId="0" fontId="1" fillId="0" borderId="4" xfId="51" applyFont="1" applyFill="1" applyBorder="1" applyAlignment="1">
      <alignment horizontal="center" vertical="center"/>
      <protection/>
    </xf>
    <xf numFmtId="0" fontId="1" fillId="0" borderId="29" xfId="51" applyFont="1" applyFill="1" applyBorder="1" applyAlignment="1">
      <alignment horizontal="center" vertical="center"/>
      <protection/>
    </xf>
    <xf numFmtId="0" fontId="1" fillId="0" borderId="23" xfId="51" applyFont="1" applyFill="1" applyBorder="1" applyAlignment="1">
      <alignment horizontal="center" vertical="center"/>
      <protection/>
    </xf>
    <xf numFmtId="0" fontId="1" fillId="0" borderId="30" xfId="51" applyFont="1" applyFill="1" applyBorder="1" applyAlignment="1">
      <alignment horizontal="center" vertical="center"/>
      <protection/>
    </xf>
    <xf numFmtId="0" fontId="1" fillId="0" borderId="13" xfId="51" applyFont="1" applyFill="1" applyBorder="1" applyAlignment="1">
      <alignment horizontal="center" vertical="center"/>
      <protection/>
    </xf>
    <xf numFmtId="0" fontId="1" fillId="0" borderId="14" xfId="51" applyFont="1" applyFill="1" applyBorder="1" applyAlignment="1">
      <alignment horizontal="center" vertical="center"/>
      <protection/>
    </xf>
    <xf numFmtId="0" fontId="1" fillId="0" borderId="6" xfId="51" applyFont="1" applyFill="1" applyBorder="1" applyAlignment="1">
      <alignment horizontal="center" vertical="center"/>
      <protection/>
    </xf>
    <xf numFmtId="0" fontId="1" fillId="0" borderId="1" xfId="51" applyFont="1" applyFill="1" applyBorder="1" applyAlignment="1">
      <alignment horizontal="center" vertical="center"/>
      <protection/>
    </xf>
    <xf numFmtId="0" fontId="1" fillId="0" borderId="2" xfId="51" applyFont="1" applyFill="1" applyBorder="1" applyAlignment="1">
      <alignment horizontal="center" vertical="center" wrapText="1"/>
      <protection/>
    </xf>
    <xf numFmtId="0" fontId="1" fillId="0" borderId="3" xfId="51" applyFont="1" applyFill="1" applyBorder="1" applyAlignment="1">
      <alignment horizontal="center" vertical="center" wrapText="1"/>
      <protection/>
    </xf>
    <xf numFmtId="0" fontId="1" fillId="0" borderId="4" xfId="51" applyFont="1" applyFill="1" applyBorder="1" applyAlignment="1">
      <alignment horizontal="center" vertical="center" wrapText="1"/>
      <protection/>
    </xf>
    <xf numFmtId="0" fontId="1" fillId="0" borderId="20" xfId="51" applyFont="1" applyFill="1" applyBorder="1" applyAlignment="1">
      <alignment horizontal="center" vertical="center"/>
      <protection/>
    </xf>
    <xf numFmtId="0" fontId="1" fillId="0" borderId="28" xfId="51" applyFont="1" applyFill="1" applyBorder="1" applyAlignment="1">
      <alignment horizontal="center" vertical="center"/>
      <protection/>
    </xf>
    <xf numFmtId="0" fontId="1" fillId="0" borderId="22" xfId="51" applyFont="1" applyFill="1" applyBorder="1" applyAlignment="1">
      <alignment horizontal="center" vertical="center"/>
      <protection/>
    </xf>
    <xf numFmtId="0" fontId="1" fillId="0" borderId="10" xfId="51" applyFont="1" applyFill="1" applyBorder="1" applyAlignment="1">
      <alignment horizontal="center" vertical="center" wrapText="1"/>
      <protection/>
    </xf>
    <xf numFmtId="0" fontId="1" fillId="0" borderId="5" xfId="51" applyFont="1" applyFill="1" applyBorder="1" applyAlignment="1">
      <alignment horizontal="center" vertical="center"/>
      <protection/>
    </xf>
    <xf numFmtId="0" fontId="1" fillId="0" borderId="2" xfId="52" applyFont="1" applyFill="1" applyBorder="1" applyAlignment="1">
      <alignment horizontal="center" vertical="center" textRotation="255"/>
      <protection/>
    </xf>
    <xf numFmtId="0" fontId="1" fillId="0" borderId="3" xfId="52" applyFont="1" applyFill="1" applyBorder="1" applyAlignment="1">
      <alignment horizontal="center" vertical="center" textRotation="255"/>
      <protection/>
    </xf>
    <xf numFmtId="0" fontId="1" fillId="0" borderId="4" xfId="52" applyFont="1" applyFill="1" applyBorder="1" applyAlignment="1">
      <alignment horizontal="center" vertical="center" textRotation="255"/>
      <protection/>
    </xf>
    <xf numFmtId="0" fontId="1" fillId="0" borderId="2" xfId="52" applyFont="1" applyFill="1" applyBorder="1" applyAlignment="1">
      <alignment horizontal="center" vertical="distributed" textRotation="255"/>
      <protection/>
    </xf>
    <xf numFmtId="0" fontId="1" fillId="0" borderId="3" xfId="52" applyFont="1" applyFill="1" applyBorder="1" applyAlignment="1">
      <alignment horizontal="center" vertical="distributed" textRotation="255"/>
      <protection/>
    </xf>
    <xf numFmtId="0" fontId="1" fillId="0" borderId="4" xfId="52" applyFont="1" applyFill="1" applyBorder="1" applyAlignment="1">
      <alignment horizontal="center" vertical="distributed" textRotation="255"/>
      <protection/>
    </xf>
    <xf numFmtId="0" fontId="1" fillId="0" borderId="29" xfId="52" applyFont="1" applyFill="1" applyBorder="1" applyAlignment="1">
      <alignment horizontal="center" vertical="distributed" wrapText="1"/>
      <protection/>
    </xf>
    <xf numFmtId="0" fontId="1" fillId="0" borderId="30" xfId="52" applyFont="1" applyFill="1" applyBorder="1" applyAlignment="1">
      <alignment horizontal="center" vertical="distributed" wrapText="1"/>
      <protection/>
    </xf>
    <xf numFmtId="0" fontId="1" fillId="0" borderId="20" xfId="52" applyFont="1" applyFill="1" applyBorder="1" applyAlignment="1">
      <alignment horizontal="center"/>
      <protection/>
    </xf>
    <xf numFmtId="0" fontId="1" fillId="0" borderId="22" xfId="52" applyFont="1" applyFill="1" applyBorder="1" applyAlignment="1">
      <alignment horizontal="center"/>
      <protection/>
    </xf>
    <xf numFmtId="0" fontId="1" fillId="0" borderId="2" xfId="52" applyFont="1" applyFill="1" applyBorder="1" applyAlignment="1">
      <alignment horizontal="center" vertical="center" wrapText="1"/>
      <protection/>
    </xf>
    <xf numFmtId="0" fontId="1" fillId="0" borderId="3" xfId="52" applyFont="1" applyFill="1" applyBorder="1" applyAlignment="1">
      <alignment horizontal="center" vertical="center" wrapText="1"/>
      <protection/>
    </xf>
    <xf numFmtId="0" fontId="1" fillId="0" borderId="4" xfId="52" applyFont="1" applyFill="1" applyBorder="1" applyAlignment="1">
      <alignment horizontal="center" vertical="center" wrapText="1"/>
      <protection/>
    </xf>
    <xf numFmtId="0" fontId="1" fillId="0" borderId="1" xfId="52" applyFont="1" applyFill="1" applyBorder="1" applyAlignment="1">
      <alignment horizontal="center" vertical="center" wrapText="1"/>
      <protection/>
    </xf>
    <xf numFmtId="0" fontId="1" fillId="0" borderId="0" xfId="52" applyFont="1" applyFill="1" applyBorder="1" applyAlignment="1">
      <alignment horizontal="left" vertical="center" wrapText="1"/>
      <protection/>
    </xf>
    <xf numFmtId="0" fontId="1" fillId="0" borderId="29" xfId="52" applyFont="1" applyFill="1" applyBorder="1" applyAlignment="1">
      <alignment horizontal="center" vertical="center"/>
      <protection/>
    </xf>
    <xf numFmtId="0" fontId="1" fillId="0" borderId="23" xfId="52" applyFont="1" applyFill="1" applyBorder="1" applyAlignment="1">
      <alignment horizontal="center" vertical="center"/>
      <protection/>
    </xf>
    <xf numFmtId="0" fontId="1" fillId="0" borderId="30" xfId="52" applyFont="1" applyFill="1" applyBorder="1" applyAlignment="1">
      <alignment horizontal="center" vertical="center"/>
      <protection/>
    </xf>
    <xf numFmtId="0" fontId="1" fillId="0" borderId="1" xfId="52" applyFont="1" applyFill="1" applyBorder="1" applyAlignment="1">
      <alignment horizontal="center" vertical="center"/>
      <protection/>
    </xf>
    <xf numFmtId="0" fontId="1" fillId="0" borderId="0" xfId="52" applyFont="1" applyFill="1" applyBorder="1" applyAlignment="1">
      <alignment horizontal="center" vertical="center"/>
      <protection/>
    </xf>
    <xf numFmtId="0" fontId="1" fillId="0" borderId="5" xfId="52" applyFont="1" applyFill="1" applyBorder="1" applyAlignment="1">
      <alignment horizontal="center" vertical="center"/>
      <protection/>
    </xf>
    <xf numFmtId="0" fontId="1" fillId="0" borderId="13" xfId="52" applyFont="1" applyFill="1" applyBorder="1" applyAlignment="1">
      <alignment horizontal="center" vertical="center"/>
      <protection/>
    </xf>
    <xf numFmtId="0" fontId="1" fillId="0" borderId="14" xfId="52" applyFont="1" applyFill="1" applyBorder="1" applyAlignment="1">
      <alignment horizontal="center" vertical="center"/>
      <protection/>
    </xf>
    <xf numFmtId="0" fontId="1" fillId="0" borderId="6" xfId="52" applyFont="1" applyFill="1" applyBorder="1" applyAlignment="1">
      <alignment horizontal="center" vertical="center"/>
      <protection/>
    </xf>
    <xf numFmtId="0" fontId="9" fillId="0" borderId="2" xfId="52" applyFont="1" applyFill="1" applyBorder="1" applyAlignment="1">
      <alignment horizontal="center" vertical="distributed" wrapText="1"/>
      <protection/>
    </xf>
    <xf numFmtId="0" fontId="9" fillId="0" borderId="3" xfId="52" applyFont="1" applyFill="1" applyBorder="1" applyAlignment="1">
      <alignment horizontal="center" vertical="distributed" wrapText="1"/>
      <protection/>
    </xf>
    <xf numFmtId="0" fontId="9" fillId="0" borderId="4" xfId="52" applyFont="1" applyFill="1" applyBorder="1" applyAlignment="1">
      <alignment horizontal="center" vertical="distributed" wrapText="1"/>
      <protection/>
    </xf>
    <xf numFmtId="0" fontId="1" fillId="0" borderId="16" xfId="52" applyFont="1" applyFill="1" applyBorder="1" applyAlignment="1">
      <alignment horizontal="center" vertical="center" textRotation="255" wrapText="1"/>
      <protection/>
    </xf>
    <xf numFmtId="0" fontId="1" fillId="0" borderId="3" xfId="52" applyFont="1" applyFill="1" applyBorder="1" applyAlignment="1">
      <alignment horizontal="center" vertical="center" textRotation="255" wrapText="1"/>
      <protection/>
    </xf>
    <xf numFmtId="0" fontId="1" fillId="0" borderId="4" xfId="52" applyFont="1" applyFill="1" applyBorder="1" applyAlignment="1">
      <alignment horizontal="center" vertical="center" textRotation="255" wrapText="1"/>
      <protection/>
    </xf>
  </cellXfs>
  <cellStyles count="41">
    <cellStyle name="Normal" xfId="0"/>
    <cellStyle name="Percent" xfId="15"/>
    <cellStyle name="Hyperlink" xfId="16"/>
    <cellStyle name="ふとも" xfId="17"/>
    <cellStyle name="Comma [0]" xfId="18"/>
    <cellStyle name="Comma" xfId="19"/>
    <cellStyle name="市町名" xfId="20"/>
    <cellStyle name="数字太文字" xfId="21"/>
    <cellStyle name="太文字" xfId="22"/>
    <cellStyle name="Currency [0]" xfId="23"/>
    <cellStyle name="Currency" xfId="24"/>
    <cellStyle name="標準_02-03-s36" xfId="25"/>
    <cellStyle name="標準_02-04-s36" xfId="26"/>
    <cellStyle name="標準_03-01-s36" xfId="27"/>
    <cellStyle name="標準_04-09-s36" xfId="28"/>
    <cellStyle name="標準_05-01-01-s36" xfId="29"/>
    <cellStyle name="標準_05-01-02-s36" xfId="30"/>
    <cellStyle name="標準_05-04-03-s36" xfId="31"/>
    <cellStyle name="標準_06-01-s36" xfId="32"/>
    <cellStyle name="標準_07-02-s36" xfId="33"/>
    <cellStyle name="標準_08-05-s36" xfId="34"/>
    <cellStyle name="標準_08-08-s36" xfId="35"/>
    <cellStyle name="標準_09-09-s36" xfId="36"/>
    <cellStyle name="標準_11-01-s36" xfId="37"/>
    <cellStyle name="標準_11-06-s36" xfId="38"/>
    <cellStyle name="標準_12-01-s36" xfId="39"/>
    <cellStyle name="標準_13-01-s36" xfId="40"/>
    <cellStyle name="標準_13-15-s36" xfId="41"/>
    <cellStyle name="標準_14-01-s36" xfId="42"/>
    <cellStyle name="標準_15-04-s36" xfId="43"/>
    <cellStyle name="標準_16-01-s36" xfId="44"/>
    <cellStyle name="標準_17-12-s36" xfId="45"/>
    <cellStyle name="標準_18-01-s36" xfId="46"/>
    <cellStyle name="標準_18-02-s36" xfId="47"/>
    <cellStyle name="標準_19-01-s36" xfId="48"/>
    <cellStyle name="標準_19-06-s36" xfId="49"/>
    <cellStyle name="標準_19-07-s36" xfId="50"/>
    <cellStyle name="標準_20-03-s36" xfId="51"/>
    <cellStyle name="標準_20-04-s36"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0</xdr:rowOff>
    </xdr:from>
    <xdr:to>
      <xdr:col>9</xdr:col>
      <xdr:colOff>0</xdr:colOff>
      <xdr:row>6</xdr:row>
      <xdr:rowOff>0</xdr:rowOff>
    </xdr:to>
    <xdr:sp>
      <xdr:nvSpPr>
        <xdr:cNvPr id="1" name="Line 1"/>
        <xdr:cNvSpPr>
          <a:spLocks/>
        </xdr:cNvSpPr>
      </xdr:nvSpPr>
      <xdr:spPr>
        <a:xfrm flipH="1">
          <a:off x="8477250" y="12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7</xdr:row>
      <xdr:rowOff>19050</xdr:rowOff>
    </xdr:from>
    <xdr:to>
      <xdr:col>2</xdr:col>
      <xdr:colOff>114300</xdr:colOff>
      <xdr:row>10</xdr:row>
      <xdr:rowOff>0</xdr:rowOff>
    </xdr:to>
    <xdr:sp>
      <xdr:nvSpPr>
        <xdr:cNvPr id="1" name="AutoShape 1"/>
        <xdr:cNvSpPr>
          <a:spLocks/>
        </xdr:cNvSpPr>
      </xdr:nvSpPr>
      <xdr:spPr>
        <a:xfrm>
          <a:off x="781050" y="149542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11</xdr:row>
      <xdr:rowOff>19050</xdr:rowOff>
    </xdr:from>
    <xdr:to>
      <xdr:col>2</xdr:col>
      <xdr:colOff>114300</xdr:colOff>
      <xdr:row>14</xdr:row>
      <xdr:rowOff>0</xdr:rowOff>
    </xdr:to>
    <xdr:sp>
      <xdr:nvSpPr>
        <xdr:cNvPr id="2" name="AutoShape 2"/>
        <xdr:cNvSpPr>
          <a:spLocks/>
        </xdr:cNvSpPr>
      </xdr:nvSpPr>
      <xdr:spPr>
        <a:xfrm>
          <a:off x="781050" y="225742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29</xdr:row>
      <xdr:rowOff>57150</xdr:rowOff>
    </xdr:from>
    <xdr:to>
      <xdr:col>1</xdr:col>
      <xdr:colOff>276225</xdr:colOff>
      <xdr:row>44</xdr:row>
      <xdr:rowOff>142875</xdr:rowOff>
    </xdr:to>
    <xdr:sp>
      <xdr:nvSpPr>
        <xdr:cNvPr id="1" name="AutoShape 1"/>
        <xdr:cNvSpPr>
          <a:spLocks/>
        </xdr:cNvSpPr>
      </xdr:nvSpPr>
      <xdr:spPr>
        <a:xfrm>
          <a:off x="428625" y="4781550"/>
          <a:ext cx="47625" cy="2371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46</xdr:row>
      <xdr:rowOff>47625</xdr:rowOff>
    </xdr:from>
    <xdr:to>
      <xdr:col>2</xdr:col>
      <xdr:colOff>19050</xdr:colOff>
      <xdr:row>56</xdr:row>
      <xdr:rowOff>9525</xdr:rowOff>
    </xdr:to>
    <xdr:sp>
      <xdr:nvSpPr>
        <xdr:cNvPr id="2" name="AutoShape 2"/>
        <xdr:cNvSpPr>
          <a:spLocks/>
        </xdr:cNvSpPr>
      </xdr:nvSpPr>
      <xdr:spPr>
        <a:xfrm>
          <a:off x="428625" y="7362825"/>
          <a:ext cx="123825" cy="14859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19050</xdr:rowOff>
    </xdr:from>
    <xdr:to>
      <xdr:col>2</xdr:col>
      <xdr:colOff>19050</xdr:colOff>
      <xdr:row>67</xdr:row>
      <xdr:rowOff>0</xdr:rowOff>
    </xdr:to>
    <xdr:sp>
      <xdr:nvSpPr>
        <xdr:cNvPr id="3" name="AutoShape 3"/>
        <xdr:cNvSpPr>
          <a:spLocks/>
        </xdr:cNvSpPr>
      </xdr:nvSpPr>
      <xdr:spPr>
        <a:xfrm>
          <a:off x="438150" y="9010650"/>
          <a:ext cx="114300"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25</xdr:row>
      <xdr:rowOff>142875</xdr:rowOff>
    </xdr:from>
    <xdr:ext cx="76200" cy="180975"/>
    <xdr:sp>
      <xdr:nvSpPr>
        <xdr:cNvPr id="1" name="TextBox 1"/>
        <xdr:cNvSpPr txBox="1">
          <a:spLocks noChangeArrowheads="1"/>
        </xdr:cNvSpPr>
      </xdr:nvSpPr>
      <xdr:spPr>
        <a:xfrm>
          <a:off x="361950" y="42672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19</xdr:row>
      <xdr:rowOff>114300</xdr:rowOff>
    </xdr:from>
    <xdr:ext cx="76200" cy="190500"/>
    <xdr:sp>
      <xdr:nvSpPr>
        <xdr:cNvPr id="2" name="TextBox 2"/>
        <xdr:cNvSpPr txBox="1">
          <a:spLocks noChangeArrowheads="1"/>
        </xdr:cNvSpPr>
      </xdr:nvSpPr>
      <xdr:spPr>
        <a:xfrm>
          <a:off x="3038475" y="33242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352425</xdr:colOff>
      <xdr:row>27</xdr:row>
      <xdr:rowOff>76200</xdr:rowOff>
    </xdr:from>
    <xdr:to>
      <xdr:col>1</xdr:col>
      <xdr:colOff>381000</xdr:colOff>
      <xdr:row>31</xdr:row>
      <xdr:rowOff>142875</xdr:rowOff>
    </xdr:to>
    <xdr:sp>
      <xdr:nvSpPr>
        <xdr:cNvPr id="3" name="AutoShape 3"/>
        <xdr:cNvSpPr>
          <a:spLocks/>
        </xdr:cNvSpPr>
      </xdr:nvSpPr>
      <xdr:spPr>
        <a:xfrm>
          <a:off x="533400" y="4505325"/>
          <a:ext cx="28575"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xdr:row>
      <xdr:rowOff>38100</xdr:rowOff>
    </xdr:from>
    <xdr:to>
      <xdr:col>1</xdr:col>
      <xdr:colOff>371475</xdr:colOff>
      <xdr:row>25</xdr:row>
      <xdr:rowOff>95250</xdr:rowOff>
    </xdr:to>
    <xdr:sp>
      <xdr:nvSpPr>
        <xdr:cNvPr id="4" name="AutoShape 4"/>
        <xdr:cNvSpPr>
          <a:spLocks/>
        </xdr:cNvSpPr>
      </xdr:nvSpPr>
      <xdr:spPr>
        <a:xfrm>
          <a:off x="409575" y="1266825"/>
          <a:ext cx="142875" cy="2952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33</xdr:row>
      <xdr:rowOff>76200</xdr:rowOff>
    </xdr:from>
    <xdr:to>
      <xdr:col>2</xdr:col>
      <xdr:colOff>0</xdr:colOff>
      <xdr:row>40</xdr:row>
      <xdr:rowOff>95250</xdr:rowOff>
    </xdr:to>
    <xdr:sp>
      <xdr:nvSpPr>
        <xdr:cNvPr id="5" name="AutoShape 5"/>
        <xdr:cNvSpPr>
          <a:spLocks/>
        </xdr:cNvSpPr>
      </xdr:nvSpPr>
      <xdr:spPr>
        <a:xfrm>
          <a:off x="485775" y="5410200"/>
          <a:ext cx="8572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42</xdr:row>
      <xdr:rowOff>66675</xdr:rowOff>
    </xdr:from>
    <xdr:to>
      <xdr:col>2</xdr:col>
      <xdr:colOff>28575</xdr:colOff>
      <xdr:row>47</xdr:row>
      <xdr:rowOff>95250</xdr:rowOff>
    </xdr:to>
    <xdr:sp>
      <xdr:nvSpPr>
        <xdr:cNvPr id="6" name="AutoShape 6"/>
        <xdr:cNvSpPr>
          <a:spLocks/>
        </xdr:cNvSpPr>
      </xdr:nvSpPr>
      <xdr:spPr>
        <a:xfrm>
          <a:off x="514350" y="6772275"/>
          <a:ext cx="85725" cy="790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テキスト 16"/>
        <xdr:cNvSpPr txBox="1">
          <a:spLocks noChangeArrowheads="1"/>
        </xdr:cNvSpPr>
      </xdr:nvSpPr>
      <xdr:spPr>
        <a:xfrm>
          <a:off x="344805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0</xdr:row>
      <xdr:rowOff>0</xdr:rowOff>
    </xdr:from>
    <xdr:to>
      <xdr:col>6</xdr:col>
      <xdr:colOff>0</xdr:colOff>
      <xdr:row>0</xdr:row>
      <xdr:rowOff>0</xdr:rowOff>
    </xdr:to>
    <xdr:sp>
      <xdr:nvSpPr>
        <xdr:cNvPr id="2" name="テキスト 17"/>
        <xdr:cNvSpPr txBox="1">
          <a:spLocks noChangeArrowheads="1"/>
        </xdr:cNvSpPr>
      </xdr:nvSpPr>
      <xdr:spPr>
        <a:xfrm>
          <a:off x="344805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0</xdr:row>
      <xdr:rowOff>0</xdr:rowOff>
    </xdr:from>
    <xdr:to>
      <xdr:col>8</xdr:col>
      <xdr:colOff>0</xdr:colOff>
      <xdr:row>0</xdr:row>
      <xdr:rowOff>0</xdr:rowOff>
    </xdr:to>
    <xdr:sp>
      <xdr:nvSpPr>
        <xdr:cNvPr id="3" name="テキスト 16"/>
        <xdr:cNvSpPr txBox="1">
          <a:spLocks noChangeArrowheads="1"/>
        </xdr:cNvSpPr>
      </xdr:nvSpPr>
      <xdr:spPr>
        <a:xfrm>
          <a:off x="4276725"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0</xdr:row>
      <xdr:rowOff>0</xdr:rowOff>
    </xdr:from>
    <xdr:to>
      <xdr:col>8</xdr:col>
      <xdr:colOff>0</xdr:colOff>
      <xdr:row>0</xdr:row>
      <xdr:rowOff>0</xdr:rowOff>
    </xdr:to>
    <xdr:sp>
      <xdr:nvSpPr>
        <xdr:cNvPr id="4" name="テキスト 17"/>
        <xdr:cNvSpPr txBox="1">
          <a:spLocks noChangeArrowheads="1"/>
        </xdr:cNvSpPr>
      </xdr:nvSpPr>
      <xdr:spPr>
        <a:xfrm>
          <a:off x="4276725"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36</xdr:col>
      <xdr:colOff>0</xdr:colOff>
      <xdr:row>0</xdr:row>
      <xdr:rowOff>0</xdr:rowOff>
    </xdr:from>
    <xdr:to>
      <xdr:col>36</xdr:col>
      <xdr:colOff>0</xdr:colOff>
      <xdr:row>0</xdr:row>
      <xdr:rowOff>0</xdr:rowOff>
    </xdr:to>
    <xdr:sp>
      <xdr:nvSpPr>
        <xdr:cNvPr id="5" name="AutoShape 5"/>
        <xdr:cNvSpPr>
          <a:spLocks/>
        </xdr:cNvSpPr>
      </xdr:nvSpPr>
      <xdr:spPr>
        <a:xfrm>
          <a:off x="216217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6" name="AutoShape 6"/>
        <xdr:cNvSpPr>
          <a:spLocks/>
        </xdr:cNvSpPr>
      </xdr:nvSpPr>
      <xdr:spPr>
        <a:xfrm>
          <a:off x="216217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7" name="AutoShape 7"/>
        <xdr:cNvSpPr>
          <a:spLocks/>
        </xdr:cNvSpPr>
      </xdr:nvSpPr>
      <xdr:spPr>
        <a:xfrm>
          <a:off x="216217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8" name="AutoShape 8"/>
        <xdr:cNvSpPr>
          <a:spLocks/>
        </xdr:cNvSpPr>
      </xdr:nvSpPr>
      <xdr:spPr>
        <a:xfrm>
          <a:off x="216217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9" name="AutoShape 9"/>
        <xdr:cNvSpPr>
          <a:spLocks/>
        </xdr:cNvSpPr>
      </xdr:nvSpPr>
      <xdr:spPr>
        <a:xfrm>
          <a:off x="216217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10" name="AutoShape 10"/>
        <xdr:cNvSpPr>
          <a:spLocks/>
        </xdr:cNvSpPr>
      </xdr:nvSpPr>
      <xdr:spPr>
        <a:xfrm>
          <a:off x="216217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0</xdr:rowOff>
    </xdr:from>
    <xdr:to>
      <xdr:col>6</xdr:col>
      <xdr:colOff>0</xdr:colOff>
      <xdr:row>21</xdr:row>
      <xdr:rowOff>0</xdr:rowOff>
    </xdr:to>
    <xdr:sp>
      <xdr:nvSpPr>
        <xdr:cNvPr id="11" name="テキスト 16"/>
        <xdr:cNvSpPr txBox="1">
          <a:spLocks noChangeArrowheads="1"/>
        </xdr:cNvSpPr>
      </xdr:nvSpPr>
      <xdr:spPr>
        <a:xfrm>
          <a:off x="3448050" y="44100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21</xdr:row>
      <xdr:rowOff>0</xdr:rowOff>
    </xdr:from>
    <xdr:to>
      <xdr:col>6</xdr:col>
      <xdr:colOff>0</xdr:colOff>
      <xdr:row>21</xdr:row>
      <xdr:rowOff>0</xdr:rowOff>
    </xdr:to>
    <xdr:sp>
      <xdr:nvSpPr>
        <xdr:cNvPr id="12" name="テキスト 17"/>
        <xdr:cNvSpPr txBox="1">
          <a:spLocks noChangeArrowheads="1"/>
        </xdr:cNvSpPr>
      </xdr:nvSpPr>
      <xdr:spPr>
        <a:xfrm>
          <a:off x="3448050" y="44100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21</xdr:row>
      <xdr:rowOff>0</xdr:rowOff>
    </xdr:from>
    <xdr:to>
      <xdr:col>8</xdr:col>
      <xdr:colOff>0</xdr:colOff>
      <xdr:row>21</xdr:row>
      <xdr:rowOff>0</xdr:rowOff>
    </xdr:to>
    <xdr:sp>
      <xdr:nvSpPr>
        <xdr:cNvPr id="13" name="テキスト 16"/>
        <xdr:cNvSpPr txBox="1">
          <a:spLocks noChangeArrowheads="1"/>
        </xdr:cNvSpPr>
      </xdr:nvSpPr>
      <xdr:spPr>
        <a:xfrm>
          <a:off x="4276725" y="44100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21</xdr:row>
      <xdr:rowOff>0</xdr:rowOff>
    </xdr:from>
    <xdr:to>
      <xdr:col>8</xdr:col>
      <xdr:colOff>0</xdr:colOff>
      <xdr:row>21</xdr:row>
      <xdr:rowOff>0</xdr:rowOff>
    </xdr:to>
    <xdr:sp>
      <xdr:nvSpPr>
        <xdr:cNvPr id="14" name="テキスト 17"/>
        <xdr:cNvSpPr txBox="1">
          <a:spLocks noChangeArrowheads="1"/>
        </xdr:cNvSpPr>
      </xdr:nvSpPr>
      <xdr:spPr>
        <a:xfrm>
          <a:off x="4276725" y="44100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36</xdr:col>
      <xdr:colOff>0</xdr:colOff>
      <xdr:row>4</xdr:row>
      <xdr:rowOff>123825</xdr:rowOff>
    </xdr:from>
    <xdr:to>
      <xdr:col>36</xdr:col>
      <xdr:colOff>0</xdr:colOff>
      <xdr:row>6</xdr:row>
      <xdr:rowOff>219075</xdr:rowOff>
    </xdr:to>
    <xdr:sp>
      <xdr:nvSpPr>
        <xdr:cNvPr id="15" name="AutoShape 15"/>
        <xdr:cNvSpPr>
          <a:spLocks/>
        </xdr:cNvSpPr>
      </xdr:nvSpPr>
      <xdr:spPr>
        <a:xfrm>
          <a:off x="216217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xdr:row>
      <xdr:rowOff>123825</xdr:rowOff>
    </xdr:from>
    <xdr:to>
      <xdr:col>36</xdr:col>
      <xdr:colOff>0</xdr:colOff>
      <xdr:row>6</xdr:row>
      <xdr:rowOff>219075</xdr:rowOff>
    </xdr:to>
    <xdr:sp>
      <xdr:nvSpPr>
        <xdr:cNvPr id="16" name="AutoShape 16"/>
        <xdr:cNvSpPr>
          <a:spLocks/>
        </xdr:cNvSpPr>
      </xdr:nvSpPr>
      <xdr:spPr>
        <a:xfrm>
          <a:off x="216217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xdr:row>
      <xdr:rowOff>123825</xdr:rowOff>
    </xdr:from>
    <xdr:to>
      <xdr:col>36</xdr:col>
      <xdr:colOff>0</xdr:colOff>
      <xdr:row>6</xdr:row>
      <xdr:rowOff>219075</xdr:rowOff>
    </xdr:to>
    <xdr:sp>
      <xdr:nvSpPr>
        <xdr:cNvPr id="17" name="AutoShape 17"/>
        <xdr:cNvSpPr>
          <a:spLocks/>
        </xdr:cNvSpPr>
      </xdr:nvSpPr>
      <xdr:spPr>
        <a:xfrm>
          <a:off x="216217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xdr:row>
      <xdr:rowOff>123825</xdr:rowOff>
    </xdr:from>
    <xdr:to>
      <xdr:col>36</xdr:col>
      <xdr:colOff>0</xdr:colOff>
      <xdr:row>6</xdr:row>
      <xdr:rowOff>219075</xdr:rowOff>
    </xdr:to>
    <xdr:sp>
      <xdr:nvSpPr>
        <xdr:cNvPr id="18" name="AutoShape 18"/>
        <xdr:cNvSpPr>
          <a:spLocks/>
        </xdr:cNvSpPr>
      </xdr:nvSpPr>
      <xdr:spPr>
        <a:xfrm>
          <a:off x="21621750" y="809625"/>
          <a:ext cx="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0</xdr:rowOff>
    </xdr:from>
    <xdr:to>
      <xdr:col>6</xdr:col>
      <xdr:colOff>0</xdr:colOff>
      <xdr:row>22</xdr:row>
      <xdr:rowOff>0</xdr:rowOff>
    </xdr:to>
    <xdr:sp>
      <xdr:nvSpPr>
        <xdr:cNvPr id="19"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20"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21"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22"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23"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24"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25"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26"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27"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28"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29"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30"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31"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32"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33"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34"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35"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36"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37"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38"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39"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40"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41"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42"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43"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44"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45"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46"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47"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48"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49"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50"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51"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52"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53"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54"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55"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56"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57"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58"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22</xdr:row>
      <xdr:rowOff>0</xdr:rowOff>
    </xdr:from>
    <xdr:to>
      <xdr:col>6</xdr:col>
      <xdr:colOff>0</xdr:colOff>
      <xdr:row>22</xdr:row>
      <xdr:rowOff>0</xdr:rowOff>
    </xdr:to>
    <xdr:sp>
      <xdr:nvSpPr>
        <xdr:cNvPr id="59" name="テキスト 16"/>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22</xdr:row>
      <xdr:rowOff>0</xdr:rowOff>
    </xdr:from>
    <xdr:to>
      <xdr:col>6</xdr:col>
      <xdr:colOff>0</xdr:colOff>
      <xdr:row>22</xdr:row>
      <xdr:rowOff>0</xdr:rowOff>
    </xdr:to>
    <xdr:sp>
      <xdr:nvSpPr>
        <xdr:cNvPr id="60" name="テキスト 17"/>
        <xdr:cNvSpPr txBox="1">
          <a:spLocks noChangeArrowheads="1"/>
        </xdr:cNvSpPr>
      </xdr:nvSpPr>
      <xdr:spPr>
        <a:xfrm>
          <a:off x="3448050"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22</xdr:row>
      <xdr:rowOff>0</xdr:rowOff>
    </xdr:from>
    <xdr:to>
      <xdr:col>8</xdr:col>
      <xdr:colOff>0</xdr:colOff>
      <xdr:row>22</xdr:row>
      <xdr:rowOff>0</xdr:rowOff>
    </xdr:to>
    <xdr:sp>
      <xdr:nvSpPr>
        <xdr:cNvPr id="61" name="テキスト 16"/>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22</xdr:row>
      <xdr:rowOff>0</xdr:rowOff>
    </xdr:from>
    <xdr:to>
      <xdr:col>8</xdr:col>
      <xdr:colOff>0</xdr:colOff>
      <xdr:row>22</xdr:row>
      <xdr:rowOff>0</xdr:rowOff>
    </xdr:to>
    <xdr:sp>
      <xdr:nvSpPr>
        <xdr:cNvPr id="62" name="テキスト 17"/>
        <xdr:cNvSpPr txBox="1">
          <a:spLocks noChangeArrowheads="1"/>
        </xdr:cNvSpPr>
      </xdr:nvSpPr>
      <xdr:spPr>
        <a:xfrm>
          <a:off x="4276725" y="456247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9</xdr:row>
      <xdr:rowOff>66675</xdr:rowOff>
    </xdr:from>
    <xdr:to>
      <xdr:col>2</xdr:col>
      <xdr:colOff>219075</xdr:colOff>
      <xdr:row>22</xdr:row>
      <xdr:rowOff>0</xdr:rowOff>
    </xdr:to>
    <xdr:sp>
      <xdr:nvSpPr>
        <xdr:cNvPr id="63" name="AutoShape 63"/>
        <xdr:cNvSpPr>
          <a:spLocks/>
        </xdr:cNvSpPr>
      </xdr:nvSpPr>
      <xdr:spPr>
        <a:xfrm>
          <a:off x="714375" y="1971675"/>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290</xdr:row>
      <xdr:rowOff>0</xdr:rowOff>
    </xdr:from>
    <xdr:to>
      <xdr:col>6</xdr:col>
      <xdr:colOff>0</xdr:colOff>
      <xdr:row>290</xdr:row>
      <xdr:rowOff>0</xdr:rowOff>
    </xdr:to>
    <xdr:sp>
      <xdr:nvSpPr>
        <xdr:cNvPr id="6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6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6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6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6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6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7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7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7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7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7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7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7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7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7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7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8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8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8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8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8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8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8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8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8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8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9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9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9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9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9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9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9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9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9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9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0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0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0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0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0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0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0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0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0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0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1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1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1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1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1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1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1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1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1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1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2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2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2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2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2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2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2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2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2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2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3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3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3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3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3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3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3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3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3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3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4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4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4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4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4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4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4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4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4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4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5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5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5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5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5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5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5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5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5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5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6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6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6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6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6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6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6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6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6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6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7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7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7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7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7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7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7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7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7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7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8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8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8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8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8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8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8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8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8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8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9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9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9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9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9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9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19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19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19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19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20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20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20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20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204"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205"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206"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207"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208"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209"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210"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211"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212"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213"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214"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215"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216"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217"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218"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219"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290</xdr:row>
      <xdr:rowOff>0</xdr:rowOff>
    </xdr:from>
    <xdr:to>
      <xdr:col>6</xdr:col>
      <xdr:colOff>0</xdr:colOff>
      <xdr:row>290</xdr:row>
      <xdr:rowOff>0</xdr:rowOff>
    </xdr:to>
    <xdr:sp>
      <xdr:nvSpPr>
        <xdr:cNvPr id="220" name="テキスト 16"/>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290</xdr:row>
      <xdr:rowOff>0</xdr:rowOff>
    </xdr:from>
    <xdr:to>
      <xdr:col>6</xdr:col>
      <xdr:colOff>0</xdr:colOff>
      <xdr:row>290</xdr:row>
      <xdr:rowOff>0</xdr:rowOff>
    </xdr:to>
    <xdr:sp>
      <xdr:nvSpPr>
        <xdr:cNvPr id="221" name="テキスト 17"/>
        <xdr:cNvSpPr txBox="1">
          <a:spLocks noChangeArrowheads="1"/>
        </xdr:cNvSpPr>
      </xdr:nvSpPr>
      <xdr:spPr>
        <a:xfrm>
          <a:off x="3448050"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290</xdr:row>
      <xdr:rowOff>0</xdr:rowOff>
    </xdr:from>
    <xdr:to>
      <xdr:col>8</xdr:col>
      <xdr:colOff>0</xdr:colOff>
      <xdr:row>290</xdr:row>
      <xdr:rowOff>0</xdr:rowOff>
    </xdr:to>
    <xdr:sp>
      <xdr:nvSpPr>
        <xdr:cNvPr id="222" name="テキスト 16"/>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290</xdr:row>
      <xdr:rowOff>0</xdr:rowOff>
    </xdr:from>
    <xdr:to>
      <xdr:col>8</xdr:col>
      <xdr:colOff>0</xdr:colOff>
      <xdr:row>290</xdr:row>
      <xdr:rowOff>0</xdr:rowOff>
    </xdr:to>
    <xdr:sp>
      <xdr:nvSpPr>
        <xdr:cNvPr id="223" name="テキスト 17"/>
        <xdr:cNvSpPr txBox="1">
          <a:spLocks noChangeArrowheads="1"/>
        </xdr:cNvSpPr>
      </xdr:nvSpPr>
      <xdr:spPr>
        <a:xfrm>
          <a:off x="4276725" y="58197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6</xdr:col>
      <xdr:colOff>0</xdr:colOff>
      <xdr:row>35</xdr:row>
      <xdr:rowOff>0</xdr:rowOff>
    </xdr:from>
    <xdr:to>
      <xdr:col>6</xdr:col>
      <xdr:colOff>0</xdr:colOff>
      <xdr:row>35</xdr:row>
      <xdr:rowOff>0</xdr:rowOff>
    </xdr:to>
    <xdr:sp>
      <xdr:nvSpPr>
        <xdr:cNvPr id="224" name="テキスト 16"/>
        <xdr:cNvSpPr txBox="1">
          <a:spLocks noChangeArrowheads="1"/>
        </xdr:cNvSpPr>
      </xdr:nvSpPr>
      <xdr:spPr>
        <a:xfrm>
          <a:off x="3448050" y="7219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35</xdr:row>
      <xdr:rowOff>0</xdr:rowOff>
    </xdr:from>
    <xdr:to>
      <xdr:col>6</xdr:col>
      <xdr:colOff>0</xdr:colOff>
      <xdr:row>35</xdr:row>
      <xdr:rowOff>0</xdr:rowOff>
    </xdr:to>
    <xdr:sp>
      <xdr:nvSpPr>
        <xdr:cNvPr id="225" name="テキスト 17"/>
        <xdr:cNvSpPr txBox="1">
          <a:spLocks noChangeArrowheads="1"/>
        </xdr:cNvSpPr>
      </xdr:nvSpPr>
      <xdr:spPr>
        <a:xfrm>
          <a:off x="3448050" y="7219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35</xdr:row>
      <xdr:rowOff>0</xdr:rowOff>
    </xdr:from>
    <xdr:to>
      <xdr:col>8</xdr:col>
      <xdr:colOff>0</xdr:colOff>
      <xdr:row>35</xdr:row>
      <xdr:rowOff>0</xdr:rowOff>
    </xdr:to>
    <xdr:sp>
      <xdr:nvSpPr>
        <xdr:cNvPr id="226" name="テキスト 16"/>
        <xdr:cNvSpPr txBox="1">
          <a:spLocks noChangeArrowheads="1"/>
        </xdr:cNvSpPr>
      </xdr:nvSpPr>
      <xdr:spPr>
        <a:xfrm>
          <a:off x="4276725" y="7219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35</xdr:row>
      <xdr:rowOff>0</xdr:rowOff>
    </xdr:from>
    <xdr:to>
      <xdr:col>8</xdr:col>
      <xdr:colOff>0</xdr:colOff>
      <xdr:row>35</xdr:row>
      <xdr:rowOff>0</xdr:rowOff>
    </xdr:to>
    <xdr:sp>
      <xdr:nvSpPr>
        <xdr:cNvPr id="227" name="テキスト 17"/>
        <xdr:cNvSpPr txBox="1">
          <a:spLocks noChangeArrowheads="1"/>
        </xdr:cNvSpPr>
      </xdr:nvSpPr>
      <xdr:spPr>
        <a:xfrm>
          <a:off x="4276725" y="7219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23</xdr:row>
      <xdr:rowOff>66675</xdr:rowOff>
    </xdr:from>
    <xdr:to>
      <xdr:col>2</xdr:col>
      <xdr:colOff>219075</xdr:colOff>
      <xdr:row>36</xdr:row>
      <xdr:rowOff>0</xdr:rowOff>
    </xdr:to>
    <xdr:sp>
      <xdr:nvSpPr>
        <xdr:cNvPr id="228" name="AutoShape 228"/>
        <xdr:cNvSpPr>
          <a:spLocks/>
        </xdr:cNvSpPr>
      </xdr:nvSpPr>
      <xdr:spPr>
        <a:xfrm>
          <a:off x="714375" y="47815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xdr:row>
      <xdr:rowOff>0</xdr:rowOff>
    </xdr:from>
    <xdr:to>
      <xdr:col>6</xdr:col>
      <xdr:colOff>0</xdr:colOff>
      <xdr:row>49</xdr:row>
      <xdr:rowOff>0</xdr:rowOff>
    </xdr:to>
    <xdr:sp>
      <xdr:nvSpPr>
        <xdr:cNvPr id="229" name="テキスト 16"/>
        <xdr:cNvSpPr txBox="1">
          <a:spLocks noChangeArrowheads="1"/>
        </xdr:cNvSpPr>
      </xdr:nvSpPr>
      <xdr:spPr>
        <a:xfrm>
          <a:off x="3448050" y="10029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49</xdr:row>
      <xdr:rowOff>0</xdr:rowOff>
    </xdr:from>
    <xdr:to>
      <xdr:col>6</xdr:col>
      <xdr:colOff>0</xdr:colOff>
      <xdr:row>49</xdr:row>
      <xdr:rowOff>0</xdr:rowOff>
    </xdr:to>
    <xdr:sp>
      <xdr:nvSpPr>
        <xdr:cNvPr id="230" name="テキスト 17"/>
        <xdr:cNvSpPr txBox="1">
          <a:spLocks noChangeArrowheads="1"/>
        </xdr:cNvSpPr>
      </xdr:nvSpPr>
      <xdr:spPr>
        <a:xfrm>
          <a:off x="3448050" y="10029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49</xdr:row>
      <xdr:rowOff>0</xdr:rowOff>
    </xdr:from>
    <xdr:to>
      <xdr:col>8</xdr:col>
      <xdr:colOff>0</xdr:colOff>
      <xdr:row>49</xdr:row>
      <xdr:rowOff>0</xdr:rowOff>
    </xdr:to>
    <xdr:sp>
      <xdr:nvSpPr>
        <xdr:cNvPr id="231" name="テキスト 16"/>
        <xdr:cNvSpPr txBox="1">
          <a:spLocks noChangeArrowheads="1"/>
        </xdr:cNvSpPr>
      </xdr:nvSpPr>
      <xdr:spPr>
        <a:xfrm>
          <a:off x="4276725" y="100298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49</xdr:row>
      <xdr:rowOff>0</xdr:rowOff>
    </xdr:from>
    <xdr:to>
      <xdr:col>8</xdr:col>
      <xdr:colOff>0</xdr:colOff>
      <xdr:row>49</xdr:row>
      <xdr:rowOff>0</xdr:rowOff>
    </xdr:to>
    <xdr:sp>
      <xdr:nvSpPr>
        <xdr:cNvPr id="232" name="テキスト 17"/>
        <xdr:cNvSpPr txBox="1">
          <a:spLocks noChangeArrowheads="1"/>
        </xdr:cNvSpPr>
      </xdr:nvSpPr>
      <xdr:spPr>
        <a:xfrm>
          <a:off x="4276725" y="100298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37</xdr:row>
      <xdr:rowOff>66675</xdr:rowOff>
    </xdr:from>
    <xdr:to>
      <xdr:col>2</xdr:col>
      <xdr:colOff>219075</xdr:colOff>
      <xdr:row>50</xdr:row>
      <xdr:rowOff>0</xdr:rowOff>
    </xdr:to>
    <xdr:sp>
      <xdr:nvSpPr>
        <xdr:cNvPr id="233" name="AutoShape 233"/>
        <xdr:cNvSpPr>
          <a:spLocks/>
        </xdr:cNvSpPr>
      </xdr:nvSpPr>
      <xdr:spPr>
        <a:xfrm>
          <a:off x="714375" y="7591425"/>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63</xdr:row>
      <xdr:rowOff>0</xdr:rowOff>
    </xdr:from>
    <xdr:to>
      <xdr:col>6</xdr:col>
      <xdr:colOff>0</xdr:colOff>
      <xdr:row>63</xdr:row>
      <xdr:rowOff>0</xdr:rowOff>
    </xdr:to>
    <xdr:sp>
      <xdr:nvSpPr>
        <xdr:cNvPr id="234" name="テキスト 16"/>
        <xdr:cNvSpPr txBox="1">
          <a:spLocks noChangeArrowheads="1"/>
        </xdr:cNvSpPr>
      </xdr:nvSpPr>
      <xdr:spPr>
        <a:xfrm>
          <a:off x="3448050" y="128397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63</xdr:row>
      <xdr:rowOff>0</xdr:rowOff>
    </xdr:from>
    <xdr:to>
      <xdr:col>6</xdr:col>
      <xdr:colOff>0</xdr:colOff>
      <xdr:row>63</xdr:row>
      <xdr:rowOff>0</xdr:rowOff>
    </xdr:to>
    <xdr:sp>
      <xdr:nvSpPr>
        <xdr:cNvPr id="235" name="テキスト 17"/>
        <xdr:cNvSpPr txBox="1">
          <a:spLocks noChangeArrowheads="1"/>
        </xdr:cNvSpPr>
      </xdr:nvSpPr>
      <xdr:spPr>
        <a:xfrm>
          <a:off x="3448050" y="128397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63</xdr:row>
      <xdr:rowOff>0</xdr:rowOff>
    </xdr:from>
    <xdr:to>
      <xdr:col>8</xdr:col>
      <xdr:colOff>0</xdr:colOff>
      <xdr:row>63</xdr:row>
      <xdr:rowOff>0</xdr:rowOff>
    </xdr:to>
    <xdr:sp>
      <xdr:nvSpPr>
        <xdr:cNvPr id="236" name="テキスト 16"/>
        <xdr:cNvSpPr txBox="1">
          <a:spLocks noChangeArrowheads="1"/>
        </xdr:cNvSpPr>
      </xdr:nvSpPr>
      <xdr:spPr>
        <a:xfrm>
          <a:off x="4276725" y="128397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63</xdr:row>
      <xdr:rowOff>0</xdr:rowOff>
    </xdr:from>
    <xdr:to>
      <xdr:col>8</xdr:col>
      <xdr:colOff>0</xdr:colOff>
      <xdr:row>63</xdr:row>
      <xdr:rowOff>0</xdr:rowOff>
    </xdr:to>
    <xdr:sp>
      <xdr:nvSpPr>
        <xdr:cNvPr id="237" name="テキスト 17"/>
        <xdr:cNvSpPr txBox="1">
          <a:spLocks noChangeArrowheads="1"/>
        </xdr:cNvSpPr>
      </xdr:nvSpPr>
      <xdr:spPr>
        <a:xfrm>
          <a:off x="4276725" y="128397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51</xdr:row>
      <xdr:rowOff>66675</xdr:rowOff>
    </xdr:from>
    <xdr:to>
      <xdr:col>2</xdr:col>
      <xdr:colOff>219075</xdr:colOff>
      <xdr:row>64</xdr:row>
      <xdr:rowOff>0</xdr:rowOff>
    </xdr:to>
    <xdr:sp>
      <xdr:nvSpPr>
        <xdr:cNvPr id="238" name="AutoShape 238"/>
        <xdr:cNvSpPr>
          <a:spLocks/>
        </xdr:cNvSpPr>
      </xdr:nvSpPr>
      <xdr:spPr>
        <a:xfrm>
          <a:off x="714375" y="104013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77</xdr:row>
      <xdr:rowOff>0</xdr:rowOff>
    </xdr:from>
    <xdr:to>
      <xdr:col>6</xdr:col>
      <xdr:colOff>0</xdr:colOff>
      <xdr:row>77</xdr:row>
      <xdr:rowOff>0</xdr:rowOff>
    </xdr:to>
    <xdr:sp>
      <xdr:nvSpPr>
        <xdr:cNvPr id="239" name="テキスト 16"/>
        <xdr:cNvSpPr txBox="1">
          <a:spLocks noChangeArrowheads="1"/>
        </xdr:cNvSpPr>
      </xdr:nvSpPr>
      <xdr:spPr>
        <a:xfrm>
          <a:off x="3448050" y="15640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77</xdr:row>
      <xdr:rowOff>0</xdr:rowOff>
    </xdr:from>
    <xdr:to>
      <xdr:col>6</xdr:col>
      <xdr:colOff>0</xdr:colOff>
      <xdr:row>77</xdr:row>
      <xdr:rowOff>0</xdr:rowOff>
    </xdr:to>
    <xdr:sp>
      <xdr:nvSpPr>
        <xdr:cNvPr id="240" name="テキスト 17"/>
        <xdr:cNvSpPr txBox="1">
          <a:spLocks noChangeArrowheads="1"/>
        </xdr:cNvSpPr>
      </xdr:nvSpPr>
      <xdr:spPr>
        <a:xfrm>
          <a:off x="3448050" y="15640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77</xdr:row>
      <xdr:rowOff>0</xdr:rowOff>
    </xdr:from>
    <xdr:to>
      <xdr:col>8</xdr:col>
      <xdr:colOff>0</xdr:colOff>
      <xdr:row>77</xdr:row>
      <xdr:rowOff>0</xdr:rowOff>
    </xdr:to>
    <xdr:sp>
      <xdr:nvSpPr>
        <xdr:cNvPr id="241" name="テキスト 16"/>
        <xdr:cNvSpPr txBox="1">
          <a:spLocks noChangeArrowheads="1"/>
        </xdr:cNvSpPr>
      </xdr:nvSpPr>
      <xdr:spPr>
        <a:xfrm>
          <a:off x="4276725" y="156400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77</xdr:row>
      <xdr:rowOff>0</xdr:rowOff>
    </xdr:from>
    <xdr:to>
      <xdr:col>8</xdr:col>
      <xdr:colOff>0</xdr:colOff>
      <xdr:row>77</xdr:row>
      <xdr:rowOff>0</xdr:rowOff>
    </xdr:to>
    <xdr:sp>
      <xdr:nvSpPr>
        <xdr:cNvPr id="242" name="テキスト 17"/>
        <xdr:cNvSpPr txBox="1">
          <a:spLocks noChangeArrowheads="1"/>
        </xdr:cNvSpPr>
      </xdr:nvSpPr>
      <xdr:spPr>
        <a:xfrm>
          <a:off x="4276725" y="156400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65</xdr:row>
      <xdr:rowOff>66675</xdr:rowOff>
    </xdr:from>
    <xdr:to>
      <xdr:col>2</xdr:col>
      <xdr:colOff>219075</xdr:colOff>
      <xdr:row>78</xdr:row>
      <xdr:rowOff>0</xdr:rowOff>
    </xdr:to>
    <xdr:sp>
      <xdr:nvSpPr>
        <xdr:cNvPr id="243" name="AutoShape 243"/>
        <xdr:cNvSpPr>
          <a:spLocks/>
        </xdr:cNvSpPr>
      </xdr:nvSpPr>
      <xdr:spPr>
        <a:xfrm>
          <a:off x="714375" y="132016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91</xdr:row>
      <xdr:rowOff>0</xdr:rowOff>
    </xdr:from>
    <xdr:to>
      <xdr:col>6</xdr:col>
      <xdr:colOff>0</xdr:colOff>
      <xdr:row>91</xdr:row>
      <xdr:rowOff>0</xdr:rowOff>
    </xdr:to>
    <xdr:sp>
      <xdr:nvSpPr>
        <xdr:cNvPr id="244" name="テキスト 16"/>
        <xdr:cNvSpPr txBox="1">
          <a:spLocks noChangeArrowheads="1"/>
        </xdr:cNvSpPr>
      </xdr:nvSpPr>
      <xdr:spPr>
        <a:xfrm>
          <a:off x="3448050" y="184404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91</xdr:row>
      <xdr:rowOff>0</xdr:rowOff>
    </xdr:from>
    <xdr:to>
      <xdr:col>6</xdr:col>
      <xdr:colOff>0</xdr:colOff>
      <xdr:row>91</xdr:row>
      <xdr:rowOff>0</xdr:rowOff>
    </xdr:to>
    <xdr:sp>
      <xdr:nvSpPr>
        <xdr:cNvPr id="245" name="テキスト 17"/>
        <xdr:cNvSpPr txBox="1">
          <a:spLocks noChangeArrowheads="1"/>
        </xdr:cNvSpPr>
      </xdr:nvSpPr>
      <xdr:spPr>
        <a:xfrm>
          <a:off x="3448050" y="184404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91</xdr:row>
      <xdr:rowOff>0</xdr:rowOff>
    </xdr:from>
    <xdr:to>
      <xdr:col>8</xdr:col>
      <xdr:colOff>0</xdr:colOff>
      <xdr:row>91</xdr:row>
      <xdr:rowOff>0</xdr:rowOff>
    </xdr:to>
    <xdr:sp>
      <xdr:nvSpPr>
        <xdr:cNvPr id="246" name="テキスト 16"/>
        <xdr:cNvSpPr txBox="1">
          <a:spLocks noChangeArrowheads="1"/>
        </xdr:cNvSpPr>
      </xdr:nvSpPr>
      <xdr:spPr>
        <a:xfrm>
          <a:off x="4276725" y="184404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91</xdr:row>
      <xdr:rowOff>0</xdr:rowOff>
    </xdr:from>
    <xdr:to>
      <xdr:col>8</xdr:col>
      <xdr:colOff>0</xdr:colOff>
      <xdr:row>91</xdr:row>
      <xdr:rowOff>0</xdr:rowOff>
    </xdr:to>
    <xdr:sp>
      <xdr:nvSpPr>
        <xdr:cNvPr id="247" name="テキスト 17"/>
        <xdr:cNvSpPr txBox="1">
          <a:spLocks noChangeArrowheads="1"/>
        </xdr:cNvSpPr>
      </xdr:nvSpPr>
      <xdr:spPr>
        <a:xfrm>
          <a:off x="4276725" y="184404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79</xdr:row>
      <xdr:rowOff>66675</xdr:rowOff>
    </xdr:from>
    <xdr:to>
      <xdr:col>2</xdr:col>
      <xdr:colOff>219075</xdr:colOff>
      <xdr:row>92</xdr:row>
      <xdr:rowOff>0</xdr:rowOff>
    </xdr:to>
    <xdr:sp>
      <xdr:nvSpPr>
        <xdr:cNvPr id="248" name="AutoShape 248"/>
        <xdr:cNvSpPr>
          <a:spLocks/>
        </xdr:cNvSpPr>
      </xdr:nvSpPr>
      <xdr:spPr>
        <a:xfrm>
          <a:off x="714375" y="160020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105</xdr:row>
      <xdr:rowOff>0</xdr:rowOff>
    </xdr:from>
    <xdr:to>
      <xdr:col>6</xdr:col>
      <xdr:colOff>0</xdr:colOff>
      <xdr:row>105</xdr:row>
      <xdr:rowOff>0</xdr:rowOff>
    </xdr:to>
    <xdr:sp>
      <xdr:nvSpPr>
        <xdr:cNvPr id="249" name="テキスト 16"/>
        <xdr:cNvSpPr txBox="1">
          <a:spLocks noChangeArrowheads="1"/>
        </xdr:cNvSpPr>
      </xdr:nvSpPr>
      <xdr:spPr>
        <a:xfrm>
          <a:off x="3448050" y="21240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105</xdr:row>
      <xdr:rowOff>0</xdr:rowOff>
    </xdr:from>
    <xdr:to>
      <xdr:col>6</xdr:col>
      <xdr:colOff>0</xdr:colOff>
      <xdr:row>105</xdr:row>
      <xdr:rowOff>0</xdr:rowOff>
    </xdr:to>
    <xdr:sp>
      <xdr:nvSpPr>
        <xdr:cNvPr id="250" name="テキスト 17"/>
        <xdr:cNvSpPr txBox="1">
          <a:spLocks noChangeArrowheads="1"/>
        </xdr:cNvSpPr>
      </xdr:nvSpPr>
      <xdr:spPr>
        <a:xfrm>
          <a:off x="3448050" y="21240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105</xdr:row>
      <xdr:rowOff>0</xdr:rowOff>
    </xdr:from>
    <xdr:to>
      <xdr:col>8</xdr:col>
      <xdr:colOff>0</xdr:colOff>
      <xdr:row>105</xdr:row>
      <xdr:rowOff>0</xdr:rowOff>
    </xdr:to>
    <xdr:sp>
      <xdr:nvSpPr>
        <xdr:cNvPr id="251" name="テキスト 16"/>
        <xdr:cNvSpPr txBox="1">
          <a:spLocks noChangeArrowheads="1"/>
        </xdr:cNvSpPr>
      </xdr:nvSpPr>
      <xdr:spPr>
        <a:xfrm>
          <a:off x="4276725" y="212407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105</xdr:row>
      <xdr:rowOff>0</xdr:rowOff>
    </xdr:from>
    <xdr:to>
      <xdr:col>8</xdr:col>
      <xdr:colOff>0</xdr:colOff>
      <xdr:row>105</xdr:row>
      <xdr:rowOff>0</xdr:rowOff>
    </xdr:to>
    <xdr:sp>
      <xdr:nvSpPr>
        <xdr:cNvPr id="252" name="テキスト 17"/>
        <xdr:cNvSpPr txBox="1">
          <a:spLocks noChangeArrowheads="1"/>
        </xdr:cNvSpPr>
      </xdr:nvSpPr>
      <xdr:spPr>
        <a:xfrm>
          <a:off x="4276725" y="212407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93</xdr:row>
      <xdr:rowOff>66675</xdr:rowOff>
    </xdr:from>
    <xdr:to>
      <xdr:col>2</xdr:col>
      <xdr:colOff>219075</xdr:colOff>
      <xdr:row>106</xdr:row>
      <xdr:rowOff>0</xdr:rowOff>
    </xdr:to>
    <xdr:sp>
      <xdr:nvSpPr>
        <xdr:cNvPr id="253" name="AutoShape 253"/>
        <xdr:cNvSpPr>
          <a:spLocks/>
        </xdr:cNvSpPr>
      </xdr:nvSpPr>
      <xdr:spPr>
        <a:xfrm>
          <a:off x="714375" y="188023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119</xdr:row>
      <xdr:rowOff>0</xdr:rowOff>
    </xdr:from>
    <xdr:to>
      <xdr:col>6</xdr:col>
      <xdr:colOff>0</xdr:colOff>
      <xdr:row>119</xdr:row>
      <xdr:rowOff>0</xdr:rowOff>
    </xdr:to>
    <xdr:sp>
      <xdr:nvSpPr>
        <xdr:cNvPr id="254" name="テキスト 16"/>
        <xdr:cNvSpPr txBox="1">
          <a:spLocks noChangeArrowheads="1"/>
        </xdr:cNvSpPr>
      </xdr:nvSpPr>
      <xdr:spPr>
        <a:xfrm>
          <a:off x="3448050" y="240411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119</xdr:row>
      <xdr:rowOff>0</xdr:rowOff>
    </xdr:from>
    <xdr:to>
      <xdr:col>6</xdr:col>
      <xdr:colOff>0</xdr:colOff>
      <xdr:row>119</xdr:row>
      <xdr:rowOff>0</xdr:rowOff>
    </xdr:to>
    <xdr:sp>
      <xdr:nvSpPr>
        <xdr:cNvPr id="255" name="テキスト 17"/>
        <xdr:cNvSpPr txBox="1">
          <a:spLocks noChangeArrowheads="1"/>
        </xdr:cNvSpPr>
      </xdr:nvSpPr>
      <xdr:spPr>
        <a:xfrm>
          <a:off x="3448050" y="240411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119</xdr:row>
      <xdr:rowOff>0</xdr:rowOff>
    </xdr:from>
    <xdr:to>
      <xdr:col>8</xdr:col>
      <xdr:colOff>0</xdr:colOff>
      <xdr:row>119</xdr:row>
      <xdr:rowOff>0</xdr:rowOff>
    </xdr:to>
    <xdr:sp>
      <xdr:nvSpPr>
        <xdr:cNvPr id="256" name="テキスト 16"/>
        <xdr:cNvSpPr txBox="1">
          <a:spLocks noChangeArrowheads="1"/>
        </xdr:cNvSpPr>
      </xdr:nvSpPr>
      <xdr:spPr>
        <a:xfrm>
          <a:off x="4276725" y="240411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119</xdr:row>
      <xdr:rowOff>0</xdr:rowOff>
    </xdr:from>
    <xdr:to>
      <xdr:col>8</xdr:col>
      <xdr:colOff>0</xdr:colOff>
      <xdr:row>119</xdr:row>
      <xdr:rowOff>0</xdr:rowOff>
    </xdr:to>
    <xdr:sp>
      <xdr:nvSpPr>
        <xdr:cNvPr id="257" name="テキスト 17"/>
        <xdr:cNvSpPr txBox="1">
          <a:spLocks noChangeArrowheads="1"/>
        </xdr:cNvSpPr>
      </xdr:nvSpPr>
      <xdr:spPr>
        <a:xfrm>
          <a:off x="4276725" y="240411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107</xdr:row>
      <xdr:rowOff>66675</xdr:rowOff>
    </xdr:from>
    <xdr:to>
      <xdr:col>2</xdr:col>
      <xdr:colOff>219075</xdr:colOff>
      <xdr:row>120</xdr:row>
      <xdr:rowOff>0</xdr:rowOff>
    </xdr:to>
    <xdr:sp>
      <xdr:nvSpPr>
        <xdr:cNvPr id="258" name="AutoShape 258"/>
        <xdr:cNvSpPr>
          <a:spLocks/>
        </xdr:cNvSpPr>
      </xdr:nvSpPr>
      <xdr:spPr>
        <a:xfrm>
          <a:off x="714375" y="216027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133</xdr:row>
      <xdr:rowOff>0</xdr:rowOff>
    </xdr:from>
    <xdr:to>
      <xdr:col>6</xdr:col>
      <xdr:colOff>0</xdr:colOff>
      <xdr:row>133</xdr:row>
      <xdr:rowOff>0</xdr:rowOff>
    </xdr:to>
    <xdr:sp>
      <xdr:nvSpPr>
        <xdr:cNvPr id="259" name="テキスト 16"/>
        <xdr:cNvSpPr txBox="1">
          <a:spLocks noChangeArrowheads="1"/>
        </xdr:cNvSpPr>
      </xdr:nvSpPr>
      <xdr:spPr>
        <a:xfrm>
          <a:off x="3448050" y="268414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133</xdr:row>
      <xdr:rowOff>0</xdr:rowOff>
    </xdr:from>
    <xdr:to>
      <xdr:col>6</xdr:col>
      <xdr:colOff>0</xdr:colOff>
      <xdr:row>133</xdr:row>
      <xdr:rowOff>0</xdr:rowOff>
    </xdr:to>
    <xdr:sp>
      <xdr:nvSpPr>
        <xdr:cNvPr id="260" name="テキスト 17"/>
        <xdr:cNvSpPr txBox="1">
          <a:spLocks noChangeArrowheads="1"/>
        </xdr:cNvSpPr>
      </xdr:nvSpPr>
      <xdr:spPr>
        <a:xfrm>
          <a:off x="3448050" y="268414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133</xdr:row>
      <xdr:rowOff>0</xdr:rowOff>
    </xdr:from>
    <xdr:to>
      <xdr:col>8</xdr:col>
      <xdr:colOff>0</xdr:colOff>
      <xdr:row>133</xdr:row>
      <xdr:rowOff>0</xdr:rowOff>
    </xdr:to>
    <xdr:sp>
      <xdr:nvSpPr>
        <xdr:cNvPr id="261" name="テキスト 16"/>
        <xdr:cNvSpPr txBox="1">
          <a:spLocks noChangeArrowheads="1"/>
        </xdr:cNvSpPr>
      </xdr:nvSpPr>
      <xdr:spPr>
        <a:xfrm>
          <a:off x="4276725" y="268414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133</xdr:row>
      <xdr:rowOff>0</xdr:rowOff>
    </xdr:from>
    <xdr:to>
      <xdr:col>8</xdr:col>
      <xdr:colOff>0</xdr:colOff>
      <xdr:row>133</xdr:row>
      <xdr:rowOff>0</xdr:rowOff>
    </xdr:to>
    <xdr:sp>
      <xdr:nvSpPr>
        <xdr:cNvPr id="262" name="テキスト 17"/>
        <xdr:cNvSpPr txBox="1">
          <a:spLocks noChangeArrowheads="1"/>
        </xdr:cNvSpPr>
      </xdr:nvSpPr>
      <xdr:spPr>
        <a:xfrm>
          <a:off x="4276725" y="268414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121</xdr:row>
      <xdr:rowOff>66675</xdr:rowOff>
    </xdr:from>
    <xdr:to>
      <xdr:col>2</xdr:col>
      <xdr:colOff>219075</xdr:colOff>
      <xdr:row>134</xdr:row>
      <xdr:rowOff>0</xdr:rowOff>
    </xdr:to>
    <xdr:sp>
      <xdr:nvSpPr>
        <xdr:cNvPr id="263" name="AutoShape 263"/>
        <xdr:cNvSpPr>
          <a:spLocks/>
        </xdr:cNvSpPr>
      </xdr:nvSpPr>
      <xdr:spPr>
        <a:xfrm>
          <a:off x="714375" y="244030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147</xdr:row>
      <xdr:rowOff>0</xdr:rowOff>
    </xdr:from>
    <xdr:to>
      <xdr:col>6</xdr:col>
      <xdr:colOff>0</xdr:colOff>
      <xdr:row>147</xdr:row>
      <xdr:rowOff>0</xdr:rowOff>
    </xdr:to>
    <xdr:sp>
      <xdr:nvSpPr>
        <xdr:cNvPr id="264" name="テキスト 16"/>
        <xdr:cNvSpPr txBox="1">
          <a:spLocks noChangeArrowheads="1"/>
        </xdr:cNvSpPr>
      </xdr:nvSpPr>
      <xdr:spPr>
        <a:xfrm>
          <a:off x="3448050" y="296418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147</xdr:row>
      <xdr:rowOff>0</xdr:rowOff>
    </xdr:from>
    <xdr:to>
      <xdr:col>6</xdr:col>
      <xdr:colOff>0</xdr:colOff>
      <xdr:row>147</xdr:row>
      <xdr:rowOff>0</xdr:rowOff>
    </xdr:to>
    <xdr:sp>
      <xdr:nvSpPr>
        <xdr:cNvPr id="265" name="テキスト 17"/>
        <xdr:cNvSpPr txBox="1">
          <a:spLocks noChangeArrowheads="1"/>
        </xdr:cNvSpPr>
      </xdr:nvSpPr>
      <xdr:spPr>
        <a:xfrm>
          <a:off x="3448050" y="296418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147</xdr:row>
      <xdr:rowOff>0</xdr:rowOff>
    </xdr:from>
    <xdr:to>
      <xdr:col>8</xdr:col>
      <xdr:colOff>0</xdr:colOff>
      <xdr:row>147</xdr:row>
      <xdr:rowOff>0</xdr:rowOff>
    </xdr:to>
    <xdr:sp>
      <xdr:nvSpPr>
        <xdr:cNvPr id="266" name="テキスト 16"/>
        <xdr:cNvSpPr txBox="1">
          <a:spLocks noChangeArrowheads="1"/>
        </xdr:cNvSpPr>
      </xdr:nvSpPr>
      <xdr:spPr>
        <a:xfrm>
          <a:off x="4276725" y="296418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147</xdr:row>
      <xdr:rowOff>0</xdr:rowOff>
    </xdr:from>
    <xdr:to>
      <xdr:col>8</xdr:col>
      <xdr:colOff>0</xdr:colOff>
      <xdr:row>147</xdr:row>
      <xdr:rowOff>0</xdr:rowOff>
    </xdr:to>
    <xdr:sp>
      <xdr:nvSpPr>
        <xdr:cNvPr id="267" name="テキスト 17"/>
        <xdr:cNvSpPr txBox="1">
          <a:spLocks noChangeArrowheads="1"/>
        </xdr:cNvSpPr>
      </xdr:nvSpPr>
      <xdr:spPr>
        <a:xfrm>
          <a:off x="4276725" y="296418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135</xdr:row>
      <xdr:rowOff>66675</xdr:rowOff>
    </xdr:from>
    <xdr:to>
      <xdr:col>2</xdr:col>
      <xdr:colOff>219075</xdr:colOff>
      <xdr:row>148</xdr:row>
      <xdr:rowOff>0</xdr:rowOff>
    </xdr:to>
    <xdr:sp>
      <xdr:nvSpPr>
        <xdr:cNvPr id="268" name="AutoShape 268"/>
        <xdr:cNvSpPr>
          <a:spLocks/>
        </xdr:cNvSpPr>
      </xdr:nvSpPr>
      <xdr:spPr>
        <a:xfrm>
          <a:off x="714375" y="272034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154</xdr:row>
      <xdr:rowOff>0</xdr:rowOff>
    </xdr:from>
    <xdr:to>
      <xdr:col>6</xdr:col>
      <xdr:colOff>0</xdr:colOff>
      <xdr:row>154</xdr:row>
      <xdr:rowOff>0</xdr:rowOff>
    </xdr:to>
    <xdr:sp>
      <xdr:nvSpPr>
        <xdr:cNvPr id="269" name="テキスト 16"/>
        <xdr:cNvSpPr txBox="1">
          <a:spLocks noChangeArrowheads="1"/>
        </xdr:cNvSpPr>
      </xdr:nvSpPr>
      <xdr:spPr>
        <a:xfrm>
          <a:off x="3448050" y="30975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154</xdr:row>
      <xdr:rowOff>0</xdr:rowOff>
    </xdr:from>
    <xdr:to>
      <xdr:col>6</xdr:col>
      <xdr:colOff>0</xdr:colOff>
      <xdr:row>154</xdr:row>
      <xdr:rowOff>0</xdr:rowOff>
    </xdr:to>
    <xdr:sp>
      <xdr:nvSpPr>
        <xdr:cNvPr id="270" name="テキスト 17"/>
        <xdr:cNvSpPr txBox="1">
          <a:spLocks noChangeArrowheads="1"/>
        </xdr:cNvSpPr>
      </xdr:nvSpPr>
      <xdr:spPr>
        <a:xfrm>
          <a:off x="3448050" y="30975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154</xdr:row>
      <xdr:rowOff>0</xdr:rowOff>
    </xdr:from>
    <xdr:to>
      <xdr:col>8</xdr:col>
      <xdr:colOff>0</xdr:colOff>
      <xdr:row>154</xdr:row>
      <xdr:rowOff>0</xdr:rowOff>
    </xdr:to>
    <xdr:sp>
      <xdr:nvSpPr>
        <xdr:cNvPr id="271" name="テキスト 16"/>
        <xdr:cNvSpPr txBox="1">
          <a:spLocks noChangeArrowheads="1"/>
        </xdr:cNvSpPr>
      </xdr:nvSpPr>
      <xdr:spPr>
        <a:xfrm>
          <a:off x="4276725" y="30975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154</xdr:row>
      <xdr:rowOff>0</xdr:rowOff>
    </xdr:from>
    <xdr:to>
      <xdr:col>8</xdr:col>
      <xdr:colOff>0</xdr:colOff>
      <xdr:row>154</xdr:row>
      <xdr:rowOff>0</xdr:rowOff>
    </xdr:to>
    <xdr:sp>
      <xdr:nvSpPr>
        <xdr:cNvPr id="272" name="テキスト 17"/>
        <xdr:cNvSpPr txBox="1">
          <a:spLocks noChangeArrowheads="1"/>
        </xdr:cNvSpPr>
      </xdr:nvSpPr>
      <xdr:spPr>
        <a:xfrm>
          <a:off x="4276725" y="30975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149</xdr:row>
      <xdr:rowOff>66675</xdr:rowOff>
    </xdr:from>
    <xdr:to>
      <xdr:col>2</xdr:col>
      <xdr:colOff>219075</xdr:colOff>
      <xdr:row>154</xdr:row>
      <xdr:rowOff>0</xdr:rowOff>
    </xdr:to>
    <xdr:sp>
      <xdr:nvSpPr>
        <xdr:cNvPr id="273" name="AutoShape 273"/>
        <xdr:cNvSpPr>
          <a:spLocks/>
        </xdr:cNvSpPr>
      </xdr:nvSpPr>
      <xdr:spPr>
        <a:xfrm>
          <a:off x="714375" y="30003750"/>
          <a:ext cx="14287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164</xdr:row>
      <xdr:rowOff>0</xdr:rowOff>
    </xdr:from>
    <xdr:to>
      <xdr:col>6</xdr:col>
      <xdr:colOff>0</xdr:colOff>
      <xdr:row>164</xdr:row>
      <xdr:rowOff>0</xdr:rowOff>
    </xdr:to>
    <xdr:sp>
      <xdr:nvSpPr>
        <xdr:cNvPr id="274" name="テキスト 16"/>
        <xdr:cNvSpPr txBox="1">
          <a:spLocks noChangeArrowheads="1"/>
        </xdr:cNvSpPr>
      </xdr:nvSpPr>
      <xdr:spPr>
        <a:xfrm>
          <a:off x="3448050" y="329946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164</xdr:row>
      <xdr:rowOff>0</xdr:rowOff>
    </xdr:from>
    <xdr:to>
      <xdr:col>6</xdr:col>
      <xdr:colOff>0</xdr:colOff>
      <xdr:row>164</xdr:row>
      <xdr:rowOff>0</xdr:rowOff>
    </xdr:to>
    <xdr:sp>
      <xdr:nvSpPr>
        <xdr:cNvPr id="275" name="テキスト 17"/>
        <xdr:cNvSpPr txBox="1">
          <a:spLocks noChangeArrowheads="1"/>
        </xdr:cNvSpPr>
      </xdr:nvSpPr>
      <xdr:spPr>
        <a:xfrm>
          <a:off x="3448050" y="329946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164</xdr:row>
      <xdr:rowOff>0</xdr:rowOff>
    </xdr:from>
    <xdr:to>
      <xdr:col>8</xdr:col>
      <xdr:colOff>0</xdr:colOff>
      <xdr:row>164</xdr:row>
      <xdr:rowOff>0</xdr:rowOff>
    </xdr:to>
    <xdr:sp>
      <xdr:nvSpPr>
        <xdr:cNvPr id="276" name="テキスト 16"/>
        <xdr:cNvSpPr txBox="1">
          <a:spLocks noChangeArrowheads="1"/>
        </xdr:cNvSpPr>
      </xdr:nvSpPr>
      <xdr:spPr>
        <a:xfrm>
          <a:off x="4276725" y="329946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164</xdr:row>
      <xdr:rowOff>0</xdr:rowOff>
    </xdr:from>
    <xdr:to>
      <xdr:col>8</xdr:col>
      <xdr:colOff>0</xdr:colOff>
      <xdr:row>164</xdr:row>
      <xdr:rowOff>0</xdr:rowOff>
    </xdr:to>
    <xdr:sp>
      <xdr:nvSpPr>
        <xdr:cNvPr id="277" name="テキスト 17"/>
        <xdr:cNvSpPr txBox="1">
          <a:spLocks noChangeArrowheads="1"/>
        </xdr:cNvSpPr>
      </xdr:nvSpPr>
      <xdr:spPr>
        <a:xfrm>
          <a:off x="4276725" y="329946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155</xdr:row>
      <xdr:rowOff>66675</xdr:rowOff>
    </xdr:from>
    <xdr:to>
      <xdr:col>2</xdr:col>
      <xdr:colOff>219075</xdr:colOff>
      <xdr:row>164</xdr:row>
      <xdr:rowOff>0</xdr:rowOff>
    </xdr:to>
    <xdr:sp>
      <xdr:nvSpPr>
        <xdr:cNvPr id="278" name="AutoShape 278"/>
        <xdr:cNvSpPr>
          <a:spLocks/>
        </xdr:cNvSpPr>
      </xdr:nvSpPr>
      <xdr:spPr>
        <a:xfrm>
          <a:off x="714375" y="31184850"/>
          <a:ext cx="142875" cy="1809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177</xdr:row>
      <xdr:rowOff>0</xdr:rowOff>
    </xdr:from>
    <xdr:to>
      <xdr:col>6</xdr:col>
      <xdr:colOff>0</xdr:colOff>
      <xdr:row>177</xdr:row>
      <xdr:rowOff>0</xdr:rowOff>
    </xdr:to>
    <xdr:sp>
      <xdr:nvSpPr>
        <xdr:cNvPr id="279" name="テキスト 16"/>
        <xdr:cNvSpPr txBox="1">
          <a:spLocks noChangeArrowheads="1"/>
        </xdr:cNvSpPr>
      </xdr:nvSpPr>
      <xdr:spPr>
        <a:xfrm>
          <a:off x="3448050" y="356425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177</xdr:row>
      <xdr:rowOff>0</xdr:rowOff>
    </xdr:from>
    <xdr:to>
      <xdr:col>6</xdr:col>
      <xdr:colOff>0</xdr:colOff>
      <xdr:row>177</xdr:row>
      <xdr:rowOff>0</xdr:rowOff>
    </xdr:to>
    <xdr:sp>
      <xdr:nvSpPr>
        <xdr:cNvPr id="280" name="テキスト 17"/>
        <xdr:cNvSpPr txBox="1">
          <a:spLocks noChangeArrowheads="1"/>
        </xdr:cNvSpPr>
      </xdr:nvSpPr>
      <xdr:spPr>
        <a:xfrm>
          <a:off x="3448050" y="356425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177</xdr:row>
      <xdr:rowOff>0</xdr:rowOff>
    </xdr:from>
    <xdr:to>
      <xdr:col>8</xdr:col>
      <xdr:colOff>0</xdr:colOff>
      <xdr:row>177</xdr:row>
      <xdr:rowOff>0</xdr:rowOff>
    </xdr:to>
    <xdr:sp>
      <xdr:nvSpPr>
        <xdr:cNvPr id="281" name="テキスト 16"/>
        <xdr:cNvSpPr txBox="1">
          <a:spLocks noChangeArrowheads="1"/>
        </xdr:cNvSpPr>
      </xdr:nvSpPr>
      <xdr:spPr>
        <a:xfrm>
          <a:off x="4276725" y="356425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177</xdr:row>
      <xdr:rowOff>0</xdr:rowOff>
    </xdr:from>
    <xdr:to>
      <xdr:col>8</xdr:col>
      <xdr:colOff>0</xdr:colOff>
      <xdr:row>177</xdr:row>
      <xdr:rowOff>0</xdr:rowOff>
    </xdr:to>
    <xdr:sp>
      <xdr:nvSpPr>
        <xdr:cNvPr id="282" name="テキスト 17"/>
        <xdr:cNvSpPr txBox="1">
          <a:spLocks noChangeArrowheads="1"/>
        </xdr:cNvSpPr>
      </xdr:nvSpPr>
      <xdr:spPr>
        <a:xfrm>
          <a:off x="4276725" y="356425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165</xdr:row>
      <xdr:rowOff>66675</xdr:rowOff>
    </xdr:from>
    <xdr:to>
      <xdr:col>2</xdr:col>
      <xdr:colOff>219075</xdr:colOff>
      <xdr:row>178</xdr:row>
      <xdr:rowOff>0</xdr:rowOff>
    </xdr:to>
    <xdr:sp>
      <xdr:nvSpPr>
        <xdr:cNvPr id="283" name="AutoShape 283"/>
        <xdr:cNvSpPr>
          <a:spLocks/>
        </xdr:cNvSpPr>
      </xdr:nvSpPr>
      <xdr:spPr>
        <a:xfrm>
          <a:off x="714375" y="332041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191</xdr:row>
      <xdr:rowOff>0</xdr:rowOff>
    </xdr:from>
    <xdr:to>
      <xdr:col>6</xdr:col>
      <xdr:colOff>0</xdr:colOff>
      <xdr:row>191</xdr:row>
      <xdr:rowOff>0</xdr:rowOff>
    </xdr:to>
    <xdr:sp>
      <xdr:nvSpPr>
        <xdr:cNvPr id="284" name="テキスト 16"/>
        <xdr:cNvSpPr txBox="1">
          <a:spLocks noChangeArrowheads="1"/>
        </xdr:cNvSpPr>
      </xdr:nvSpPr>
      <xdr:spPr>
        <a:xfrm>
          <a:off x="3448050" y="384429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191</xdr:row>
      <xdr:rowOff>0</xdr:rowOff>
    </xdr:from>
    <xdr:to>
      <xdr:col>6</xdr:col>
      <xdr:colOff>0</xdr:colOff>
      <xdr:row>191</xdr:row>
      <xdr:rowOff>0</xdr:rowOff>
    </xdr:to>
    <xdr:sp>
      <xdr:nvSpPr>
        <xdr:cNvPr id="285" name="テキスト 17"/>
        <xdr:cNvSpPr txBox="1">
          <a:spLocks noChangeArrowheads="1"/>
        </xdr:cNvSpPr>
      </xdr:nvSpPr>
      <xdr:spPr>
        <a:xfrm>
          <a:off x="3448050" y="384429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191</xdr:row>
      <xdr:rowOff>0</xdr:rowOff>
    </xdr:from>
    <xdr:to>
      <xdr:col>8</xdr:col>
      <xdr:colOff>0</xdr:colOff>
      <xdr:row>191</xdr:row>
      <xdr:rowOff>0</xdr:rowOff>
    </xdr:to>
    <xdr:sp>
      <xdr:nvSpPr>
        <xdr:cNvPr id="286" name="テキスト 16"/>
        <xdr:cNvSpPr txBox="1">
          <a:spLocks noChangeArrowheads="1"/>
        </xdr:cNvSpPr>
      </xdr:nvSpPr>
      <xdr:spPr>
        <a:xfrm>
          <a:off x="4276725" y="384429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191</xdr:row>
      <xdr:rowOff>0</xdr:rowOff>
    </xdr:from>
    <xdr:to>
      <xdr:col>8</xdr:col>
      <xdr:colOff>0</xdr:colOff>
      <xdr:row>191</xdr:row>
      <xdr:rowOff>0</xdr:rowOff>
    </xdr:to>
    <xdr:sp>
      <xdr:nvSpPr>
        <xdr:cNvPr id="287" name="テキスト 17"/>
        <xdr:cNvSpPr txBox="1">
          <a:spLocks noChangeArrowheads="1"/>
        </xdr:cNvSpPr>
      </xdr:nvSpPr>
      <xdr:spPr>
        <a:xfrm>
          <a:off x="4276725" y="384429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179</xdr:row>
      <xdr:rowOff>66675</xdr:rowOff>
    </xdr:from>
    <xdr:to>
      <xdr:col>2</xdr:col>
      <xdr:colOff>219075</xdr:colOff>
      <xdr:row>192</xdr:row>
      <xdr:rowOff>0</xdr:rowOff>
    </xdr:to>
    <xdr:sp>
      <xdr:nvSpPr>
        <xdr:cNvPr id="288" name="AutoShape 288"/>
        <xdr:cNvSpPr>
          <a:spLocks/>
        </xdr:cNvSpPr>
      </xdr:nvSpPr>
      <xdr:spPr>
        <a:xfrm>
          <a:off x="714375" y="360045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205</xdr:row>
      <xdr:rowOff>0</xdr:rowOff>
    </xdr:from>
    <xdr:to>
      <xdr:col>6</xdr:col>
      <xdr:colOff>0</xdr:colOff>
      <xdr:row>205</xdr:row>
      <xdr:rowOff>0</xdr:rowOff>
    </xdr:to>
    <xdr:sp>
      <xdr:nvSpPr>
        <xdr:cNvPr id="289" name="テキスト 16"/>
        <xdr:cNvSpPr txBox="1">
          <a:spLocks noChangeArrowheads="1"/>
        </xdr:cNvSpPr>
      </xdr:nvSpPr>
      <xdr:spPr>
        <a:xfrm>
          <a:off x="3448050" y="412432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205</xdr:row>
      <xdr:rowOff>0</xdr:rowOff>
    </xdr:from>
    <xdr:to>
      <xdr:col>6</xdr:col>
      <xdr:colOff>0</xdr:colOff>
      <xdr:row>205</xdr:row>
      <xdr:rowOff>0</xdr:rowOff>
    </xdr:to>
    <xdr:sp>
      <xdr:nvSpPr>
        <xdr:cNvPr id="290" name="テキスト 17"/>
        <xdr:cNvSpPr txBox="1">
          <a:spLocks noChangeArrowheads="1"/>
        </xdr:cNvSpPr>
      </xdr:nvSpPr>
      <xdr:spPr>
        <a:xfrm>
          <a:off x="3448050" y="412432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205</xdr:row>
      <xdr:rowOff>0</xdr:rowOff>
    </xdr:from>
    <xdr:to>
      <xdr:col>8</xdr:col>
      <xdr:colOff>0</xdr:colOff>
      <xdr:row>205</xdr:row>
      <xdr:rowOff>0</xdr:rowOff>
    </xdr:to>
    <xdr:sp>
      <xdr:nvSpPr>
        <xdr:cNvPr id="291" name="テキスト 16"/>
        <xdr:cNvSpPr txBox="1">
          <a:spLocks noChangeArrowheads="1"/>
        </xdr:cNvSpPr>
      </xdr:nvSpPr>
      <xdr:spPr>
        <a:xfrm>
          <a:off x="4276725" y="412432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205</xdr:row>
      <xdr:rowOff>0</xdr:rowOff>
    </xdr:from>
    <xdr:to>
      <xdr:col>8</xdr:col>
      <xdr:colOff>0</xdr:colOff>
      <xdr:row>205</xdr:row>
      <xdr:rowOff>0</xdr:rowOff>
    </xdr:to>
    <xdr:sp>
      <xdr:nvSpPr>
        <xdr:cNvPr id="292" name="テキスト 17"/>
        <xdr:cNvSpPr txBox="1">
          <a:spLocks noChangeArrowheads="1"/>
        </xdr:cNvSpPr>
      </xdr:nvSpPr>
      <xdr:spPr>
        <a:xfrm>
          <a:off x="4276725" y="412432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193</xdr:row>
      <xdr:rowOff>66675</xdr:rowOff>
    </xdr:from>
    <xdr:to>
      <xdr:col>2</xdr:col>
      <xdr:colOff>219075</xdr:colOff>
      <xdr:row>206</xdr:row>
      <xdr:rowOff>0</xdr:rowOff>
    </xdr:to>
    <xdr:sp>
      <xdr:nvSpPr>
        <xdr:cNvPr id="293" name="AutoShape 293"/>
        <xdr:cNvSpPr>
          <a:spLocks/>
        </xdr:cNvSpPr>
      </xdr:nvSpPr>
      <xdr:spPr>
        <a:xfrm>
          <a:off x="714375" y="388048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219</xdr:row>
      <xdr:rowOff>0</xdr:rowOff>
    </xdr:from>
    <xdr:to>
      <xdr:col>6</xdr:col>
      <xdr:colOff>0</xdr:colOff>
      <xdr:row>219</xdr:row>
      <xdr:rowOff>0</xdr:rowOff>
    </xdr:to>
    <xdr:sp>
      <xdr:nvSpPr>
        <xdr:cNvPr id="294" name="テキスト 16"/>
        <xdr:cNvSpPr txBox="1">
          <a:spLocks noChangeArrowheads="1"/>
        </xdr:cNvSpPr>
      </xdr:nvSpPr>
      <xdr:spPr>
        <a:xfrm>
          <a:off x="3448050" y="440436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219</xdr:row>
      <xdr:rowOff>0</xdr:rowOff>
    </xdr:from>
    <xdr:to>
      <xdr:col>6</xdr:col>
      <xdr:colOff>0</xdr:colOff>
      <xdr:row>219</xdr:row>
      <xdr:rowOff>0</xdr:rowOff>
    </xdr:to>
    <xdr:sp>
      <xdr:nvSpPr>
        <xdr:cNvPr id="295" name="テキスト 17"/>
        <xdr:cNvSpPr txBox="1">
          <a:spLocks noChangeArrowheads="1"/>
        </xdr:cNvSpPr>
      </xdr:nvSpPr>
      <xdr:spPr>
        <a:xfrm>
          <a:off x="3448050" y="440436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219</xdr:row>
      <xdr:rowOff>0</xdr:rowOff>
    </xdr:from>
    <xdr:to>
      <xdr:col>8</xdr:col>
      <xdr:colOff>0</xdr:colOff>
      <xdr:row>219</xdr:row>
      <xdr:rowOff>0</xdr:rowOff>
    </xdr:to>
    <xdr:sp>
      <xdr:nvSpPr>
        <xdr:cNvPr id="296" name="テキスト 16"/>
        <xdr:cNvSpPr txBox="1">
          <a:spLocks noChangeArrowheads="1"/>
        </xdr:cNvSpPr>
      </xdr:nvSpPr>
      <xdr:spPr>
        <a:xfrm>
          <a:off x="4276725" y="440436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219</xdr:row>
      <xdr:rowOff>0</xdr:rowOff>
    </xdr:from>
    <xdr:to>
      <xdr:col>8</xdr:col>
      <xdr:colOff>0</xdr:colOff>
      <xdr:row>219</xdr:row>
      <xdr:rowOff>0</xdr:rowOff>
    </xdr:to>
    <xdr:sp>
      <xdr:nvSpPr>
        <xdr:cNvPr id="297" name="テキスト 17"/>
        <xdr:cNvSpPr txBox="1">
          <a:spLocks noChangeArrowheads="1"/>
        </xdr:cNvSpPr>
      </xdr:nvSpPr>
      <xdr:spPr>
        <a:xfrm>
          <a:off x="4276725" y="440436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207</xdr:row>
      <xdr:rowOff>66675</xdr:rowOff>
    </xdr:from>
    <xdr:to>
      <xdr:col>2</xdr:col>
      <xdr:colOff>219075</xdr:colOff>
      <xdr:row>220</xdr:row>
      <xdr:rowOff>0</xdr:rowOff>
    </xdr:to>
    <xdr:sp>
      <xdr:nvSpPr>
        <xdr:cNvPr id="298" name="AutoShape 298"/>
        <xdr:cNvSpPr>
          <a:spLocks/>
        </xdr:cNvSpPr>
      </xdr:nvSpPr>
      <xdr:spPr>
        <a:xfrm>
          <a:off x="714375" y="416052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233</xdr:row>
      <xdr:rowOff>0</xdr:rowOff>
    </xdr:from>
    <xdr:to>
      <xdr:col>6</xdr:col>
      <xdr:colOff>0</xdr:colOff>
      <xdr:row>233</xdr:row>
      <xdr:rowOff>0</xdr:rowOff>
    </xdr:to>
    <xdr:sp>
      <xdr:nvSpPr>
        <xdr:cNvPr id="299" name="テキスト 16"/>
        <xdr:cNvSpPr txBox="1">
          <a:spLocks noChangeArrowheads="1"/>
        </xdr:cNvSpPr>
      </xdr:nvSpPr>
      <xdr:spPr>
        <a:xfrm>
          <a:off x="3448050" y="46843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233</xdr:row>
      <xdr:rowOff>0</xdr:rowOff>
    </xdr:from>
    <xdr:to>
      <xdr:col>6</xdr:col>
      <xdr:colOff>0</xdr:colOff>
      <xdr:row>233</xdr:row>
      <xdr:rowOff>0</xdr:rowOff>
    </xdr:to>
    <xdr:sp>
      <xdr:nvSpPr>
        <xdr:cNvPr id="300" name="テキスト 17"/>
        <xdr:cNvSpPr txBox="1">
          <a:spLocks noChangeArrowheads="1"/>
        </xdr:cNvSpPr>
      </xdr:nvSpPr>
      <xdr:spPr>
        <a:xfrm>
          <a:off x="3448050" y="46843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233</xdr:row>
      <xdr:rowOff>0</xdr:rowOff>
    </xdr:from>
    <xdr:to>
      <xdr:col>8</xdr:col>
      <xdr:colOff>0</xdr:colOff>
      <xdr:row>233</xdr:row>
      <xdr:rowOff>0</xdr:rowOff>
    </xdr:to>
    <xdr:sp>
      <xdr:nvSpPr>
        <xdr:cNvPr id="301" name="テキスト 16"/>
        <xdr:cNvSpPr txBox="1">
          <a:spLocks noChangeArrowheads="1"/>
        </xdr:cNvSpPr>
      </xdr:nvSpPr>
      <xdr:spPr>
        <a:xfrm>
          <a:off x="4276725" y="468439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233</xdr:row>
      <xdr:rowOff>0</xdr:rowOff>
    </xdr:from>
    <xdr:to>
      <xdr:col>8</xdr:col>
      <xdr:colOff>0</xdr:colOff>
      <xdr:row>233</xdr:row>
      <xdr:rowOff>0</xdr:rowOff>
    </xdr:to>
    <xdr:sp>
      <xdr:nvSpPr>
        <xdr:cNvPr id="302" name="テキスト 17"/>
        <xdr:cNvSpPr txBox="1">
          <a:spLocks noChangeArrowheads="1"/>
        </xdr:cNvSpPr>
      </xdr:nvSpPr>
      <xdr:spPr>
        <a:xfrm>
          <a:off x="4276725" y="468439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221</xdr:row>
      <xdr:rowOff>66675</xdr:rowOff>
    </xdr:from>
    <xdr:to>
      <xdr:col>2</xdr:col>
      <xdr:colOff>219075</xdr:colOff>
      <xdr:row>234</xdr:row>
      <xdr:rowOff>0</xdr:rowOff>
    </xdr:to>
    <xdr:sp>
      <xdr:nvSpPr>
        <xdr:cNvPr id="303" name="AutoShape 303"/>
        <xdr:cNvSpPr>
          <a:spLocks/>
        </xdr:cNvSpPr>
      </xdr:nvSpPr>
      <xdr:spPr>
        <a:xfrm>
          <a:off x="714375" y="444055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247</xdr:row>
      <xdr:rowOff>0</xdr:rowOff>
    </xdr:from>
    <xdr:to>
      <xdr:col>6</xdr:col>
      <xdr:colOff>0</xdr:colOff>
      <xdr:row>247</xdr:row>
      <xdr:rowOff>0</xdr:rowOff>
    </xdr:to>
    <xdr:sp>
      <xdr:nvSpPr>
        <xdr:cNvPr id="304" name="テキスト 16"/>
        <xdr:cNvSpPr txBox="1">
          <a:spLocks noChangeArrowheads="1"/>
        </xdr:cNvSpPr>
      </xdr:nvSpPr>
      <xdr:spPr>
        <a:xfrm>
          <a:off x="3448050" y="49644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247</xdr:row>
      <xdr:rowOff>0</xdr:rowOff>
    </xdr:from>
    <xdr:to>
      <xdr:col>6</xdr:col>
      <xdr:colOff>0</xdr:colOff>
      <xdr:row>247</xdr:row>
      <xdr:rowOff>0</xdr:rowOff>
    </xdr:to>
    <xdr:sp>
      <xdr:nvSpPr>
        <xdr:cNvPr id="305" name="テキスト 17"/>
        <xdr:cNvSpPr txBox="1">
          <a:spLocks noChangeArrowheads="1"/>
        </xdr:cNvSpPr>
      </xdr:nvSpPr>
      <xdr:spPr>
        <a:xfrm>
          <a:off x="3448050" y="49644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247</xdr:row>
      <xdr:rowOff>0</xdr:rowOff>
    </xdr:from>
    <xdr:to>
      <xdr:col>8</xdr:col>
      <xdr:colOff>0</xdr:colOff>
      <xdr:row>247</xdr:row>
      <xdr:rowOff>0</xdr:rowOff>
    </xdr:to>
    <xdr:sp>
      <xdr:nvSpPr>
        <xdr:cNvPr id="306" name="テキスト 16"/>
        <xdr:cNvSpPr txBox="1">
          <a:spLocks noChangeArrowheads="1"/>
        </xdr:cNvSpPr>
      </xdr:nvSpPr>
      <xdr:spPr>
        <a:xfrm>
          <a:off x="4276725" y="496443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247</xdr:row>
      <xdr:rowOff>0</xdr:rowOff>
    </xdr:from>
    <xdr:to>
      <xdr:col>8</xdr:col>
      <xdr:colOff>0</xdr:colOff>
      <xdr:row>247</xdr:row>
      <xdr:rowOff>0</xdr:rowOff>
    </xdr:to>
    <xdr:sp>
      <xdr:nvSpPr>
        <xdr:cNvPr id="307" name="テキスト 17"/>
        <xdr:cNvSpPr txBox="1">
          <a:spLocks noChangeArrowheads="1"/>
        </xdr:cNvSpPr>
      </xdr:nvSpPr>
      <xdr:spPr>
        <a:xfrm>
          <a:off x="4276725" y="496443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235</xdr:row>
      <xdr:rowOff>66675</xdr:rowOff>
    </xdr:from>
    <xdr:to>
      <xdr:col>2</xdr:col>
      <xdr:colOff>219075</xdr:colOff>
      <xdr:row>248</xdr:row>
      <xdr:rowOff>0</xdr:rowOff>
    </xdr:to>
    <xdr:sp>
      <xdr:nvSpPr>
        <xdr:cNvPr id="308" name="AutoShape 308"/>
        <xdr:cNvSpPr>
          <a:spLocks/>
        </xdr:cNvSpPr>
      </xdr:nvSpPr>
      <xdr:spPr>
        <a:xfrm>
          <a:off x="714375" y="472059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261</xdr:row>
      <xdr:rowOff>0</xdr:rowOff>
    </xdr:from>
    <xdr:to>
      <xdr:col>6</xdr:col>
      <xdr:colOff>0</xdr:colOff>
      <xdr:row>261</xdr:row>
      <xdr:rowOff>0</xdr:rowOff>
    </xdr:to>
    <xdr:sp>
      <xdr:nvSpPr>
        <xdr:cNvPr id="309" name="テキスト 16"/>
        <xdr:cNvSpPr txBox="1">
          <a:spLocks noChangeArrowheads="1"/>
        </xdr:cNvSpPr>
      </xdr:nvSpPr>
      <xdr:spPr>
        <a:xfrm>
          <a:off x="3448050" y="524446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261</xdr:row>
      <xdr:rowOff>0</xdr:rowOff>
    </xdr:from>
    <xdr:to>
      <xdr:col>6</xdr:col>
      <xdr:colOff>0</xdr:colOff>
      <xdr:row>261</xdr:row>
      <xdr:rowOff>0</xdr:rowOff>
    </xdr:to>
    <xdr:sp>
      <xdr:nvSpPr>
        <xdr:cNvPr id="310" name="テキスト 17"/>
        <xdr:cNvSpPr txBox="1">
          <a:spLocks noChangeArrowheads="1"/>
        </xdr:cNvSpPr>
      </xdr:nvSpPr>
      <xdr:spPr>
        <a:xfrm>
          <a:off x="3448050" y="524446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261</xdr:row>
      <xdr:rowOff>0</xdr:rowOff>
    </xdr:from>
    <xdr:to>
      <xdr:col>8</xdr:col>
      <xdr:colOff>0</xdr:colOff>
      <xdr:row>261</xdr:row>
      <xdr:rowOff>0</xdr:rowOff>
    </xdr:to>
    <xdr:sp>
      <xdr:nvSpPr>
        <xdr:cNvPr id="311" name="テキスト 16"/>
        <xdr:cNvSpPr txBox="1">
          <a:spLocks noChangeArrowheads="1"/>
        </xdr:cNvSpPr>
      </xdr:nvSpPr>
      <xdr:spPr>
        <a:xfrm>
          <a:off x="4276725" y="524446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261</xdr:row>
      <xdr:rowOff>0</xdr:rowOff>
    </xdr:from>
    <xdr:to>
      <xdr:col>8</xdr:col>
      <xdr:colOff>0</xdr:colOff>
      <xdr:row>261</xdr:row>
      <xdr:rowOff>0</xdr:rowOff>
    </xdr:to>
    <xdr:sp>
      <xdr:nvSpPr>
        <xdr:cNvPr id="312" name="テキスト 17"/>
        <xdr:cNvSpPr txBox="1">
          <a:spLocks noChangeArrowheads="1"/>
        </xdr:cNvSpPr>
      </xdr:nvSpPr>
      <xdr:spPr>
        <a:xfrm>
          <a:off x="4276725" y="524446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249</xdr:row>
      <xdr:rowOff>66675</xdr:rowOff>
    </xdr:from>
    <xdr:to>
      <xdr:col>2</xdr:col>
      <xdr:colOff>219075</xdr:colOff>
      <xdr:row>262</xdr:row>
      <xdr:rowOff>0</xdr:rowOff>
    </xdr:to>
    <xdr:sp>
      <xdr:nvSpPr>
        <xdr:cNvPr id="313" name="AutoShape 313"/>
        <xdr:cNvSpPr>
          <a:spLocks/>
        </xdr:cNvSpPr>
      </xdr:nvSpPr>
      <xdr:spPr>
        <a:xfrm>
          <a:off x="714375" y="500062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275</xdr:row>
      <xdr:rowOff>0</xdr:rowOff>
    </xdr:from>
    <xdr:to>
      <xdr:col>6</xdr:col>
      <xdr:colOff>0</xdr:colOff>
      <xdr:row>275</xdr:row>
      <xdr:rowOff>0</xdr:rowOff>
    </xdr:to>
    <xdr:sp>
      <xdr:nvSpPr>
        <xdr:cNvPr id="314" name="テキスト 16"/>
        <xdr:cNvSpPr txBox="1">
          <a:spLocks noChangeArrowheads="1"/>
        </xdr:cNvSpPr>
      </xdr:nvSpPr>
      <xdr:spPr>
        <a:xfrm>
          <a:off x="3448050" y="552450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275</xdr:row>
      <xdr:rowOff>0</xdr:rowOff>
    </xdr:from>
    <xdr:to>
      <xdr:col>6</xdr:col>
      <xdr:colOff>0</xdr:colOff>
      <xdr:row>275</xdr:row>
      <xdr:rowOff>0</xdr:rowOff>
    </xdr:to>
    <xdr:sp>
      <xdr:nvSpPr>
        <xdr:cNvPr id="315" name="テキスト 17"/>
        <xdr:cNvSpPr txBox="1">
          <a:spLocks noChangeArrowheads="1"/>
        </xdr:cNvSpPr>
      </xdr:nvSpPr>
      <xdr:spPr>
        <a:xfrm>
          <a:off x="3448050" y="552450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275</xdr:row>
      <xdr:rowOff>0</xdr:rowOff>
    </xdr:from>
    <xdr:to>
      <xdr:col>8</xdr:col>
      <xdr:colOff>0</xdr:colOff>
      <xdr:row>275</xdr:row>
      <xdr:rowOff>0</xdr:rowOff>
    </xdr:to>
    <xdr:sp>
      <xdr:nvSpPr>
        <xdr:cNvPr id="316" name="テキスト 16"/>
        <xdr:cNvSpPr txBox="1">
          <a:spLocks noChangeArrowheads="1"/>
        </xdr:cNvSpPr>
      </xdr:nvSpPr>
      <xdr:spPr>
        <a:xfrm>
          <a:off x="4276725" y="5524500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275</xdr:row>
      <xdr:rowOff>0</xdr:rowOff>
    </xdr:from>
    <xdr:to>
      <xdr:col>8</xdr:col>
      <xdr:colOff>0</xdr:colOff>
      <xdr:row>275</xdr:row>
      <xdr:rowOff>0</xdr:rowOff>
    </xdr:to>
    <xdr:sp>
      <xdr:nvSpPr>
        <xdr:cNvPr id="317" name="テキスト 17"/>
        <xdr:cNvSpPr txBox="1">
          <a:spLocks noChangeArrowheads="1"/>
        </xdr:cNvSpPr>
      </xdr:nvSpPr>
      <xdr:spPr>
        <a:xfrm>
          <a:off x="4276725" y="5524500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263</xdr:row>
      <xdr:rowOff>66675</xdr:rowOff>
    </xdr:from>
    <xdr:to>
      <xdr:col>2</xdr:col>
      <xdr:colOff>219075</xdr:colOff>
      <xdr:row>276</xdr:row>
      <xdr:rowOff>0</xdr:rowOff>
    </xdr:to>
    <xdr:sp>
      <xdr:nvSpPr>
        <xdr:cNvPr id="318" name="AutoShape 318"/>
        <xdr:cNvSpPr>
          <a:spLocks/>
        </xdr:cNvSpPr>
      </xdr:nvSpPr>
      <xdr:spPr>
        <a:xfrm>
          <a:off x="714375" y="5280660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289</xdr:row>
      <xdr:rowOff>0</xdr:rowOff>
    </xdr:from>
    <xdr:to>
      <xdr:col>6</xdr:col>
      <xdr:colOff>0</xdr:colOff>
      <xdr:row>289</xdr:row>
      <xdr:rowOff>0</xdr:rowOff>
    </xdr:to>
    <xdr:sp>
      <xdr:nvSpPr>
        <xdr:cNvPr id="319" name="テキスト 16"/>
        <xdr:cNvSpPr txBox="1">
          <a:spLocks noChangeArrowheads="1"/>
        </xdr:cNvSpPr>
      </xdr:nvSpPr>
      <xdr:spPr>
        <a:xfrm>
          <a:off x="3448050" y="580453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6</xdr:col>
      <xdr:colOff>0</xdr:colOff>
      <xdr:row>289</xdr:row>
      <xdr:rowOff>0</xdr:rowOff>
    </xdr:from>
    <xdr:to>
      <xdr:col>6</xdr:col>
      <xdr:colOff>0</xdr:colOff>
      <xdr:row>289</xdr:row>
      <xdr:rowOff>0</xdr:rowOff>
    </xdr:to>
    <xdr:sp>
      <xdr:nvSpPr>
        <xdr:cNvPr id="320" name="テキスト 17"/>
        <xdr:cNvSpPr txBox="1">
          <a:spLocks noChangeArrowheads="1"/>
        </xdr:cNvSpPr>
      </xdr:nvSpPr>
      <xdr:spPr>
        <a:xfrm>
          <a:off x="3448050" y="580453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8</xdr:col>
      <xdr:colOff>0</xdr:colOff>
      <xdr:row>289</xdr:row>
      <xdr:rowOff>0</xdr:rowOff>
    </xdr:from>
    <xdr:to>
      <xdr:col>8</xdr:col>
      <xdr:colOff>0</xdr:colOff>
      <xdr:row>289</xdr:row>
      <xdr:rowOff>0</xdr:rowOff>
    </xdr:to>
    <xdr:sp>
      <xdr:nvSpPr>
        <xdr:cNvPr id="321" name="テキスト 16"/>
        <xdr:cNvSpPr txBox="1">
          <a:spLocks noChangeArrowheads="1"/>
        </xdr:cNvSpPr>
      </xdr:nvSpPr>
      <xdr:spPr>
        <a:xfrm>
          <a:off x="4276725" y="5804535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8</xdr:col>
      <xdr:colOff>0</xdr:colOff>
      <xdr:row>289</xdr:row>
      <xdr:rowOff>0</xdr:rowOff>
    </xdr:from>
    <xdr:to>
      <xdr:col>8</xdr:col>
      <xdr:colOff>0</xdr:colOff>
      <xdr:row>289</xdr:row>
      <xdr:rowOff>0</xdr:rowOff>
    </xdr:to>
    <xdr:sp>
      <xdr:nvSpPr>
        <xdr:cNvPr id="322" name="テキスト 17"/>
        <xdr:cNvSpPr txBox="1">
          <a:spLocks noChangeArrowheads="1"/>
        </xdr:cNvSpPr>
      </xdr:nvSpPr>
      <xdr:spPr>
        <a:xfrm>
          <a:off x="4276725" y="5804535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xdr:col>
      <xdr:colOff>76200</xdr:colOff>
      <xdr:row>277</xdr:row>
      <xdr:rowOff>66675</xdr:rowOff>
    </xdr:from>
    <xdr:to>
      <xdr:col>2</xdr:col>
      <xdr:colOff>219075</xdr:colOff>
      <xdr:row>290</xdr:row>
      <xdr:rowOff>0</xdr:rowOff>
    </xdr:to>
    <xdr:sp>
      <xdr:nvSpPr>
        <xdr:cNvPr id="323" name="AutoShape 323"/>
        <xdr:cNvSpPr>
          <a:spLocks/>
        </xdr:cNvSpPr>
      </xdr:nvSpPr>
      <xdr:spPr>
        <a:xfrm>
          <a:off x="714375" y="55606950"/>
          <a:ext cx="142875" cy="2590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1990725" y="337185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12</xdr:row>
      <xdr:rowOff>66675</xdr:rowOff>
    </xdr:from>
    <xdr:to>
      <xdr:col>1</xdr:col>
      <xdr:colOff>466725</xdr:colOff>
      <xdr:row>22</xdr:row>
      <xdr:rowOff>142875</xdr:rowOff>
    </xdr:to>
    <xdr:sp>
      <xdr:nvSpPr>
        <xdr:cNvPr id="2" name="AutoShape 2"/>
        <xdr:cNvSpPr>
          <a:spLocks/>
        </xdr:cNvSpPr>
      </xdr:nvSpPr>
      <xdr:spPr>
        <a:xfrm>
          <a:off x="657225" y="2295525"/>
          <a:ext cx="123825" cy="1981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xdr:row>
      <xdr:rowOff>0</xdr:rowOff>
    </xdr:from>
    <xdr:to>
      <xdr:col>1</xdr:col>
      <xdr:colOff>457200</xdr:colOff>
      <xdr:row>11</xdr:row>
      <xdr:rowOff>152400</xdr:rowOff>
    </xdr:to>
    <xdr:sp>
      <xdr:nvSpPr>
        <xdr:cNvPr id="3" name="AutoShape 3"/>
        <xdr:cNvSpPr>
          <a:spLocks/>
        </xdr:cNvSpPr>
      </xdr:nvSpPr>
      <xdr:spPr>
        <a:xfrm>
          <a:off x="685800" y="895350"/>
          <a:ext cx="85725" cy="1295400"/>
        </a:xfrm>
        <a:prstGeom prst="leftBrace">
          <a:avLst>
            <a:gd name="adj" fmla="val 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14</xdr:row>
      <xdr:rowOff>104775</xdr:rowOff>
    </xdr:from>
    <xdr:to>
      <xdr:col>1</xdr:col>
      <xdr:colOff>333375</xdr:colOff>
      <xdr:row>28</xdr:row>
      <xdr:rowOff>85725</xdr:rowOff>
    </xdr:to>
    <xdr:sp>
      <xdr:nvSpPr>
        <xdr:cNvPr id="1" name="AutoShape 1"/>
        <xdr:cNvSpPr>
          <a:spLocks/>
        </xdr:cNvSpPr>
      </xdr:nvSpPr>
      <xdr:spPr>
        <a:xfrm>
          <a:off x="485775" y="2314575"/>
          <a:ext cx="47625" cy="2114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30</xdr:row>
      <xdr:rowOff>76200</xdr:rowOff>
    </xdr:from>
    <xdr:to>
      <xdr:col>1</xdr:col>
      <xdr:colOff>333375</xdr:colOff>
      <xdr:row>38</xdr:row>
      <xdr:rowOff>123825</xdr:rowOff>
    </xdr:to>
    <xdr:sp>
      <xdr:nvSpPr>
        <xdr:cNvPr id="2" name="AutoShape 2"/>
        <xdr:cNvSpPr>
          <a:spLocks/>
        </xdr:cNvSpPr>
      </xdr:nvSpPr>
      <xdr:spPr>
        <a:xfrm>
          <a:off x="476250" y="4724400"/>
          <a:ext cx="5715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40</xdr:row>
      <xdr:rowOff>142875</xdr:rowOff>
    </xdr:from>
    <xdr:to>
      <xdr:col>1</xdr:col>
      <xdr:colOff>314325</xdr:colOff>
      <xdr:row>54</xdr:row>
      <xdr:rowOff>104775</xdr:rowOff>
    </xdr:to>
    <xdr:sp>
      <xdr:nvSpPr>
        <xdr:cNvPr id="3" name="AutoShape 3"/>
        <xdr:cNvSpPr>
          <a:spLocks/>
        </xdr:cNvSpPr>
      </xdr:nvSpPr>
      <xdr:spPr>
        <a:xfrm>
          <a:off x="438150" y="6315075"/>
          <a:ext cx="76200" cy="2095500"/>
        </a:xfrm>
        <a:prstGeom prst="leftBrace">
          <a:avLst>
            <a:gd name="adj" fmla="val 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56</xdr:row>
      <xdr:rowOff>57150</xdr:rowOff>
    </xdr:from>
    <xdr:to>
      <xdr:col>1</xdr:col>
      <xdr:colOff>333375</xdr:colOff>
      <xdr:row>70</xdr:row>
      <xdr:rowOff>123825</xdr:rowOff>
    </xdr:to>
    <xdr:sp>
      <xdr:nvSpPr>
        <xdr:cNvPr id="4" name="AutoShape 4"/>
        <xdr:cNvSpPr>
          <a:spLocks/>
        </xdr:cNvSpPr>
      </xdr:nvSpPr>
      <xdr:spPr>
        <a:xfrm>
          <a:off x="476250" y="8667750"/>
          <a:ext cx="57150" cy="2200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72</xdr:row>
      <xdr:rowOff>66675</xdr:rowOff>
    </xdr:from>
    <xdr:to>
      <xdr:col>1</xdr:col>
      <xdr:colOff>333375</xdr:colOff>
      <xdr:row>87</xdr:row>
      <xdr:rowOff>76200</xdr:rowOff>
    </xdr:to>
    <xdr:sp>
      <xdr:nvSpPr>
        <xdr:cNvPr id="5" name="AutoShape 5"/>
        <xdr:cNvSpPr>
          <a:spLocks/>
        </xdr:cNvSpPr>
      </xdr:nvSpPr>
      <xdr:spPr>
        <a:xfrm>
          <a:off x="466725" y="11115675"/>
          <a:ext cx="6667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89</xdr:row>
      <xdr:rowOff>57150</xdr:rowOff>
    </xdr:from>
    <xdr:to>
      <xdr:col>1</xdr:col>
      <xdr:colOff>333375</xdr:colOff>
      <xdr:row>101</xdr:row>
      <xdr:rowOff>133350</xdr:rowOff>
    </xdr:to>
    <xdr:sp>
      <xdr:nvSpPr>
        <xdr:cNvPr id="6" name="AutoShape 6"/>
        <xdr:cNvSpPr>
          <a:spLocks/>
        </xdr:cNvSpPr>
      </xdr:nvSpPr>
      <xdr:spPr>
        <a:xfrm>
          <a:off x="466725" y="13696950"/>
          <a:ext cx="66675" cy="1905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103</xdr:row>
      <xdr:rowOff>9525</xdr:rowOff>
    </xdr:from>
    <xdr:to>
      <xdr:col>1</xdr:col>
      <xdr:colOff>333375</xdr:colOff>
      <xdr:row>130</xdr:row>
      <xdr:rowOff>38100</xdr:rowOff>
    </xdr:to>
    <xdr:sp>
      <xdr:nvSpPr>
        <xdr:cNvPr id="7" name="AutoShape 7"/>
        <xdr:cNvSpPr>
          <a:spLocks/>
        </xdr:cNvSpPr>
      </xdr:nvSpPr>
      <xdr:spPr>
        <a:xfrm>
          <a:off x="447675" y="15773400"/>
          <a:ext cx="85725" cy="414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6</xdr:row>
      <xdr:rowOff>57150</xdr:rowOff>
    </xdr:from>
    <xdr:to>
      <xdr:col>1</xdr:col>
      <xdr:colOff>333375</xdr:colOff>
      <xdr:row>12</xdr:row>
      <xdr:rowOff>133350</xdr:rowOff>
    </xdr:to>
    <xdr:sp>
      <xdr:nvSpPr>
        <xdr:cNvPr id="8" name="AutoShape 8"/>
        <xdr:cNvSpPr>
          <a:spLocks/>
        </xdr:cNvSpPr>
      </xdr:nvSpPr>
      <xdr:spPr>
        <a:xfrm>
          <a:off x="504825" y="1047750"/>
          <a:ext cx="28575" cy="99060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19050</xdr:rowOff>
    </xdr:from>
    <xdr:to>
      <xdr:col>3</xdr:col>
      <xdr:colOff>152400</xdr:colOff>
      <xdr:row>21</xdr:row>
      <xdr:rowOff>142875</xdr:rowOff>
    </xdr:to>
    <xdr:sp>
      <xdr:nvSpPr>
        <xdr:cNvPr id="9" name="AutoShape 9"/>
        <xdr:cNvSpPr>
          <a:spLocks/>
        </xdr:cNvSpPr>
      </xdr:nvSpPr>
      <xdr:spPr>
        <a:xfrm>
          <a:off x="2171700" y="28384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25</xdr:row>
      <xdr:rowOff>19050</xdr:rowOff>
    </xdr:from>
    <xdr:to>
      <xdr:col>3</xdr:col>
      <xdr:colOff>133350</xdr:colOff>
      <xdr:row>26</xdr:row>
      <xdr:rowOff>114300</xdr:rowOff>
    </xdr:to>
    <xdr:sp>
      <xdr:nvSpPr>
        <xdr:cNvPr id="10" name="AutoShape 10"/>
        <xdr:cNvSpPr>
          <a:spLocks/>
        </xdr:cNvSpPr>
      </xdr:nvSpPr>
      <xdr:spPr>
        <a:xfrm>
          <a:off x="2162175" y="3905250"/>
          <a:ext cx="6667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57</xdr:row>
      <xdr:rowOff>19050</xdr:rowOff>
    </xdr:from>
    <xdr:to>
      <xdr:col>3</xdr:col>
      <xdr:colOff>133350</xdr:colOff>
      <xdr:row>58</xdr:row>
      <xdr:rowOff>114300</xdr:rowOff>
    </xdr:to>
    <xdr:sp>
      <xdr:nvSpPr>
        <xdr:cNvPr id="11" name="AutoShape 11"/>
        <xdr:cNvSpPr>
          <a:spLocks/>
        </xdr:cNvSpPr>
      </xdr:nvSpPr>
      <xdr:spPr>
        <a:xfrm>
          <a:off x="2162175" y="8782050"/>
          <a:ext cx="6667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14</xdr:row>
      <xdr:rowOff>28575</xdr:rowOff>
    </xdr:from>
    <xdr:to>
      <xdr:col>5</xdr:col>
      <xdr:colOff>104775</xdr:colOff>
      <xdr:row>16</xdr:row>
      <xdr:rowOff>95250</xdr:rowOff>
    </xdr:to>
    <xdr:sp>
      <xdr:nvSpPr>
        <xdr:cNvPr id="12" name="AutoShape 12"/>
        <xdr:cNvSpPr>
          <a:spLocks/>
        </xdr:cNvSpPr>
      </xdr:nvSpPr>
      <xdr:spPr>
        <a:xfrm>
          <a:off x="3619500" y="2238375"/>
          <a:ext cx="857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17</xdr:row>
      <xdr:rowOff>76200</xdr:rowOff>
    </xdr:from>
    <xdr:to>
      <xdr:col>5</xdr:col>
      <xdr:colOff>95250</xdr:colOff>
      <xdr:row>21</xdr:row>
      <xdr:rowOff>0</xdr:rowOff>
    </xdr:to>
    <xdr:sp>
      <xdr:nvSpPr>
        <xdr:cNvPr id="13" name="AutoShape 13"/>
        <xdr:cNvSpPr>
          <a:spLocks/>
        </xdr:cNvSpPr>
      </xdr:nvSpPr>
      <xdr:spPr>
        <a:xfrm>
          <a:off x="3619500" y="2743200"/>
          <a:ext cx="76200"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49</xdr:row>
      <xdr:rowOff>28575</xdr:rowOff>
    </xdr:from>
    <xdr:to>
      <xdr:col>2</xdr:col>
      <xdr:colOff>1447800</xdr:colOff>
      <xdr:row>50</xdr:row>
      <xdr:rowOff>123825</xdr:rowOff>
    </xdr:to>
    <xdr:sp>
      <xdr:nvSpPr>
        <xdr:cNvPr id="1" name="AutoShape 1"/>
        <xdr:cNvSpPr>
          <a:spLocks/>
        </xdr:cNvSpPr>
      </xdr:nvSpPr>
      <xdr:spPr>
        <a:xfrm>
          <a:off x="352425" y="7734300"/>
          <a:ext cx="15049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xdr:row>
      <xdr:rowOff>38100</xdr:rowOff>
    </xdr:from>
    <xdr:to>
      <xdr:col>2</xdr:col>
      <xdr:colOff>0</xdr:colOff>
      <xdr:row>19</xdr:row>
      <xdr:rowOff>142875</xdr:rowOff>
    </xdr:to>
    <xdr:sp>
      <xdr:nvSpPr>
        <xdr:cNvPr id="1" name="AutoShape 1"/>
        <xdr:cNvSpPr>
          <a:spLocks/>
        </xdr:cNvSpPr>
      </xdr:nvSpPr>
      <xdr:spPr>
        <a:xfrm>
          <a:off x="400050" y="1590675"/>
          <a:ext cx="123825" cy="1781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57150</xdr:rowOff>
    </xdr:from>
    <xdr:to>
      <xdr:col>1</xdr:col>
      <xdr:colOff>304800</xdr:colOff>
      <xdr:row>36</xdr:row>
      <xdr:rowOff>123825</xdr:rowOff>
    </xdr:to>
    <xdr:sp>
      <xdr:nvSpPr>
        <xdr:cNvPr id="2" name="AutoShape 2"/>
        <xdr:cNvSpPr>
          <a:spLocks/>
        </xdr:cNvSpPr>
      </xdr:nvSpPr>
      <xdr:spPr>
        <a:xfrm>
          <a:off x="400050" y="3438525"/>
          <a:ext cx="104775" cy="2505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76200</xdr:rowOff>
    </xdr:from>
    <xdr:to>
      <xdr:col>2</xdr:col>
      <xdr:colOff>123825</xdr:colOff>
      <xdr:row>10</xdr:row>
      <xdr:rowOff>133350</xdr:rowOff>
    </xdr:to>
    <xdr:sp>
      <xdr:nvSpPr>
        <xdr:cNvPr id="1" name="AutoShape 1"/>
        <xdr:cNvSpPr>
          <a:spLocks/>
        </xdr:cNvSpPr>
      </xdr:nvSpPr>
      <xdr:spPr>
        <a:xfrm>
          <a:off x="742950" y="14763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66675</xdr:rowOff>
    </xdr:from>
    <xdr:to>
      <xdr:col>2</xdr:col>
      <xdr:colOff>142875</xdr:colOff>
      <xdr:row>25</xdr:row>
      <xdr:rowOff>133350</xdr:rowOff>
    </xdr:to>
    <xdr:sp>
      <xdr:nvSpPr>
        <xdr:cNvPr id="2" name="AutoShape 2"/>
        <xdr:cNvSpPr>
          <a:spLocks/>
        </xdr:cNvSpPr>
      </xdr:nvSpPr>
      <xdr:spPr>
        <a:xfrm>
          <a:off x="762000" y="47053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26</xdr:row>
      <xdr:rowOff>66675</xdr:rowOff>
    </xdr:from>
    <xdr:to>
      <xdr:col>2</xdr:col>
      <xdr:colOff>142875</xdr:colOff>
      <xdr:row>29</xdr:row>
      <xdr:rowOff>123825</xdr:rowOff>
    </xdr:to>
    <xdr:sp>
      <xdr:nvSpPr>
        <xdr:cNvPr id="3" name="AutoShape 3"/>
        <xdr:cNvSpPr>
          <a:spLocks/>
        </xdr:cNvSpPr>
      </xdr:nvSpPr>
      <xdr:spPr>
        <a:xfrm>
          <a:off x="762000" y="508635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76200</xdr:rowOff>
    </xdr:from>
    <xdr:to>
      <xdr:col>2</xdr:col>
      <xdr:colOff>142875</xdr:colOff>
      <xdr:row>19</xdr:row>
      <xdr:rowOff>142875</xdr:rowOff>
    </xdr:to>
    <xdr:sp>
      <xdr:nvSpPr>
        <xdr:cNvPr id="4" name="AutoShape 4"/>
        <xdr:cNvSpPr>
          <a:spLocks/>
        </xdr:cNvSpPr>
      </xdr:nvSpPr>
      <xdr:spPr>
        <a:xfrm>
          <a:off x="762000" y="35718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xdr:row>
      <xdr:rowOff>85725</xdr:rowOff>
    </xdr:from>
    <xdr:to>
      <xdr:col>2</xdr:col>
      <xdr:colOff>152400</xdr:colOff>
      <xdr:row>17</xdr:row>
      <xdr:rowOff>152400</xdr:rowOff>
    </xdr:to>
    <xdr:sp>
      <xdr:nvSpPr>
        <xdr:cNvPr id="5" name="AutoShape 5"/>
        <xdr:cNvSpPr>
          <a:spLocks/>
        </xdr:cNvSpPr>
      </xdr:nvSpPr>
      <xdr:spPr>
        <a:xfrm>
          <a:off x="771525" y="32004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xdr:row>
      <xdr:rowOff>57150</xdr:rowOff>
    </xdr:from>
    <xdr:to>
      <xdr:col>2</xdr:col>
      <xdr:colOff>152400</xdr:colOff>
      <xdr:row>15</xdr:row>
      <xdr:rowOff>142875</xdr:rowOff>
    </xdr:to>
    <xdr:sp>
      <xdr:nvSpPr>
        <xdr:cNvPr id="6" name="AutoShape 6"/>
        <xdr:cNvSpPr>
          <a:spLocks/>
        </xdr:cNvSpPr>
      </xdr:nvSpPr>
      <xdr:spPr>
        <a:xfrm>
          <a:off x="771525" y="2600325"/>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20</xdr:row>
      <xdr:rowOff>57150</xdr:rowOff>
    </xdr:from>
    <xdr:to>
      <xdr:col>2</xdr:col>
      <xdr:colOff>161925</xdr:colOff>
      <xdr:row>21</xdr:row>
      <xdr:rowOff>123825</xdr:rowOff>
    </xdr:to>
    <xdr:sp>
      <xdr:nvSpPr>
        <xdr:cNvPr id="7" name="AutoShape 7"/>
        <xdr:cNvSpPr>
          <a:spLocks/>
        </xdr:cNvSpPr>
      </xdr:nvSpPr>
      <xdr:spPr>
        <a:xfrm>
          <a:off x="781050" y="3933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22</xdr:row>
      <xdr:rowOff>104775</xdr:rowOff>
    </xdr:from>
    <xdr:to>
      <xdr:col>2</xdr:col>
      <xdr:colOff>161925</xdr:colOff>
      <xdr:row>23</xdr:row>
      <xdr:rowOff>171450</xdr:rowOff>
    </xdr:to>
    <xdr:sp>
      <xdr:nvSpPr>
        <xdr:cNvPr id="8" name="AutoShape 8"/>
        <xdr:cNvSpPr>
          <a:spLocks/>
        </xdr:cNvSpPr>
      </xdr:nvSpPr>
      <xdr:spPr>
        <a:xfrm>
          <a:off x="781050" y="43624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11</xdr:row>
      <xdr:rowOff>47625</xdr:rowOff>
    </xdr:from>
    <xdr:to>
      <xdr:col>2</xdr:col>
      <xdr:colOff>152400</xdr:colOff>
      <xdr:row>12</xdr:row>
      <xdr:rowOff>114300</xdr:rowOff>
    </xdr:to>
    <xdr:sp>
      <xdr:nvSpPr>
        <xdr:cNvPr id="9" name="AutoShape 9"/>
        <xdr:cNvSpPr>
          <a:spLocks/>
        </xdr:cNvSpPr>
      </xdr:nvSpPr>
      <xdr:spPr>
        <a:xfrm>
          <a:off x="771525" y="22098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57150</xdr:rowOff>
    </xdr:from>
    <xdr:to>
      <xdr:col>2</xdr:col>
      <xdr:colOff>114300</xdr:colOff>
      <xdr:row>31</xdr:row>
      <xdr:rowOff>123825</xdr:rowOff>
    </xdr:to>
    <xdr:sp>
      <xdr:nvSpPr>
        <xdr:cNvPr id="10" name="AutoShape 10"/>
        <xdr:cNvSpPr>
          <a:spLocks/>
        </xdr:cNvSpPr>
      </xdr:nvSpPr>
      <xdr:spPr>
        <a:xfrm>
          <a:off x="733425" y="58388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76200</xdr:rowOff>
    </xdr:from>
    <xdr:to>
      <xdr:col>2</xdr:col>
      <xdr:colOff>123825</xdr:colOff>
      <xdr:row>37</xdr:row>
      <xdr:rowOff>133350</xdr:rowOff>
    </xdr:to>
    <xdr:sp>
      <xdr:nvSpPr>
        <xdr:cNvPr id="11" name="AutoShape 11"/>
        <xdr:cNvSpPr>
          <a:spLocks/>
        </xdr:cNvSpPr>
      </xdr:nvSpPr>
      <xdr:spPr>
        <a:xfrm>
          <a:off x="742950" y="67056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51</xdr:row>
      <xdr:rowOff>66675</xdr:rowOff>
    </xdr:from>
    <xdr:to>
      <xdr:col>2</xdr:col>
      <xdr:colOff>142875</xdr:colOff>
      <xdr:row>52</xdr:row>
      <xdr:rowOff>133350</xdr:rowOff>
    </xdr:to>
    <xdr:sp>
      <xdr:nvSpPr>
        <xdr:cNvPr id="12" name="AutoShape 12"/>
        <xdr:cNvSpPr>
          <a:spLocks/>
        </xdr:cNvSpPr>
      </xdr:nvSpPr>
      <xdr:spPr>
        <a:xfrm>
          <a:off x="762000" y="99345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53</xdr:row>
      <xdr:rowOff>66675</xdr:rowOff>
    </xdr:from>
    <xdr:to>
      <xdr:col>2</xdr:col>
      <xdr:colOff>142875</xdr:colOff>
      <xdr:row>56</xdr:row>
      <xdr:rowOff>123825</xdr:rowOff>
    </xdr:to>
    <xdr:sp>
      <xdr:nvSpPr>
        <xdr:cNvPr id="13" name="AutoShape 13"/>
        <xdr:cNvSpPr>
          <a:spLocks/>
        </xdr:cNvSpPr>
      </xdr:nvSpPr>
      <xdr:spPr>
        <a:xfrm>
          <a:off x="762000" y="10315575"/>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45</xdr:row>
      <xdr:rowOff>76200</xdr:rowOff>
    </xdr:from>
    <xdr:to>
      <xdr:col>2</xdr:col>
      <xdr:colOff>142875</xdr:colOff>
      <xdr:row>46</xdr:row>
      <xdr:rowOff>142875</xdr:rowOff>
    </xdr:to>
    <xdr:sp>
      <xdr:nvSpPr>
        <xdr:cNvPr id="14" name="AutoShape 14"/>
        <xdr:cNvSpPr>
          <a:spLocks/>
        </xdr:cNvSpPr>
      </xdr:nvSpPr>
      <xdr:spPr>
        <a:xfrm>
          <a:off x="762000" y="880110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43</xdr:row>
      <xdr:rowOff>85725</xdr:rowOff>
    </xdr:from>
    <xdr:to>
      <xdr:col>2</xdr:col>
      <xdr:colOff>152400</xdr:colOff>
      <xdr:row>44</xdr:row>
      <xdr:rowOff>152400</xdr:rowOff>
    </xdr:to>
    <xdr:sp>
      <xdr:nvSpPr>
        <xdr:cNvPr id="15" name="AutoShape 15"/>
        <xdr:cNvSpPr>
          <a:spLocks/>
        </xdr:cNvSpPr>
      </xdr:nvSpPr>
      <xdr:spPr>
        <a:xfrm>
          <a:off x="771525" y="84296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40</xdr:row>
      <xdr:rowOff>57150</xdr:rowOff>
    </xdr:from>
    <xdr:to>
      <xdr:col>2</xdr:col>
      <xdr:colOff>152400</xdr:colOff>
      <xdr:row>42</xdr:row>
      <xdr:rowOff>142875</xdr:rowOff>
    </xdr:to>
    <xdr:sp>
      <xdr:nvSpPr>
        <xdr:cNvPr id="16" name="AutoShape 16"/>
        <xdr:cNvSpPr>
          <a:spLocks/>
        </xdr:cNvSpPr>
      </xdr:nvSpPr>
      <xdr:spPr>
        <a:xfrm>
          <a:off x="771525" y="7829550"/>
          <a:ext cx="7620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47</xdr:row>
      <xdr:rowOff>57150</xdr:rowOff>
    </xdr:from>
    <xdr:to>
      <xdr:col>2</xdr:col>
      <xdr:colOff>161925</xdr:colOff>
      <xdr:row>48</xdr:row>
      <xdr:rowOff>123825</xdr:rowOff>
    </xdr:to>
    <xdr:sp>
      <xdr:nvSpPr>
        <xdr:cNvPr id="17" name="AutoShape 17"/>
        <xdr:cNvSpPr>
          <a:spLocks/>
        </xdr:cNvSpPr>
      </xdr:nvSpPr>
      <xdr:spPr>
        <a:xfrm>
          <a:off x="781050" y="91630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49</xdr:row>
      <xdr:rowOff>104775</xdr:rowOff>
    </xdr:from>
    <xdr:to>
      <xdr:col>2</xdr:col>
      <xdr:colOff>161925</xdr:colOff>
      <xdr:row>50</xdr:row>
      <xdr:rowOff>171450</xdr:rowOff>
    </xdr:to>
    <xdr:sp>
      <xdr:nvSpPr>
        <xdr:cNvPr id="18" name="AutoShape 18"/>
        <xdr:cNvSpPr>
          <a:spLocks/>
        </xdr:cNvSpPr>
      </xdr:nvSpPr>
      <xdr:spPr>
        <a:xfrm>
          <a:off x="781050" y="9591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38</xdr:row>
      <xdr:rowOff>47625</xdr:rowOff>
    </xdr:from>
    <xdr:to>
      <xdr:col>2</xdr:col>
      <xdr:colOff>152400</xdr:colOff>
      <xdr:row>39</xdr:row>
      <xdr:rowOff>114300</xdr:rowOff>
    </xdr:to>
    <xdr:sp>
      <xdr:nvSpPr>
        <xdr:cNvPr id="19" name="AutoShape 19"/>
        <xdr:cNvSpPr>
          <a:spLocks/>
        </xdr:cNvSpPr>
      </xdr:nvSpPr>
      <xdr:spPr>
        <a:xfrm>
          <a:off x="771525" y="743902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57</xdr:row>
      <xdr:rowOff>57150</xdr:rowOff>
    </xdr:from>
    <xdr:to>
      <xdr:col>2</xdr:col>
      <xdr:colOff>114300</xdr:colOff>
      <xdr:row>58</xdr:row>
      <xdr:rowOff>123825</xdr:rowOff>
    </xdr:to>
    <xdr:sp>
      <xdr:nvSpPr>
        <xdr:cNvPr id="20" name="AutoShape 20"/>
        <xdr:cNvSpPr>
          <a:spLocks/>
        </xdr:cNvSpPr>
      </xdr:nvSpPr>
      <xdr:spPr>
        <a:xfrm>
          <a:off x="733425" y="11068050"/>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74</xdr:row>
      <xdr:rowOff>57150</xdr:rowOff>
    </xdr:from>
    <xdr:to>
      <xdr:col>3</xdr:col>
      <xdr:colOff>171450</xdr:colOff>
      <xdr:row>77</xdr:row>
      <xdr:rowOff>161925</xdr:rowOff>
    </xdr:to>
    <xdr:sp>
      <xdr:nvSpPr>
        <xdr:cNvPr id="21" name="AutoShape 21"/>
        <xdr:cNvSpPr>
          <a:spLocks/>
        </xdr:cNvSpPr>
      </xdr:nvSpPr>
      <xdr:spPr>
        <a:xfrm>
          <a:off x="923925" y="14401800"/>
          <a:ext cx="142875"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73</xdr:row>
      <xdr:rowOff>76200</xdr:rowOff>
    </xdr:from>
    <xdr:to>
      <xdr:col>1</xdr:col>
      <xdr:colOff>457200</xdr:colOff>
      <xdr:row>79</xdr:row>
      <xdr:rowOff>9525</xdr:rowOff>
    </xdr:to>
    <xdr:sp>
      <xdr:nvSpPr>
        <xdr:cNvPr id="22" name="AutoShape 22"/>
        <xdr:cNvSpPr>
          <a:spLocks/>
        </xdr:cNvSpPr>
      </xdr:nvSpPr>
      <xdr:spPr>
        <a:xfrm>
          <a:off x="523875" y="14230350"/>
          <a:ext cx="133350" cy="1076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70</xdr:row>
      <xdr:rowOff>28575</xdr:rowOff>
    </xdr:from>
    <xdr:to>
      <xdr:col>2</xdr:col>
      <xdr:colOff>0</xdr:colOff>
      <xdr:row>72</xdr:row>
      <xdr:rowOff>9525</xdr:rowOff>
    </xdr:to>
    <xdr:sp>
      <xdr:nvSpPr>
        <xdr:cNvPr id="23" name="AutoShape 23"/>
        <xdr:cNvSpPr>
          <a:spLocks/>
        </xdr:cNvSpPr>
      </xdr:nvSpPr>
      <xdr:spPr>
        <a:xfrm>
          <a:off x="590550" y="13611225"/>
          <a:ext cx="10477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67</xdr:row>
      <xdr:rowOff>28575</xdr:rowOff>
    </xdr:from>
    <xdr:to>
      <xdr:col>2</xdr:col>
      <xdr:colOff>0</xdr:colOff>
      <xdr:row>69</xdr:row>
      <xdr:rowOff>9525</xdr:rowOff>
    </xdr:to>
    <xdr:sp>
      <xdr:nvSpPr>
        <xdr:cNvPr id="24" name="AutoShape 24"/>
        <xdr:cNvSpPr>
          <a:spLocks/>
        </xdr:cNvSpPr>
      </xdr:nvSpPr>
      <xdr:spPr>
        <a:xfrm>
          <a:off x="590550" y="13039725"/>
          <a:ext cx="10477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7"/>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96</v>
      </c>
      <c r="B1" s="1"/>
      <c r="C1" s="1"/>
      <c r="D1" s="1"/>
      <c r="E1" s="1"/>
      <c r="F1" s="1"/>
    </row>
    <row r="2" spans="1:6" ht="12" customHeight="1">
      <c r="A2" s="1"/>
      <c r="B2" s="1"/>
      <c r="C2" s="1"/>
      <c r="D2" s="1"/>
      <c r="E2" s="1"/>
      <c r="F2" s="1"/>
    </row>
    <row r="3" spans="2:6" ht="12" customHeight="1">
      <c r="B3" s="1" t="s">
        <v>1689</v>
      </c>
      <c r="C3" s="1"/>
      <c r="E3" s="1"/>
      <c r="F3" s="1"/>
    </row>
    <row r="4" spans="2:6" ht="12" customHeight="1">
      <c r="B4" s="3" t="s">
        <v>1694</v>
      </c>
      <c r="C4" s="1" t="s">
        <v>1713</v>
      </c>
      <c r="E4" s="1"/>
      <c r="F4" s="1"/>
    </row>
    <row r="5" spans="2:3" ht="26.25" customHeight="1">
      <c r="B5" s="3" t="s">
        <v>1695</v>
      </c>
      <c r="C5" s="5" t="s">
        <v>107</v>
      </c>
    </row>
    <row r="6" spans="2:6" ht="36" customHeight="1">
      <c r="B6" s="3" t="s">
        <v>111</v>
      </c>
      <c r="C6" s="4" t="s">
        <v>108</v>
      </c>
      <c r="E6" s="1"/>
      <c r="F6" s="1"/>
    </row>
    <row r="7" spans="2:3" ht="12" customHeight="1">
      <c r="B7" s="3" t="s">
        <v>112</v>
      </c>
      <c r="C7" s="5" t="s">
        <v>1762</v>
      </c>
    </row>
    <row r="8" spans="2:3" ht="24.75" customHeight="1">
      <c r="B8" s="3" t="s">
        <v>1714</v>
      </c>
      <c r="C8" s="5" t="s">
        <v>1763</v>
      </c>
    </row>
    <row r="9" spans="2:3" ht="12" customHeight="1">
      <c r="B9" s="1"/>
      <c r="C9" s="5"/>
    </row>
    <row r="10" spans="2:6" ht="12" customHeight="1">
      <c r="B10" s="1"/>
      <c r="C10" s="1" t="s">
        <v>109</v>
      </c>
      <c r="F10" s="1"/>
    </row>
    <row r="11" spans="2:6" ht="12">
      <c r="B11" s="1"/>
      <c r="C11" s="1" t="s">
        <v>110</v>
      </c>
      <c r="E11" s="1"/>
      <c r="F11" s="1"/>
    </row>
    <row r="12" spans="1:6" ht="12">
      <c r="A12" s="1"/>
      <c r="B12" s="1"/>
      <c r="C12" s="1"/>
      <c r="D12" s="1"/>
      <c r="E12" s="1"/>
      <c r="F12" s="1"/>
    </row>
    <row r="13" spans="1:4" ht="12">
      <c r="A13" s="1"/>
      <c r="B13" s="1"/>
      <c r="C13" s="1"/>
      <c r="D13" s="1"/>
    </row>
    <row r="14" spans="2:4" ht="12">
      <c r="B14" s="1" t="s">
        <v>1690</v>
      </c>
      <c r="C14" s="1" t="s">
        <v>302</v>
      </c>
      <c r="D14" s="1"/>
    </row>
    <row r="15" ht="12">
      <c r="B15" s="2" t="s">
        <v>1721</v>
      </c>
    </row>
    <row r="16" spans="2:3" ht="12">
      <c r="B16" s="2">
        <v>1</v>
      </c>
      <c r="C16" s="2" t="s">
        <v>102</v>
      </c>
    </row>
    <row r="17" spans="2:3" ht="12">
      <c r="B17" s="2">
        <v>2</v>
      </c>
      <c r="C17" s="2" t="s">
        <v>103</v>
      </c>
    </row>
    <row r="19" ht="12">
      <c r="B19" s="2" t="s">
        <v>1723</v>
      </c>
    </row>
    <row r="20" spans="2:3" ht="12">
      <c r="B20" s="2">
        <v>3</v>
      </c>
      <c r="C20" s="2" t="s">
        <v>113</v>
      </c>
    </row>
    <row r="22" ht="12">
      <c r="B22" s="2" t="s">
        <v>6</v>
      </c>
    </row>
    <row r="23" spans="2:3" ht="12">
      <c r="B23" s="2">
        <v>4</v>
      </c>
      <c r="C23" s="2" t="s">
        <v>126</v>
      </c>
    </row>
    <row r="25" ht="12">
      <c r="B25" s="2" t="s">
        <v>7</v>
      </c>
    </row>
    <row r="26" spans="2:3" ht="12">
      <c r="B26" s="2">
        <v>5</v>
      </c>
      <c r="C26" s="2" t="s">
        <v>134</v>
      </c>
    </row>
    <row r="27" spans="2:3" ht="12">
      <c r="B27" s="2">
        <v>6</v>
      </c>
      <c r="C27" s="2" t="s">
        <v>135</v>
      </c>
    </row>
    <row r="28" spans="2:3" ht="12">
      <c r="B28" s="2">
        <v>7</v>
      </c>
      <c r="C28" s="2" t="s">
        <v>167</v>
      </c>
    </row>
    <row r="29" ht="12">
      <c r="C29" s="7"/>
    </row>
    <row r="30" ht="12">
      <c r="B30" s="2" t="s">
        <v>14</v>
      </c>
    </row>
    <row r="31" spans="2:3" ht="12">
      <c r="B31" s="2">
        <v>8</v>
      </c>
      <c r="C31" s="6" t="s">
        <v>202</v>
      </c>
    </row>
    <row r="32" ht="12">
      <c r="C32" s="6"/>
    </row>
    <row r="33" ht="12">
      <c r="B33" s="2" t="s">
        <v>19</v>
      </c>
    </row>
    <row r="34" spans="2:3" ht="12">
      <c r="B34" s="2">
        <v>9</v>
      </c>
      <c r="C34" s="2" t="s">
        <v>20</v>
      </c>
    </row>
    <row r="35" ht="12">
      <c r="C35" s="6"/>
    </row>
    <row r="36" ht="12">
      <c r="B36" s="2" t="s">
        <v>21</v>
      </c>
    </row>
    <row r="37" spans="2:3" ht="12">
      <c r="B37" s="2">
        <v>10</v>
      </c>
      <c r="C37" s="8" t="s">
        <v>211</v>
      </c>
    </row>
    <row r="38" spans="2:3" ht="12">
      <c r="B38" s="2">
        <v>11</v>
      </c>
      <c r="C38" s="9" t="s">
        <v>22</v>
      </c>
    </row>
    <row r="40" ht="12">
      <c r="B40" s="2" t="s">
        <v>1738</v>
      </c>
    </row>
    <row r="41" spans="2:3" ht="12">
      <c r="B41" s="2">
        <v>12</v>
      </c>
      <c r="C41" s="2" t="s">
        <v>218</v>
      </c>
    </row>
    <row r="42" spans="2:3" ht="12">
      <c r="B42" s="2">
        <v>13</v>
      </c>
      <c r="C42" s="2" t="s">
        <v>222</v>
      </c>
    </row>
    <row r="44" ht="12">
      <c r="B44" s="2" t="s">
        <v>29</v>
      </c>
    </row>
    <row r="45" ht="12">
      <c r="C45" s="2" t="s">
        <v>1700</v>
      </c>
    </row>
    <row r="46" spans="2:3" ht="12">
      <c r="B46" s="2">
        <v>14</v>
      </c>
      <c r="C46" s="2" t="s">
        <v>1732</v>
      </c>
    </row>
    <row r="47" ht="12">
      <c r="C47" s="2" t="s">
        <v>1743</v>
      </c>
    </row>
    <row r="48" spans="2:3" ht="12">
      <c r="B48" s="2">
        <v>15</v>
      </c>
      <c r="C48" s="2" t="s">
        <v>1750</v>
      </c>
    </row>
    <row r="50" ht="12">
      <c r="B50" s="2" t="s">
        <v>233</v>
      </c>
    </row>
    <row r="51" spans="2:3" ht="12">
      <c r="B51" s="2">
        <v>16</v>
      </c>
      <c r="C51" s="2" t="s">
        <v>1752</v>
      </c>
    </row>
    <row r="53" ht="12">
      <c r="B53" s="2" t="s">
        <v>234</v>
      </c>
    </row>
    <row r="54" spans="2:3" ht="12">
      <c r="B54" s="2">
        <v>17</v>
      </c>
      <c r="C54" s="2" t="s">
        <v>1754</v>
      </c>
    </row>
    <row r="55" spans="2:3" ht="12">
      <c r="B55" s="2">
        <v>18</v>
      </c>
      <c r="C55" s="2" t="s">
        <v>1652</v>
      </c>
    </row>
    <row r="57" ht="12">
      <c r="B57" s="2" t="s">
        <v>238</v>
      </c>
    </row>
    <row r="58" spans="2:3" ht="12">
      <c r="B58" s="2">
        <v>19</v>
      </c>
      <c r="C58" s="2" t="s">
        <v>239</v>
      </c>
    </row>
    <row r="60" ht="12">
      <c r="B60" s="2" t="s">
        <v>243</v>
      </c>
    </row>
    <row r="61" ht="12">
      <c r="C61" s="2" t="s">
        <v>247</v>
      </c>
    </row>
    <row r="62" spans="2:3" ht="12">
      <c r="B62" s="2">
        <v>20</v>
      </c>
      <c r="C62" s="2" t="s">
        <v>44</v>
      </c>
    </row>
    <row r="63" spans="2:3" ht="12">
      <c r="B63" s="2">
        <v>21</v>
      </c>
      <c r="C63" s="2" t="s">
        <v>45</v>
      </c>
    </row>
    <row r="65" ht="12">
      <c r="B65" s="2" t="s">
        <v>252</v>
      </c>
    </row>
    <row r="66" spans="2:3" ht="12">
      <c r="B66" s="2">
        <v>22</v>
      </c>
      <c r="C66" s="2" t="s">
        <v>253</v>
      </c>
    </row>
    <row r="68" ht="12">
      <c r="B68" s="2" t="s">
        <v>260</v>
      </c>
    </row>
    <row r="69" spans="2:3" ht="12">
      <c r="B69" s="2">
        <v>23</v>
      </c>
      <c r="C69" s="2" t="s">
        <v>1662</v>
      </c>
    </row>
    <row r="71" ht="12">
      <c r="B71" s="2" t="s">
        <v>266</v>
      </c>
    </row>
    <row r="72" ht="12">
      <c r="C72" s="2" t="s">
        <v>1682</v>
      </c>
    </row>
    <row r="73" spans="2:3" ht="12">
      <c r="B73" s="2">
        <v>24</v>
      </c>
      <c r="C73" s="2" t="s">
        <v>268</v>
      </c>
    </row>
    <row r="74" ht="12">
      <c r="C74" s="2" t="s">
        <v>1683</v>
      </c>
    </row>
    <row r="75" spans="2:3" ht="12">
      <c r="B75" s="2">
        <v>25</v>
      </c>
      <c r="C75" s="2" t="s">
        <v>268</v>
      </c>
    </row>
    <row r="77" ht="12">
      <c r="B77" s="2" t="s">
        <v>281</v>
      </c>
    </row>
    <row r="78" spans="2:3" ht="12">
      <c r="B78" s="2">
        <v>26</v>
      </c>
      <c r="C78" s="2" t="s">
        <v>1681</v>
      </c>
    </row>
    <row r="79" ht="12">
      <c r="C79" s="2" t="s">
        <v>1673</v>
      </c>
    </row>
    <row r="80" spans="2:3" ht="12">
      <c r="B80" s="2">
        <v>27</v>
      </c>
      <c r="C80" s="8" t="s">
        <v>285</v>
      </c>
    </row>
    <row r="81" spans="2:3" ht="12">
      <c r="B81" s="2">
        <v>28</v>
      </c>
      <c r="C81" s="8" t="s">
        <v>1674</v>
      </c>
    </row>
    <row r="83" ht="12">
      <c r="B83" s="2" t="s">
        <v>295</v>
      </c>
    </row>
    <row r="84" ht="12">
      <c r="C84" s="2" t="s">
        <v>85</v>
      </c>
    </row>
    <row r="85" spans="2:3" ht="12">
      <c r="B85" s="2">
        <v>29</v>
      </c>
      <c r="C85" s="2" t="s">
        <v>89</v>
      </c>
    </row>
    <row r="86" ht="12">
      <c r="C86" s="2" t="s">
        <v>1693</v>
      </c>
    </row>
    <row r="87" spans="2:3" ht="12">
      <c r="B87" s="2">
        <v>30</v>
      </c>
      <c r="C87" s="2" t="s">
        <v>94</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U51"/>
  <sheetViews>
    <sheetView workbookViewId="0" topLeftCell="A1">
      <selection activeCell="A1" sqref="A1"/>
    </sheetView>
  </sheetViews>
  <sheetFormatPr defaultColWidth="9.00390625" defaultRowHeight="15" customHeight="1"/>
  <cols>
    <col min="1" max="1" width="2.375" style="415" customWidth="1"/>
    <col min="2" max="2" width="5.125" style="415" customWidth="1"/>
    <col min="3" max="3" width="4.625" style="415" customWidth="1"/>
    <col min="4" max="4" width="13.625" style="417" customWidth="1"/>
    <col min="5" max="5" width="2.50390625" style="417" customWidth="1"/>
    <col min="6" max="9" width="11.625" style="417" customWidth="1"/>
    <col min="10" max="10" width="11.625" style="415" customWidth="1"/>
    <col min="11" max="11" width="11.125" style="415" bestFit="1" customWidth="1"/>
    <col min="12" max="12" width="9.125" style="415" bestFit="1" customWidth="1"/>
    <col min="13" max="13" width="11.00390625" style="415" customWidth="1"/>
    <col min="14" max="14" width="9.375" style="415" bestFit="1" customWidth="1"/>
    <col min="15" max="20" width="9.125" style="415" bestFit="1" customWidth="1"/>
    <col min="21" max="16384" width="9.00390625" style="415" customWidth="1"/>
  </cols>
  <sheetData>
    <row r="1" spans="2:3" ht="21.75" customHeight="1">
      <c r="B1" s="416" t="s">
        <v>1442</v>
      </c>
      <c r="C1" s="416"/>
    </row>
    <row r="2" spans="2:20" ht="15" customHeight="1" thickBot="1">
      <c r="B2" s="418"/>
      <c r="C2" s="418"/>
      <c r="D2" s="418"/>
      <c r="E2" s="418"/>
      <c r="F2" s="418"/>
      <c r="G2" s="418"/>
      <c r="H2" s="418"/>
      <c r="I2" s="419"/>
      <c r="J2" s="418"/>
      <c r="K2" s="418"/>
      <c r="L2" s="418"/>
      <c r="M2" s="418"/>
      <c r="N2" s="418"/>
      <c r="O2" s="418"/>
      <c r="P2" s="418"/>
      <c r="Q2" s="418"/>
      <c r="R2" s="418"/>
      <c r="S2" s="418"/>
      <c r="T2" s="419" t="s">
        <v>1389</v>
      </c>
    </row>
    <row r="3" spans="2:20" ht="24" customHeight="1" thickTop="1">
      <c r="B3" s="1264" t="s">
        <v>1390</v>
      </c>
      <c r="C3" s="1265"/>
      <c r="D3" s="1265"/>
      <c r="E3" s="1266"/>
      <c r="F3" s="421" t="s">
        <v>1391</v>
      </c>
      <c r="G3" s="421" t="s">
        <v>328</v>
      </c>
      <c r="H3" s="421" t="s">
        <v>1345</v>
      </c>
      <c r="I3" s="422" t="s">
        <v>1392</v>
      </c>
      <c r="J3" s="420" t="s">
        <v>1393</v>
      </c>
      <c r="K3" s="421" t="s">
        <v>1394</v>
      </c>
      <c r="L3" s="421" t="s">
        <v>1395</v>
      </c>
      <c r="M3" s="421" t="s">
        <v>1396</v>
      </c>
      <c r="N3" s="421" t="s">
        <v>1397</v>
      </c>
      <c r="O3" s="421" t="s">
        <v>1398</v>
      </c>
      <c r="P3" s="421" t="s">
        <v>1399</v>
      </c>
      <c r="Q3" s="421" t="s">
        <v>1400</v>
      </c>
      <c r="R3" s="421" t="s">
        <v>1401</v>
      </c>
      <c r="S3" s="421" t="s">
        <v>1402</v>
      </c>
      <c r="T3" s="421" t="s">
        <v>1403</v>
      </c>
    </row>
    <row r="4" spans="2:20" ht="12" customHeight="1">
      <c r="B4" s="423"/>
      <c r="C4" s="424"/>
      <c r="D4" s="424"/>
      <c r="E4" s="425"/>
      <c r="F4" s="426"/>
      <c r="G4" s="426"/>
      <c r="H4" s="426"/>
      <c r="I4" s="426"/>
      <c r="J4" s="426"/>
      <c r="K4" s="426"/>
      <c r="L4" s="426"/>
      <c r="M4" s="426"/>
      <c r="N4" s="426"/>
      <c r="O4" s="426"/>
      <c r="P4" s="426"/>
      <c r="Q4" s="426"/>
      <c r="R4" s="426"/>
      <c r="S4" s="426"/>
      <c r="T4" s="427"/>
    </row>
    <row r="5" spans="2:20" s="428" customFormat="1" ht="12" customHeight="1">
      <c r="B5" s="1267" t="s">
        <v>332</v>
      </c>
      <c r="C5" s="1268"/>
      <c r="D5" s="1268"/>
      <c r="E5" s="1269"/>
      <c r="F5" s="432">
        <f aca="true" t="shared" si="0" ref="F5:T5">SUM(F26,F32,F41,F48)</f>
        <v>7148358</v>
      </c>
      <c r="G5" s="432">
        <f t="shared" si="0"/>
        <v>5937912</v>
      </c>
      <c r="H5" s="432">
        <f t="shared" si="0"/>
        <v>5810544</v>
      </c>
      <c r="I5" s="70">
        <f t="shared" si="0"/>
        <v>206313</v>
      </c>
      <c r="J5" s="70">
        <f t="shared" si="0"/>
        <v>387837</v>
      </c>
      <c r="K5" s="70">
        <f t="shared" si="0"/>
        <v>597341</v>
      </c>
      <c r="L5" s="70">
        <f t="shared" si="0"/>
        <v>421426</v>
      </c>
      <c r="M5" s="70">
        <f t="shared" si="0"/>
        <v>1634187</v>
      </c>
      <c r="N5" s="70">
        <f t="shared" si="0"/>
        <v>866388</v>
      </c>
      <c r="O5" s="70">
        <f t="shared" si="0"/>
        <v>221480</v>
      </c>
      <c r="P5" s="70">
        <f t="shared" si="0"/>
        <v>252234</v>
      </c>
      <c r="Q5" s="70">
        <f t="shared" si="0"/>
        <v>316594</v>
      </c>
      <c r="R5" s="70">
        <f t="shared" si="0"/>
        <v>381923</v>
      </c>
      <c r="S5" s="70">
        <f t="shared" si="0"/>
        <v>349240</v>
      </c>
      <c r="T5" s="433">
        <f t="shared" si="0"/>
        <v>175581</v>
      </c>
    </row>
    <row r="6" spans="2:20" s="428" customFormat="1" ht="12" customHeight="1">
      <c r="B6" s="429"/>
      <c r="C6" s="430"/>
      <c r="D6" s="430"/>
      <c r="E6" s="434"/>
      <c r="F6" s="432"/>
      <c r="G6" s="432"/>
      <c r="H6" s="432"/>
      <c r="I6" s="70"/>
      <c r="J6" s="70"/>
      <c r="K6" s="70"/>
      <c r="L6" s="70"/>
      <c r="M6" s="70"/>
      <c r="N6" s="70"/>
      <c r="O6" s="70"/>
      <c r="P6" s="70"/>
      <c r="Q6" s="70"/>
      <c r="R6" s="70"/>
      <c r="S6" s="70"/>
      <c r="T6" s="433"/>
    </row>
    <row r="7" spans="2:20" s="428" customFormat="1" ht="12" customHeight="1">
      <c r="B7" s="1263" t="s">
        <v>1404</v>
      </c>
      <c r="C7" s="1255" t="s">
        <v>1405</v>
      </c>
      <c r="D7" s="1261"/>
      <c r="E7" s="434"/>
      <c r="F7" s="436">
        <v>463409</v>
      </c>
      <c r="G7" s="436">
        <v>566853</v>
      </c>
      <c r="H7" s="436">
        <v>534768</v>
      </c>
      <c r="I7" s="59">
        <v>0</v>
      </c>
      <c r="J7" s="59">
        <v>0</v>
      </c>
      <c r="K7" s="59">
        <v>0</v>
      </c>
      <c r="L7" s="59">
        <v>259</v>
      </c>
      <c r="M7" s="59">
        <v>488014</v>
      </c>
      <c r="N7" s="59">
        <v>46208</v>
      </c>
      <c r="O7" s="59">
        <v>0</v>
      </c>
      <c r="P7" s="59">
        <v>0</v>
      </c>
      <c r="Q7" s="59">
        <v>0</v>
      </c>
      <c r="R7" s="59">
        <v>21</v>
      </c>
      <c r="S7" s="59">
        <v>0</v>
      </c>
      <c r="T7" s="437">
        <v>266</v>
      </c>
    </row>
    <row r="8" spans="2:20" s="428" customFormat="1" ht="12" customHeight="1">
      <c r="B8" s="1263"/>
      <c r="C8" s="1255" t="s">
        <v>1406</v>
      </c>
      <c r="D8" s="1261"/>
      <c r="E8" s="434"/>
      <c r="F8" s="436">
        <v>922</v>
      </c>
      <c r="G8" s="436">
        <v>3281</v>
      </c>
      <c r="H8" s="436">
        <v>186646</v>
      </c>
      <c r="I8" s="59">
        <v>0</v>
      </c>
      <c r="J8" s="59">
        <v>0</v>
      </c>
      <c r="K8" s="59">
        <v>0</v>
      </c>
      <c r="L8" s="59">
        <v>0</v>
      </c>
      <c r="M8" s="59">
        <v>2987</v>
      </c>
      <c r="N8" s="59">
        <v>153329</v>
      </c>
      <c r="O8" s="59">
        <v>0</v>
      </c>
      <c r="P8" s="59">
        <v>0</v>
      </c>
      <c r="Q8" s="59">
        <v>0</v>
      </c>
      <c r="R8" s="59">
        <v>13292</v>
      </c>
      <c r="S8" s="59">
        <v>17038</v>
      </c>
      <c r="T8" s="437">
        <v>0</v>
      </c>
    </row>
    <row r="9" spans="2:20" s="428" customFormat="1" ht="12" customHeight="1">
      <c r="B9" s="1263"/>
      <c r="C9" s="1255" t="s">
        <v>1407</v>
      </c>
      <c r="D9" s="1261"/>
      <c r="E9" s="434"/>
      <c r="F9" s="436">
        <v>6629</v>
      </c>
      <c r="G9" s="436">
        <v>28985</v>
      </c>
      <c r="H9" s="436">
        <v>20363</v>
      </c>
      <c r="I9" s="59">
        <v>0</v>
      </c>
      <c r="J9" s="59">
        <v>0</v>
      </c>
      <c r="K9" s="59">
        <v>0</v>
      </c>
      <c r="L9" s="59">
        <v>0</v>
      </c>
      <c r="M9" s="59">
        <v>0</v>
      </c>
      <c r="N9" s="59">
        <v>845</v>
      </c>
      <c r="O9" s="59">
        <v>2837</v>
      </c>
      <c r="P9" s="59">
        <v>2491</v>
      </c>
      <c r="Q9" s="59">
        <v>6749</v>
      </c>
      <c r="R9" s="59">
        <v>5139</v>
      </c>
      <c r="S9" s="59">
        <v>2276</v>
      </c>
      <c r="T9" s="437">
        <v>26</v>
      </c>
    </row>
    <row r="10" spans="2:20" s="428" customFormat="1" ht="12" customHeight="1">
      <c r="B10" s="1263"/>
      <c r="C10" s="1255" t="s">
        <v>1408</v>
      </c>
      <c r="D10" s="1261"/>
      <c r="E10" s="434"/>
      <c r="F10" s="436">
        <v>3722</v>
      </c>
      <c r="G10" s="436">
        <v>56602</v>
      </c>
      <c r="H10" s="436">
        <v>49604</v>
      </c>
      <c r="I10" s="59">
        <v>0</v>
      </c>
      <c r="J10" s="59">
        <v>0</v>
      </c>
      <c r="K10" s="59">
        <v>0</v>
      </c>
      <c r="L10" s="59">
        <v>0</v>
      </c>
      <c r="M10" s="59">
        <v>0</v>
      </c>
      <c r="N10" s="59">
        <v>1265</v>
      </c>
      <c r="O10" s="59">
        <v>13993</v>
      </c>
      <c r="P10" s="59">
        <v>172</v>
      </c>
      <c r="Q10" s="59">
        <v>7711</v>
      </c>
      <c r="R10" s="59">
        <v>18089</v>
      </c>
      <c r="S10" s="59">
        <v>8285</v>
      </c>
      <c r="T10" s="437">
        <v>89</v>
      </c>
    </row>
    <row r="11" spans="2:20" s="428" customFormat="1" ht="12" customHeight="1">
      <c r="B11" s="1263"/>
      <c r="C11" s="1255" t="s">
        <v>1409</v>
      </c>
      <c r="D11" s="1261"/>
      <c r="E11" s="434"/>
      <c r="F11" s="436">
        <v>15346</v>
      </c>
      <c r="G11" s="436">
        <v>12054</v>
      </c>
      <c r="H11" s="436">
        <v>44490</v>
      </c>
      <c r="I11" s="59">
        <v>0</v>
      </c>
      <c r="J11" s="59">
        <v>0</v>
      </c>
      <c r="K11" s="59">
        <v>0</v>
      </c>
      <c r="L11" s="59">
        <v>0</v>
      </c>
      <c r="M11" s="59">
        <v>11</v>
      </c>
      <c r="N11" s="59">
        <v>833</v>
      </c>
      <c r="O11" s="59">
        <v>3774</v>
      </c>
      <c r="P11" s="59">
        <v>2739</v>
      </c>
      <c r="Q11" s="59">
        <v>6733</v>
      </c>
      <c r="R11" s="59">
        <v>23997</v>
      </c>
      <c r="S11" s="59">
        <v>6396</v>
      </c>
      <c r="T11" s="437">
        <v>7</v>
      </c>
    </row>
    <row r="12" spans="2:20" s="428" customFormat="1" ht="12" customHeight="1">
      <c r="B12" s="1263"/>
      <c r="C12" s="1255" t="s">
        <v>1410</v>
      </c>
      <c r="D12" s="1261"/>
      <c r="E12" s="434"/>
      <c r="F12" s="436">
        <v>71496</v>
      </c>
      <c r="G12" s="436">
        <v>95997</v>
      </c>
      <c r="H12" s="436">
        <v>213378</v>
      </c>
      <c r="I12" s="59">
        <v>89</v>
      </c>
      <c r="J12" s="59">
        <v>0</v>
      </c>
      <c r="K12" s="59">
        <v>12149</v>
      </c>
      <c r="L12" s="59">
        <v>551</v>
      </c>
      <c r="M12" s="59">
        <v>10474</v>
      </c>
      <c r="N12" s="59">
        <v>37985</v>
      </c>
      <c r="O12" s="59">
        <v>15102</v>
      </c>
      <c r="P12" s="59">
        <v>41333</v>
      </c>
      <c r="Q12" s="59">
        <v>8570</v>
      </c>
      <c r="R12" s="59">
        <v>24304</v>
      </c>
      <c r="S12" s="59">
        <v>61255</v>
      </c>
      <c r="T12" s="437">
        <v>13715</v>
      </c>
    </row>
    <row r="13" spans="2:20" s="428" customFormat="1" ht="12" customHeight="1">
      <c r="B13" s="1263"/>
      <c r="C13" s="1255" t="s">
        <v>1411</v>
      </c>
      <c r="D13" s="1261"/>
      <c r="E13" s="434"/>
      <c r="F13" s="436">
        <v>308725</v>
      </c>
      <c r="G13" s="436">
        <v>220818</v>
      </c>
      <c r="H13" s="436">
        <v>155971</v>
      </c>
      <c r="I13" s="59">
        <v>58955</v>
      </c>
      <c r="J13" s="59">
        <v>79247</v>
      </c>
      <c r="K13" s="59">
        <v>17655</v>
      </c>
      <c r="L13" s="59">
        <v>1507</v>
      </c>
      <c r="M13" s="59">
        <v>551</v>
      </c>
      <c r="N13" s="59">
        <v>68</v>
      </c>
      <c r="O13" s="59">
        <v>0</v>
      </c>
      <c r="P13" s="59">
        <v>271</v>
      </c>
      <c r="Q13" s="59">
        <v>43</v>
      </c>
      <c r="R13" s="59">
        <v>243</v>
      </c>
      <c r="S13" s="59">
        <v>613</v>
      </c>
      <c r="T13" s="437">
        <v>2324</v>
      </c>
    </row>
    <row r="14" spans="2:20" s="428" customFormat="1" ht="12" customHeight="1">
      <c r="B14" s="1263"/>
      <c r="C14" s="1255" t="s">
        <v>1412</v>
      </c>
      <c r="D14" s="1261"/>
      <c r="E14" s="434"/>
      <c r="F14" s="436">
        <v>175118</v>
      </c>
      <c r="G14" s="436">
        <v>142446</v>
      </c>
      <c r="H14" s="436">
        <v>93138</v>
      </c>
      <c r="I14" s="59">
        <v>12716</v>
      </c>
      <c r="J14" s="59">
        <v>14399</v>
      </c>
      <c r="K14" s="59">
        <v>262122</v>
      </c>
      <c r="L14" s="59">
        <v>21191</v>
      </c>
      <c r="M14" s="59">
        <v>11682</v>
      </c>
      <c r="N14" s="59">
        <v>1195</v>
      </c>
      <c r="O14" s="59">
        <v>0</v>
      </c>
      <c r="P14" s="59">
        <v>1973</v>
      </c>
      <c r="Q14" s="59">
        <v>1110</v>
      </c>
      <c r="R14" s="59">
        <v>3173</v>
      </c>
      <c r="S14" s="59">
        <v>4363</v>
      </c>
      <c r="T14" s="437">
        <v>3681</v>
      </c>
    </row>
    <row r="15" spans="2:20" s="428" customFormat="1" ht="12" customHeight="1">
      <c r="B15" s="1263"/>
      <c r="C15" s="1255" t="s">
        <v>1413</v>
      </c>
      <c r="D15" s="1261"/>
      <c r="E15" s="434"/>
      <c r="F15" s="436">
        <v>549905</v>
      </c>
      <c r="G15" s="436">
        <v>550583</v>
      </c>
      <c r="H15" s="436">
        <v>514136</v>
      </c>
      <c r="I15" s="59">
        <v>17022</v>
      </c>
      <c r="J15" s="59">
        <v>142132</v>
      </c>
      <c r="K15" s="59">
        <v>6264</v>
      </c>
      <c r="L15" s="59">
        <v>88130</v>
      </c>
      <c r="M15" s="59">
        <v>503</v>
      </c>
      <c r="N15" s="59">
        <v>420</v>
      </c>
      <c r="O15" s="59">
        <v>34</v>
      </c>
      <c r="P15" s="59">
        <v>240</v>
      </c>
      <c r="Q15" s="59">
        <v>936</v>
      </c>
      <c r="R15" s="59">
        <v>553</v>
      </c>
      <c r="S15" s="59">
        <v>1064</v>
      </c>
      <c r="T15" s="437">
        <v>980</v>
      </c>
    </row>
    <row r="16" spans="2:20" ht="12" customHeight="1">
      <c r="B16" s="1263"/>
      <c r="C16" s="1262" t="s">
        <v>1414</v>
      </c>
      <c r="D16" s="1262"/>
      <c r="E16" s="438"/>
      <c r="F16" s="439">
        <v>457393</v>
      </c>
      <c r="G16" s="439">
        <v>429402</v>
      </c>
      <c r="H16" s="439">
        <v>320604</v>
      </c>
      <c r="I16" s="59">
        <v>7172</v>
      </c>
      <c r="J16" s="59">
        <v>13488</v>
      </c>
      <c r="K16" s="59">
        <v>22758</v>
      </c>
      <c r="L16" s="59">
        <v>6020</v>
      </c>
      <c r="M16" s="59">
        <v>36835</v>
      </c>
      <c r="N16" s="59">
        <v>60189</v>
      </c>
      <c r="O16" s="59">
        <v>40526</v>
      </c>
      <c r="P16" s="59">
        <v>53963</v>
      </c>
      <c r="Q16" s="59">
        <v>30442</v>
      </c>
      <c r="R16" s="59">
        <v>19119</v>
      </c>
      <c r="S16" s="59">
        <v>25292</v>
      </c>
      <c r="T16" s="437">
        <v>21294</v>
      </c>
    </row>
    <row r="17" spans="2:20" ht="12" customHeight="1">
      <c r="B17" s="1263"/>
      <c r="C17" s="1270" t="s">
        <v>1415</v>
      </c>
      <c r="D17" s="1270"/>
      <c r="E17" s="440"/>
      <c r="F17" s="439">
        <v>222097</v>
      </c>
      <c r="G17" s="439">
        <v>240377</v>
      </c>
      <c r="H17" s="439">
        <v>213743</v>
      </c>
      <c r="I17" s="59">
        <v>9051</v>
      </c>
      <c r="J17" s="59">
        <v>17206</v>
      </c>
      <c r="K17" s="59">
        <v>13</v>
      </c>
      <c r="L17" s="59">
        <v>31232</v>
      </c>
      <c r="M17" s="59">
        <v>25100</v>
      </c>
      <c r="N17" s="59">
        <v>18382</v>
      </c>
      <c r="O17" s="59">
        <v>8912</v>
      </c>
      <c r="P17" s="59">
        <v>23977</v>
      </c>
      <c r="Q17" s="59">
        <v>12146</v>
      </c>
      <c r="R17" s="59">
        <v>11446</v>
      </c>
      <c r="S17" s="59">
        <v>16804</v>
      </c>
      <c r="T17" s="437">
        <v>16729</v>
      </c>
    </row>
    <row r="18" spans="2:20" ht="12" customHeight="1">
      <c r="B18" s="1263"/>
      <c r="C18" s="1260" t="s">
        <v>1416</v>
      </c>
      <c r="D18" s="1260"/>
      <c r="E18" s="441"/>
      <c r="F18" s="439">
        <v>4684</v>
      </c>
      <c r="G18" s="439">
        <v>114</v>
      </c>
      <c r="H18" s="439">
        <v>1434</v>
      </c>
      <c r="I18" s="59">
        <v>832</v>
      </c>
      <c r="J18" s="59">
        <v>527</v>
      </c>
      <c r="K18" s="59">
        <v>193</v>
      </c>
      <c r="L18" s="59">
        <v>11</v>
      </c>
      <c r="M18" s="59">
        <v>9</v>
      </c>
      <c r="N18" s="59">
        <v>0</v>
      </c>
      <c r="O18" s="59">
        <v>0</v>
      </c>
      <c r="P18" s="59">
        <v>2</v>
      </c>
      <c r="Q18" s="59">
        <v>0</v>
      </c>
      <c r="R18" s="59">
        <v>6</v>
      </c>
      <c r="S18" s="59">
        <v>12</v>
      </c>
      <c r="T18" s="437">
        <v>22</v>
      </c>
    </row>
    <row r="19" spans="2:20" ht="12" customHeight="1">
      <c r="B19" s="1263"/>
      <c r="C19" s="1260" t="s">
        <v>1417</v>
      </c>
      <c r="D19" s="1260"/>
      <c r="E19" s="441"/>
      <c r="F19" s="439">
        <v>47744</v>
      </c>
      <c r="G19" s="439">
        <v>56004</v>
      </c>
      <c r="H19" s="439">
        <v>102750</v>
      </c>
      <c r="I19" s="59">
        <v>3330</v>
      </c>
      <c r="J19" s="59">
        <v>603</v>
      </c>
      <c r="K19" s="59">
        <v>52918</v>
      </c>
      <c r="L19" s="59">
        <v>15</v>
      </c>
      <c r="M19" s="59">
        <v>15386</v>
      </c>
      <c r="N19" s="59">
        <v>24332</v>
      </c>
      <c r="O19" s="59">
        <v>4027</v>
      </c>
      <c r="P19" s="59">
        <v>1851</v>
      </c>
      <c r="Q19" s="59">
        <v>10464</v>
      </c>
      <c r="R19" s="59">
        <v>26405</v>
      </c>
      <c r="S19" s="59">
        <v>15574</v>
      </c>
      <c r="T19" s="437">
        <v>570</v>
      </c>
    </row>
    <row r="20" spans="2:20" ht="12" customHeight="1">
      <c r="B20" s="1263"/>
      <c r="C20" s="1260" t="s">
        <v>1418</v>
      </c>
      <c r="D20" s="1260"/>
      <c r="E20" s="441"/>
      <c r="F20" s="439">
        <v>1223589</v>
      </c>
      <c r="G20" s="439">
        <v>499215</v>
      </c>
      <c r="H20" s="439">
        <v>385168</v>
      </c>
      <c r="I20" s="59">
        <v>11849</v>
      </c>
      <c r="J20" s="59">
        <v>18626</v>
      </c>
      <c r="K20" s="59">
        <v>0</v>
      </c>
      <c r="L20" s="59">
        <v>24399</v>
      </c>
      <c r="M20" s="59">
        <v>4826</v>
      </c>
      <c r="N20" s="59">
        <v>902</v>
      </c>
      <c r="O20" s="59">
        <v>0</v>
      </c>
      <c r="P20" s="59">
        <v>16493</v>
      </c>
      <c r="Q20" s="59">
        <v>63605</v>
      </c>
      <c r="R20" s="59">
        <v>96008</v>
      </c>
      <c r="S20" s="59">
        <v>64471</v>
      </c>
      <c r="T20" s="437">
        <v>31071</v>
      </c>
    </row>
    <row r="21" spans="2:20" ht="12" customHeight="1">
      <c r="B21" s="1263"/>
      <c r="C21" s="1260" t="s">
        <v>1419</v>
      </c>
      <c r="D21" s="1260"/>
      <c r="E21" s="441"/>
      <c r="F21" s="439">
        <v>29018</v>
      </c>
      <c r="G21" s="439">
        <v>26326</v>
      </c>
      <c r="H21" s="439">
        <v>21911</v>
      </c>
      <c r="I21" s="59">
        <v>415</v>
      </c>
      <c r="J21" s="59">
        <v>0</v>
      </c>
      <c r="K21" s="59">
        <v>76850</v>
      </c>
      <c r="L21" s="59">
        <v>0</v>
      </c>
      <c r="M21" s="59">
        <v>0</v>
      </c>
      <c r="N21" s="59">
        <v>0</v>
      </c>
      <c r="O21" s="59">
        <v>0</v>
      </c>
      <c r="P21" s="59">
        <v>0</v>
      </c>
      <c r="Q21" s="59">
        <v>5</v>
      </c>
      <c r="R21" s="59">
        <v>3213</v>
      </c>
      <c r="S21" s="59">
        <v>5995</v>
      </c>
      <c r="T21" s="437">
        <v>12283</v>
      </c>
    </row>
    <row r="22" spans="2:20" ht="12" customHeight="1">
      <c r="B22" s="1263"/>
      <c r="C22" s="1260" t="s">
        <v>1420</v>
      </c>
      <c r="D22" s="1260"/>
      <c r="E22" s="441"/>
      <c r="F22" s="442">
        <v>1055161</v>
      </c>
      <c r="G22" s="442">
        <v>1093710</v>
      </c>
      <c r="H22" s="442">
        <v>393414</v>
      </c>
      <c r="I22" s="59">
        <v>0</v>
      </c>
      <c r="J22" s="59">
        <v>63</v>
      </c>
      <c r="K22" s="59">
        <v>1742</v>
      </c>
      <c r="L22" s="59">
        <v>179967</v>
      </c>
      <c r="M22" s="59">
        <v>109951</v>
      </c>
      <c r="N22" s="59">
        <v>26581</v>
      </c>
      <c r="O22" s="59">
        <v>2</v>
      </c>
      <c r="P22" s="59">
        <v>0</v>
      </c>
      <c r="Q22" s="59">
        <v>0</v>
      </c>
      <c r="R22" s="59">
        <v>0</v>
      </c>
      <c r="S22" s="59">
        <v>0</v>
      </c>
      <c r="T22" s="437">
        <v>0</v>
      </c>
    </row>
    <row r="23" spans="2:20" ht="12" customHeight="1">
      <c r="B23" s="1263"/>
      <c r="C23" s="1255" t="s">
        <v>1421</v>
      </c>
      <c r="D23" s="1255"/>
      <c r="E23" s="441"/>
      <c r="F23" s="442">
        <v>29591</v>
      </c>
      <c r="G23" s="442">
        <v>23953</v>
      </c>
      <c r="H23" s="442">
        <v>24364</v>
      </c>
      <c r="I23" s="59">
        <v>827</v>
      </c>
      <c r="J23" s="59">
        <v>1438</v>
      </c>
      <c r="K23" s="59">
        <v>0</v>
      </c>
      <c r="L23" s="59">
        <v>453</v>
      </c>
      <c r="M23" s="59">
        <v>955</v>
      </c>
      <c r="N23" s="59">
        <v>1356</v>
      </c>
      <c r="O23" s="59">
        <v>154</v>
      </c>
      <c r="P23" s="59">
        <v>6107</v>
      </c>
      <c r="Q23" s="59">
        <v>5202</v>
      </c>
      <c r="R23" s="59">
        <v>2119</v>
      </c>
      <c r="S23" s="59">
        <v>1852</v>
      </c>
      <c r="T23" s="437">
        <v>2159</v>
      </c>
    </row>
    <row r="24" spans="2:20" ht="12" customHeight="1">
      <c r="B24" s="1263"/>
      <c r="C24" s="1260" t="s">
        <v>1422</v>
      </c>
      <c r="D24" s="1260"/>
      <c r="E24" s="441"/>
      <c r="F24" s="442">
        <v>9172</v>
      </c>
      <c r="G24" s="442">
        <v>87445</v>
      </c>
      <c r="H24" s="442">
        <v>20677</v>
      </c>
      <c r="I24" s="59">
        <v>0</v>
      </c>
      <c r="J24" s="59">
        <v>0</v>
      </c>
      <c r="K24" s="59">
        <v>81458</v>
      </c>
      <c r="L24" s="59">
        <v>0</v>
      </c>
      <c r="M24" s="59">
        <v>0</v>
      </c>
      <c r="N24" s="59">
        <v>15707</v>
      </c>
      <c r="O24" s="59">
        <v>4864</v>
      </c>
      <c r="P24" s="59">
        <v>106</v>
      </c>
      <c r="Q24" s="59">
        <v>0</v>
      </c>
      <c r="R24" s="59">
        <v>0</v>
      </c>
      <c r="S24" s="59">
        <v>0</v>
      </c>
      <c r="T24" s="437">
        <v>0</v>
      </c>
    </row>
    <row r="25" spans="2:20" ht="12" customHeight="1">
      <c r="B25" s="1263"/>
      <c r="C25" s="1255" t="s">
        <v>162</v>
      </c>
      <c r="D25" s="1255"/>
      <c r="E25" s="443"/>
      <c r="F25" s="442">
        <v>610749</v>
      </c>
      <c r="G25" s="442">
        <v>762975</v>
      </c>
      <c r="H25" s="442">
        <v>628645</v>
      </c>
      <c r="I25" s="59">
        <v>21495</v>
      </c>
      <c r="J25" s="59">
        <v>35470</v>
      </c>
      <c r="K25" s="59"/>
      <c r="L25" s="59">
        <v>36272</v>
      </c>
      <c r="M25" s="59">
        <v>38108</v>
      </c>
      <c r="N25" s="59">
        <v>38401</v>
      </c>
      <c r="O25" s="59">
        <v>31362</v>
      </c>
      <c r="P25" s="59">
        <v>58549</v>
      </c>
      <c r="Q25" s="59">
        <v>82421</v>
      </c>
      <c r="R25" s="59">
        <v>77871</v>
      </c>
      <c r="S25" s="59">
        <v>85903</v>
      </c>
      <c r="T25" s="437">
        <v>41335</v>
      </c>
    </row>
    <row r="26" spans="2:20" s="428" customFormat="1" ht="12" customHeight="1">
      <c r="B26" s="1263"/>
      <c r="C26" s="1259" t="s">
        <v>1340</v>
      </c>
      <c r="D26" s="1259"/>
      <c r="E26" s="444"/>
      <c r="F26" s="445">
        <f aca="true" t="shared" si="1" ref="F26:T26">SUM(F7:F25)</f>
        <v>5284470</v>
      </c>
      <c r="G26" s="445">
        <f t="shared" si="1"/>
        <v>4897140</v>
      </c>
      <c r="H26" s="445">
        <f t="shared" si="1"/>
        <v>3925204</v>
      </c>
      <c r="I26" s="445">
        <f t="shared" si="1"/>
        <v>143753</v>
      </c>
      <c r="J26" s="445">
        <f t="shared" si="1"/>
        <v>323199</v>
      </c>
      <c r="K26" s="445">
        <f t="shared" si="1"/>
        <v>534122</v>
      </c>
      <c r="L26" s="445">
        <f t="shared" si="1"/>
        <v>390007</v>
      </c>
      <c r="M26" s="445">
        <f t="shared" si="1"/>
        <v>745392</v>
      </c>
      <c r="N26" s="445">
        <f t="shared" si="1"/>
        <v>427998</v>
      </c>
      <c r="O26" s="445">
        <f t="shared" si="1"/>
        <v>125587</v>
      </c>
      <c r="P26" s="445">
        <f t="shared" si="1"/>
        <v>210267</v>
      </c>
      <c r="Q26" s="445">
        <f t="shared" si="1"/>
        <v>236137</v>
      </c>
      <c r="R26" s="445">
        <f t="shared" si="1"/>
        <v>324998</v>
      </c>
      <c r="S26" s="445">
        <f t="shared" si="1"/>
        <v>317193</v>
      </c>
      <c r="T26" s="446">
        <f t="shared" si="1"/>
        <v>146551</v>
      </c>
    </row>
    <row r="27" spans="2:20" ht="12" customHeight="1">
      <c r="B27" s="447"/>
      <c r="C27" s="448"/>
      <c r="D27" s="449"/>
      <c r="E27" s="450"/>
      <c r="F27" s="439"/>
      <c r="G27" s="439"/>
      <c r="H27" s="439"/>
      <c r="I27" s="59"/>
      <c r="J27" s="59"/>
      <c r="K27" s="59"/>
      <c r="L27" s="59"/>
      <c r="M27" s="59"/>
      <c r="N27" s="59"/>
      <c r="O27" s="59"/>
      <c r="P27" s="59"/>
      <c r="Q27" s="59"/>
      <c r="R27" s="59"/>
      <c r="S27" s="59"/>
      <c r="T27" s="437"/>
    </row>
    <row r="28" spans="2:20" ht="12" customHeight="1">
      <c r="B28" s="1254" t="s">
        <v>1423</v>
      </c>
      <c r="C28" s="1260" t="s">
        <v>1424</v>
      </c>
      <c r="D28" s="1260"/>
      <c r="E28" s="441"/>
      <c r="F28" s="439">
        <v>0</v>
      </c>
      <c r="G28" s="439">
        <v>10185</v>
      </c>
      <c r="H28" s="439">
        <v>1873</v>
      </c>
      <c r="I28" s="59">
        <v>0</v>
      </c>
      <c r="J28" s="59">
        <v>0</v>
      </c>
      <c r="K28" s="59">
        <v>257</v>
      </c>
      <c r="L28" s="59">
        <v>0</v>
      </c>
      <c r="M28" s="59">
        <v>0</v>
      </c>
      <c r="N28" s="59">
        <v>702</v>
      </c>
      <c r="O28" s="59">
        <v>452</v>
      </c>
      <c r="P28" s="59">
        <v>257</v>
      </c>
      <c r="Q28" s="59">
        <v>205</v>
      </c>
      <c r="R28" s="59">
        <v>0</v>
      </c>
      <c r="S28" s="59">
        <v>0</v>
      </c>
      <c r="T28" s="437">
        <v>0</v>
      </c>
    </row>
    <row r="29" spans="2:20" ht="12" customHeight="1">
      <c r="B29" s="1254"/>
      <c r="C29" s="1260" t="s">
        <v>1425</v>
      </c>
      <c r="D29" s="1260"/>
      <c r="E29" s="441"/>
      <c r="F29" s="439">
        <v>10866</v>
      </c>
      <c r="G29" s="439">
        <v>12711</v>
      </c>
      <c r="H29" s="439">
        <v>37018</v>
      </c>
      <c r="I29" s="59">
        <v>1581</v>
      </c>
      <c r="J29" s="59">
        <v>1585</v>
      </c>
      <c r="K29" s="59">
        <v>123</v>
      </c>
      <c r="L29" s="59">
        <v>4900</v>
      </c>
      <c r="M29" s="59">
        <v>6516</v>
      </c>
      <c r="N29" s="59">
        <v>7586</v>
      </c>
      <c r="O29" s="59">
        <v>7309</v>
      </c>
      <c r="P29" s="59">
        <v>6431</v>
      </c>
      <c r="Q29" s="59">
        <v>0</v>
      </c>
      <c r="R29" s="59">
        <v>0</v>
      </c>
      <c r="S29" s="59">
        <v>0</v>
      </c>
      <c r="T29" s="437">
        <v>987</v>
      </c>
    </row>
    <row r="30" spans="2:20" ht="12" customHeight="1">
      <c r="B30" s="1254"/>
      <c r="C30" s="1260" t="s">
        <v>1426</v>
      </c>
      <c r="D30" s="1260"/>
      <c r="E30" s="441"/>
      <c r="F30" s="439">
        <v>69358</v>
      </c>
      <c r="G30" s="439">
        <v>161793</v>
      </c>
      <c r="H30" s="439">
        <v>97529</v>
      </c>
      <c r="I30" s="59">
        <v>0</v>
      </c>
      <c r="J30" s="59">
        <v>0</v>
      </c>
      <c r="K30" s="59">
        <v>0</v>
      </c>
      <c r="L30" s="59">
        <v>4</v>
      </c>
      <c r="M30" s="59">
        <v>0</v>
      </c>
      <c r="N30" s="59">
        <v>8687</v>
      </c>
      <c r="O30" s="59">
        <v>12703</v>
      </c>
      <c r="P30" s="59">
        <v>8120</v>
      </c>
      <c r="Q30" s="59">
        <v>44478</v>
      </c>
      <c r="R30" s="59">
        <v>23489</v>
      </c>
      <c r="S30" s="59">
        <v>48</v>
      </c>
      <c r="T30" s="437">
        <v>0</v>
      </c>
    </row>
    <row r="31" spans="2:20" ht="12" customHeight="1">
      <c r="B31" s="1254"/>
      <c r="C31" s="1255" t="s">
        <v>1373</v>
      </c>
      <c r="D31" s="1255"/>
      <c r="E31" s="443"/>
      <c r="F31" s="439">
        <v>25384</v>
      </c>
      <c r="G31" s="439">
        <v>58944</v>
      </c>
      <c r="H31" s="439">
        <v>15137</v>
      </c>
      <c r="I31" s="59">
        <v>0</v>
      </c>
      <c r="J31" s="59">
        <v>0</v>
      </c>
      <c r="K31" s="59">
        <v>27</v>
      </c>
      <c r="L31" s="59">
        <v>1846</v>
      </c>
      <c r="M31" s="59">
        <v>3237</v>
      </c>
      <c r="N31" s="59">
        <v>4089</v>
      </c>
      <c r="O31" s="59">
        <v>1853</v>
      </c>
      <c r="P31" s="59">
        <v>2400</v>
      </c>
      <c r="Q31" s="59">
        <v>1678</v>
      </c>
      <c r="R31" s="59">
        <v>7</v>
      </c>
      <c r="S31" s="59">
        <v>0</v>
      </c>
      <c r="T31" s="437">
        <v>0</v>
      </c>
    </row>
    <row r="32" spans="2:20" s="428" customFormat="1" ht="11.25" customHeight="1">
      <c r="B32" s="1254"/>
      <c r="C32" s="1259" t="s">
        <v>1340</v>
      </c>
      <c r="D32" s="1259"/>
      <c r="E32" s="431"/>
      <c r="F32" s="445">
        <f aca="true" t="shared" si="2" ref="F32:T32">SUM(F28:F31)</f>
        <v>105608</v>
      </c>
      <c r="G32" s="445">
        <f t="shared" si="2"/>
        <v>243633</v>
      </c>
      <c r="H32" s="445">
        <f t="shared" si="2"/>
        <v>151557</v>
      </c>
      <c r="I32" s="70">
        <f t="shared" si="2"/>
        <v>1581</v>
      </c>
      <c r="J32" s="70">
        <f t="shared" si="2"/>
        <v>1585</v>
      </c>
      <c r="K32" s="70">
        <f t="shared" si="2"/>
        <v>407</v>
      </c>
      <c r="L32" s="70">
        <f t="shared" si="2"/>
        <v>6750</v>
      </c>
      <c r="M32" s="70">
        <f t="shared" si="2"/>
        <v>9753</v>
      </c>
      <c r="N32" s="70">
        <f t="shared" si="2"/>
        <v>21064</v>
      </c>
      <c r="O32" s="70">
        <f t="shared" si="2"/>
        <v>22317</v>
      </c>
      <c r="P32" s="70">
        <f t="shared" si="2"/>
        <v>17208</v>
      </c>
      <c r="Q32" s="70">
        <f t="shared" si="2"/>
        <v>46361</v>
      </c>
      <c r="R32" s="70">
        <f t="shared" si="2"/>
        <v>23496</v>
      </c>
      <c r="S32" s="70">
        <f t="shared" si="2"/>
        <v>48</v>
      </c>
      <c r="T32" s="433">
        <f t="shared" si="2"/>
        <v>987</v>
      </c>
    </row>
    <row r="33" spans="2:20" ht="12" customHeight="1">
      <c r="B33" s="447"/>
      <c r="C33" s="435"/>
      <c r="D33" s="435"/>
      <c r="E33" s="443"/>
      <c r="F33" s="439"/>
      <c r="G33" s="439"/>
      <c r="H33" s="439"/>
      <c r="I33" s="59"/>
      <c r="J33" s="59"/>
      <c r="K33" s="59"/>
      <c r="L33" s="59"/>
      <c r="M33" s="59"/>
      <c r="N33" s="59"/>
      <c r="O33" s="59"/>
      <c r="P33" s="59"/>
      <c r="Q33" s="59"/>
      <c r="R33" s="59"/>
      <c r="S33" s="59"/>
      <c r="T33" s="437"/>
    </row>
    <row r="34" spans="2:20" ht="12" customHeight="1">
      <c r="B34" s="1254" t="s">
        <v>1427</v>
      </c>
      <c r="C34" s="1255" t="s">
        <v>1428</v>
      </c>
      <c r="D34" s="1256"/>
      <c r="E34" s="443"/>
      <c r="F34" s="439">
        <v>696059</v>
      </c>
      <c r="G34" s="439">
        <v>241404</v>
      </c>
      <c r="H34" s="439">
        <v>435064</v>
      </c>
      <c r="I34" s="59">
        <v>9594</v>
      </c>
      <c r="J34" s="59">
        <v>515</v>
      </c>
      <c r="K34" s="59">
        <v>0</v>
      </c>
      <c r="L34" s="59">
        <v>0</v>
      </c>
      <c r="M34" s="59">
        <v>312</v>
      </c>
      <c r="N34" s="59">
        <v>355501</v>
      </c>
      <c r="O34" s="59">
        <v>66440</v>
      </c>
      <c r="P34" s="59">
        <v>992</v>
      </c>
      <c r="Q34" s="59">
        <v>183</v>
      </c>
      <c r="R34" s="59">
        <v>653</v>
      </c>
      <c r="S34" s="59">
        <v>874</v>
      </c>
      <c r="T34" s="437">
        <v>0</v>
      </c>
    </row>
    <row r="35" spans="2:20" ht="12" customHeight="1">
      <c r="B35" s="1254"/>
      <c r="C35" s="1255" t="s">
        <v>1429</v>
      </c>
      <c r="D35" s="1256"/>
      <c r="E35" s="443"/>
      <c r="F35" s="439">
        <v>60944</v>
      </c>
      <c r="G35" s="439">
        <v>148212</v>
      </c>
      <c r="H35" s="439">
        <v>119430</v>
      </c>
      <c r="I35" s="59">
        <v>10259</v>
      </c>
      <c r="J35" s="59">
        <v>28140</v>
      </c>
      <c r="K35" s="59">
        <v>11543</v>
      </c>
      <c r="L35" s="59">
        <v>546</v>
      </c>
      <c r="M35" s="59">
        <v>1519</v>
      </c>
      <c r="N35" s="59">
        <v>53835</v>
      </c>
      <c r="O35" s="59">
        <v>0</v>
      </c>
      <c r="P35" s="59">
        <v>758</v>
      </c>
      <c r="Q35" s="59">
        <v>3098</v>
      </c>
      <c r="R35" s="59">
        <v>2065</v>
      </c>
      <c r="S35" s="59">
        <v>4480</v>
      </c>
      <c r="T35" s="437">
        <v>3187</v>
      </c>
    </row>
    <row r="36" spans="2:20" ht="12" customHeight="1">
      <c r="B36" s="1254"/>
      <c r="C36" s="1255" t="s">
        <v>1430</v>
      </c>
      <c r="D36" s="1255"/>
      <c r="E36" s="443"/>
      <c r="F36" s="439">
        <v>97755</v>
      </c>
      <c r="G36" s="439">
        <v>59782</v>
      </c>
      <c r="H36" s="439">
        <v>57137</v>
      </c>
      <c r="I36" s="59">
        <v>4211</v>
      </c>
      <c r="J36" s="59">
        <v>6545</v>
      </c>
      <c r="K36" s="59">
        <v>3881</v>
      </c>
      <c r="L36" s="59">
        <v>6042</v>
      </c>
      <c r="M36" s="59">
        <v>2579</v>
      </c>
      <c r="N36" s="59">
        <v>1437</v>
      </c>
      <c r="O36" s="59">
        <v>29</v>
      </c>
      <c r="P36" s="59">
        <v>4676</v>
      </c>
      <c r="Q36" s="59">
        <v>8149</v>
      </c>
      <c r="R36" s="59">
        <v>7235</v>
      </c>
      <c r="S36" s="59">
        <v>7213</v>
      </c>
      <c r="T36" s="437">
        <v>5140</v>
      </c>
    </row>
    <row r="37" spans="2:20" ht="12" customHeight="1">
      <c r="B37" s="1254"/>
      <c r="C37" s="1255" t="s">
        <v>1431</v>
      </c>
      <c r="D37" s="1255"/>
      <c r="E37" s="443"/>
      <c r="F37" s="439">
        <v>71415</v>
      </c>
      <c r="G37" s="439">
        <v>101758</v>
      </c>
      <c r="H37" s="439">
        <v>82552</v>
      </c>
      <c r="I37" s="59">
        <v>18665</v>
      </c>
      <c r="J37" s="59">
        <v>16482</v>
      </c>
      <c r="K37" s="59">
        <v>11418</v>
      </c>
      <c r="L37" s="59">
        <v>466</v>
      </c>
      <c r="M37" s="59">
        <v>242</v>
      </c>
      <c r="N37" s="59">
        <v>1383</v>
      </c>
      <c r="O37" s="59">
        <v>287</v>
      </c>
      <c r="P37" s="59">
        <v>10377</v>
      </c>
      <c r="Q37" s="59">
        <v>7119</v>
      </c>
      <c r="R37" s="59">
        <v>5128</v>
      </c>
      <c r="S37" s="59">
        <v>5969</v>
      </c>
      <c r="T37" s="437">
        <v>5016</v>
      </c>
    </row>
    <row r="38" spans="2:20" ht="12" customHeight="1">
      <c r="B38" s="1254"/>
      <c r="C38" s="1255" t="s">
        <v>1432</v>
      </c>
      <c r="D38" s="1256"/>
      <c r="E38" s="443"/>
      <c r="F38" s="439">
        <v>112109</v>
      </c>
      <c r="G38" s="439">
        <v>94452</v>
      </c>
      <c r="H38" s="439">
        <v>105010</v>
      </c>
      <c r="I38" s="59">
        <v>11932</v>
      </c>
      <c r="J38" s="59">
        <v>11365</v>
      </c>
      <c r="K38" s="59">
        <v>7916</v>
      </c>
      <c r="L38" s="59">
        <v>5090</v>
      </c>
      <c r="M38" s="59">
        <v>2579</v>
      </c>
      <c r="N38" s="59">
        <v>903</v>
      </c>
      <c r="O38" s="59">
        <v>417</v>
      </c>
      <c r="P38" s="59">
        <v>4262</v>
      </c>
      <c r="Q38" s="59">
        <v>14600</v>
      </c>
      <c r="R38" s="59">
        <v>18278</v>
      </c>
      <c r="S38" s="59">
        <v>13463</v>
      </c>
      <c r="T38" s="437">
        <v>14205</v>
      </c>
    </row>
    <row r="39" spans="2:20" ht="12" customHeight="1">
      <c r="B39" s="1254"/>
      <c r="C39" s="1255" t="s">
        <v>1433</v>
      </c>
      <c r="D39" s="1255"/>
      <c r="E39" s="443"/>
      <c r="F39" s="439"/>
      <c r="G39" s="439">
        <v>3053</v>
      </c>
      <c r="H39" s="439">
        <v>0</v>
      </c>
      <c r="I39" s="59">
        <v>0</v>
      </c>
      <c r="J39" s="59">
        <v>0</v>
      </c>
      <c r="K39" s="59">
        <v>0</v>
      </c>
      <c r="L39" s="59">
        <v>0</v>
      </c>
      <c r="M39" s="59">
        <v>0</v>
      </c>
      <c r="N39" s="59">
        <v>0</v>
      </c>
      <c r="O39" s="59">
        <v>0</v>
      </c>
      <c r="P39" s="59">
        <v>0</v>
      </c>
      <c r="Q39" s="59">
        <v>0</v>
      </c>
      <c r="R39" s="59">
        <v>0</v>
      </c>
      <c r="S39" s="59">
        <v>0</v>
      </c>
      <c r="T39" s="437">
        <v>0</v>
      </c>
    </row>
    <row r="40" spans="2:20" ht="12" customHeight="1">
      <c r="B40" s="1254"/>
      <c r="C40" s="1255" t="s">
        <v>1373</v>
      </c>
      <c r="D40" s="1255"/>
      <c r="E40" s="443"/>
      <c r="F40" s="439">
        <v>32868</v>
      </c>
      <c r="G40" s="439">
        <v>33125</v>
      </c>
      <c r="H40" s="439">
        <v>40440</v>
      </c>
      <c r="I40" s="59">
        <v>0</v>
      </c>
      <c r="J40" s="59">
        <v>0</v>
      </c>
      <c r="K40" s="59">
        <v>28026</v>
      </c>
      <c r="L40" s="59">
        <v>12414</v>
      </c>
      <c r="M40" s="59">
        <v>0</v>
      </c>
      <c r="N40" s="59">
        <v>0</v>
      </c>
      <c r="O40" s="59">
        <v>0</v>
      </c>
      <c r="P40" s="59">
        <v>0</v>
      </c>
      <c r="Q40" s="59">
        <v>0</v>
      </c>
      <c r="R40" s="59">
        <v>0</v>
      </c>
      <c r="S40" s="59">
        <v>0</v>
      </c>
      <c r="T40" s="437">
        <v>0</v>
      </c>
    </row>
    <row r="41" spans="2:21" s="428" customFormat="1" ht="12" customHeight="1">
      <c r="B41" s="1254"/>
      <c r="C41" s="1259" t="s">
        <v>1340</v>
      </c>
      <c r="D41" s="1259"/>
      <c r="E41" s="431"/>
      <c r="F41" s="445">
        <f aca="true" t="shared" si="3" ref="F41:T41">SUM(F34:F40)</f>
        <v>1071150</v>
      </c>
      <c r="G41" s="445">
        <f t="shared" si="3"/>
        <v>681786</v>
      </c>
      <c r="H41" s="445">
        <f t="shared" si="3"/>
        <v>839633</v>
      </c>
      <c r="I41" s="445">
        <f t="shared" si="3"/>
        <v>54661</v>
      </c>
      <c r="J41" s="445">
        <f t="shared" si="3"/>
        <v>63047</v>
      </c>
      <c r="K41" s="445">
        <f t="shared" si="3"/>
        <v>62784</v>
      </c>
      <c r="L41" s="445">
        <f t="shared" si="3"/>
        <v>24558</v>
      </c>
      <c r="M41" s="445">
        <f t="shared" si="3"/>
        <v>7231</v>
      </c>
      <c r="N41" s="445">
        <f t="shared" si="3"/>
        <v>413059</v>
      </c>
      <c r="O41" s="445">
        <f t="shared" si="3"/>
        <v>67173</v>
      </c>
      <c r="P41" s="445">
        <f t="shared" si="3"/>
        <v>21065</v>
      </c>
      <c r="Q41" s="445">
        <f t="shared" si="3"/>
        <v>33149</v>
      </c>
      <c r="R41" s="445">
        <f t="shared" si="3"/>
        <v>33359</v>
      </c>
      <c r="S41" s="445">
        <f t="shared" si="3"/>
        <v>31999</v>
      </c>
      <c r="T41" s="446">
        <f t="shared" si="3"/>
        <v>27548</v>
      </c>
      <c r="U41" s="451"/>
    </row>
    <row r="42" spans="2:20" ht="12" customHeight="1">
      <c r="B42" s="452"/>
      <c r="C42" s="435"/>
      <c r="D42" s="435"/>
      <c r="E42" s="443"/>
      <c r="F42" s="439"/>
      <c r="G42" s="439"/>
      <c r="H42" s="439"/>
      <c r="I42" s="59"/>
      <c r="J42" s="59"/>
      <c r="K42" s="59"/>
      <c r="L42" s="59"/>
      <c r="M42" s="59"/>
      <c r="N42" s="59"/>
      <c r="O42" s="59"/>
      <c r="P42" s="59"/>
      <c r="Q42" s="59"/>
      <c r="R42" s="59"/>
      <c r="S42" s="59"/>
      <c r="T42" s="437"/>
    </row>
    <row r="43" spans="2:20" ht="12" customHeight="1">
      <c r="B43" s="1254" t="s">
        <v>1434</v>
      </c>
      <c r="C43" s="1255" t="s">
        <v>1435</v>
      </c>
      <c r="D43" s="1255"/>
      <c r="E43" s="443"/>
      <c r="F43" s="439">
        <v>487885</v>
      </c>
      <c r="G43" s="439">
        <v>54071</v>
      </c>
      <c r="H43" s="439">
        <v>590240</v>
      </c>
      <c r="I43" s="59">
        <v>0</v>
      </c>
      <c r="J43" s="59">
        <v>0</v>
      </c>
      <c r="K43" s="59">
        <v>0</v>
      </c>
      <c r="L43" s="59">
        <v>51</v>
      </c>
      <c r="M43" s="59">
        <v>585952</v>
      </c>
      <c r="N43" s="59">
        <v>4237</v>
      </c>
      <c r="O43" s="59">
        <v>0</v>
      </c>
      <c r="P43" s="59">
        <v>0</v>
      </c>
      <c r="Q43" s="59">
        <v>0</v>
      </c>
      <c r="R43" s="59">
        <v>0</v>
      </c>
      <c r="S43" s="59">
        <v>0</v>
      </c>
      <c r="T43" s="437">
        <v>0</v>
      </c>
    </row>
    <row r="44" spans="2:20" ht="12" customHeight="1">
      <c r="B44" s="1254"/>
      <c r="C44" s="1255" t="s">
        <v>1436</v>
      </c>
      <c r="D44" s="1256"/>
      <c r="E44" s="443"/>
      <c r="F44" s="439">
        <v>160306</v>
      </c>
      <c r="G44" s="439">
        <v>10062</v>
      </c>
      <c r="H44" s="439">
        <v>285831</v>
      </c>
      <c r="I44" s="59">
        <v>0</v>
      </c>
      <c r="J44" s="59">
        <v>0</v>
      </c>
      <c r="K44" s="59">
        <v>0</v>
      </c>
      <c r="L44" s="59">
        <v>0</v>
      </c>
      <c r="M44" s="59">
        <v>285831</v>
      </c>
      <c r="N44" s="59">
        <v>0</v>
      </c>
      <c r="O44" s="59">
        <v>0</v>
      </c>
      <c r="P44" s="59">
        <v>0</v>
      </c>
      <c r="Q44" s="59">
        <v>0</v>
      </c>
      <c r="R44" s="59">
        <v>0</v>
      </c>
      <c r="S44" s="59">
        <v>0</v>
      </c>
      <c r="T44" s="437">
        <v>0</v>
      </c>
    </row>
    <row r="45" spans="2:20" ht="12" customHeight="1">
      <c r="B45" s="1254"/>
      <c r="C45" s="1255" t="s">
        <v>1437</v>
      </c>
      <c r="D45" s="1255"/>
      <c r="E45" s="443"/>
      <c r="F45" s="439">
        <v>1555</v>
      </c>
      <c r="G45" s="439">
        <v>17752</v>
      </c>
      <c r="H45" s="439">
        <v>6813</v>
      </c>
      <c r="I45" s="59">
        <v>6318</v>
      </c>
      <c r="J45" s="59">
        <v>0</v>
      </c>
      <c r="K45" s="59">
        <v>0</v>
      </c>
      <c r="L45" s="59">
        <v>0</v>
      </c>
      <c r="M45" s="59">
        <v>0</v>
      </c>
      <c r="N45" s="59">
        <v>0</v>
      </c>
      <c r="O45" s="59">
        <v>0</v>
      </c>
      <c r="P45" s="59">
        <v>0</v>
      </c>
      <c r="Q45" s="59">
        <v>0</v>
      </c>
      <c r="R45" s="59">
        <v>0</v>
      </c>
      <c r="S45" s="59">
        <v>0</v>
      </c>
      <c r="T45" s="437">
        <v>495</v>
      </c>
    </row>
    <row r="46" spans="2:20" ht="12" customHeight="1">
      <c r="B46" s="1254"/>
      <c r="C46" s="1255" t="s">
        <v>1438</v>
      </c>
      <c r="D46" s="1256"/>
      <c r="E46" s="443"/>
      <c r="F46" s="439">
        <v>804</v>
      </c>
      <c r="G46" s="439">
        <v>2123</v>
      </c>
      <c r="H46" s="439">
        <v>9579</v>
      </c>
      <c r="I46" s="59">
        <v>0</v>
      </c>
      <c r="J46" s="59">
        <v>0</v>
      </c>
      <c r="K46" s="59">
        <v>0</v>
      </c>
      <c r="L46" s="59">
        <v>0</v>
      </c>
      <c r="M46" s="59">
        <v>0</v>
      </c>
      <c r="N46" s="59">
        <v>0</v>
      </c>
      <c r="O46" s="59">
        <v>5862</v>
      </c>
      <c r="P46" s="59">
        <v>3694</v>
      </c>
      <c r="Q46" s="59">
        <v>23</v>
      </c>
      <c r="R46" s="59">
        <v>0</v>
      </c>
      <c r="S46" s="59">
        <v>0</v>
      </c>
      <c r="T46" s="437">
        <v>0</v>
      </c>
    </row>
    <row r="47" spans="2:20" ht="12" customHeight="1">
      <c r="B47" s="1254"/>
      <c r="C47" s="1255" t="s">
        <v>1373</v>
      </c>
      <c r="D47" s="1255"/>
      <c r="E47" s="443"/>
      <c r="F47" s="439">
        <v>36580</v>
      </c>
      <c r="G47" s="439">
        <v>31345</v>
      </c>
      <c r="H47" s="439">
        <v>1687</v>
      </c>
      <c r="I47" s="59">
        <v>0</v>
      </c>
      <c r="J47" s="59">
        <v>6</v>
      </c>
      <c r="K47" s="59">
        <v>28</v>
      </c>
      <c r="L47" s="59">
        <v>60</v>
      </c>
      <c r="M47" s="59">
        <v>28</v>
      </c>
      <c r="N47" s="59">
        <v>30</v>
      </c>
      <c r="O47" s="59">
        <v>541</v>
      </c>
      <c r="P47" s="59">
        <v>0</v>
      </c>
      <c r="Q47" s="59">
        <v>924</v>
      </c>
      <c r="R47" s="59">
        <v>70</v>
      </c>
      <c r="S47" s="59">
        <v>0</v>
      </c>
      <c r="T47" s="437">
        <v>0</v>
      </c>
    </row>
    <row r="48" spans="2:20" s="428" customFormat="1" ht="12" customHeight="1">
      <c r="B48" s="1257"/>
      <c r="C48" s="1258" t="s">
        <v>1340</v>
      </c>
      <c r="D48" s="1258"/>
      <c r="E48" s="453"/>
      <c r="F48" s="454">
        <f aca="true" t="shared" si="4" ref="F48:T48">SUM(F43:F47)</f>
        <v>687130</v>
      </c>
      <c r="G48" s="454">
        <f t="shared" si="4"/>
        <v>115353</v>
      </c>
      <c r="H48" s="454">
        <f t="shared" si="4"/>
        <v>894150</v>
      </c>
      <c r="I48" s="454">
        <f t="shared" si="4"/>
        <v>6318</v>
      </c>
      <c r="J48" s="454">
        <f t="shared" si="4"/>
        <v>6</v>
      </c>
      <c r="K48" s="454">
        <f t="shared" si="4"/>
        <v>28</v>
      </c>
      <c r="L48" s="454">
        <f t="shared" si="4"/>
        <v>111</v>
      </c>
      <c r="M48" s="454">
        <f t="shared" si="4"/>
        <v>871811</v>
      </c>
      <c r="N48" s="454">
        <f t="shared" si="4"/>
        <v>4267</v>
      </c>
      <c r="O48" s="454">
        <f t="shared" si="4"/>
        <v>6403</v>
      </c>
      <c r="P48" s="454">
        <f t="shared" si="4"/>
        <v>3694</v>
      </c>
      <c r="Q48" s="454">
        <f t="shared" si="4"/>
        <v>947</v>
      </c>
      <c r="R48" s="454">
        <f t="shared" si="4"/>
        <v>70</v>
      </c>
      <c r="S48" s="454">
        <f t="shared" si="4"/>
        <v>0</v>
      </c>
      <c r="T48" s="455">
        <f t="shared" si="4"/>
        <v>495</v>
      </c>
    </row>
    <row r="49" ht="15" customHeight="1">
      <c r="B49" s="415" t="s">
        <v>1439</v>
      </c>
    </row>
    <row r="50" ht="15" customHeight="1">
      <c r="B50" s="415" t="s">
        <v>1440</v>
      </c>
    </row>
    <row r="51" ht="15" customHeight="1">
      <c r="B51" s="415" t="s">
        <v>1441</v>
      </c>
    </row>
  </sheetData>
  <mergeCells count="45">
    <mergeCell ref="C29:D29"/>
    <mergeCell ref="B28:B32"/>
    <mergeCell ref="B3:E3"/>
    <mergeCell ref="B5:E5"/>
    <mergeCell ref="C15:D15"/>
    <mergeCell ref="C23:D23"/>
    <mergeCell ref="C24:D24"/>
    <mergeCell ref="C17:D17"/>
    <mergeCell ref="C18:D18"/>
    <mergeCell ref="C13:D13"/>
    <mergeCell ref="B7:B26"/>
    <mergeCell ref="C22:D22"/>
    <mergeCell ref="C7:D7"/>
    <mergeCell ref="C8:D8"/>
    <mergeCell ref="C9:D9"/>
    <mergeCell ref="C20:D20"/>
    <mergeCell ref="C21:D21"/>
    <mergeCell ref="C19:D19"/>
    <mergeCell ref="C10:D10"/>
    <mergeCell ref="C11:D11"/>
    <mergeCell ref="C12:D12"/>
    <mergeCell ref="C25:D25"/>
    <mergeCell ref="C14:D14"/>
    <mergeCell ref="C16:D16"/>
    <mergeCell ref="C26:D26"/>
    <mergeCell ref="C40:D40"/>
    <mergeCell ref="C41:D41"/>
    <mergeCell ref="C28:D28"/>
    <mergeCell ref="C30:D30"/>
    <mergeCell ref="C31:D31"/>
    <mergeCell ref="C32:D32"/>
    <mergeCell ref="C34:D34"/>
    <mergeCell ref="C35:D35"/>
    <mergeCell ref="C36:D36"/>
    <mergeCell ref="B43:B48"/>
    <mergeCell ref="C43:D43"/>
    <mergeCell ref="C45:D45"/>
    <mergeCell ref="C47:D47"/>
    <mergeCell ref="C48:D48"/>
    <mergeCell ref="C44:D44"/>
    <mergeCell ref="C46:D46"/>
    <mergeCell ref="B34:B41"/>
    <mergeCell ref="C37:D37"/>
    <mergeCell ref="C38:D38"/>
    <mergeCell ref="C39:D39"/>
  </mergeCells>
  <printOptions/>
  <pageMargins left="0.31496062992125984" right="0.31496062992125984" top="0.5905511811023623" bottom="0.3937007874015748" header="0.1968503937007874" footer="0.1968503937007874"/>
  <pageSetup horizontalDpi="400" verticalDpi="400" orientation="portrait" paperSize="9" r:id="rId2"/>
  <headerFooter alignWithMargins="0">
    <oddFooter>&amp;C&amp;F&amp;A</oddFooter>
  </headerFooter>
  <drawing r:id="rId1"/>
</worksheet>
</file>

<file path=xl/worksheets/sheet11.xml><?xml version="1.0" encoding="utf-8"?>
<worksheet xmlns="http://schemas.openxmlformats.org/spreadsheetml/2006/main" xmlns:r="http://schemas.openxmlformats.org/officeDocument/2006/relationships">
  <dimension ref="A1:J129"/>
  <sheetViews>
    <sheetView workbookViewId="0" topLeftCell="A1">
      <selection activeCell="A1" sqref="A1"/>
    </sheetView>
  </sheetViews>
  <sheetFormatPr defaultColWidth="9.00390625" defaultRowHeight="13.5"/>
  <cols>
    <col min="1" max="2" width="3.625" style="456" customWidth="1"/>
    <col min="3" max="3" width="11.50390625" style="456" customWidth="1"/>
    <col min="4" max="5" width="8.125" style="458" customWidth="1"/>
    <col min="6" max="6" width="7.75390625" style="458" customWidth="1"/>
    <col min="7" max="7" width="12.125" style="458" customWidth="1"/>
    <col min="8" max="9" width="12.75390625" style="458" customWidth="1"/>
    <col min="10" max="16384" width="9.00390625" style="458" customWidth="1"/>
  </cols>
  <sheetData>
    <row r="1" spans="3:8" ht="18" customHeight="1">
      <c r="C1" s="457" t="s">
        <v>1464</v>
      </c>
      <c r="H1" s="459"/>
    </row>
    <row r="2" spans="3:8" ht="18" customHeight="1">
      <c r="C2" s="458"/>
      <c r="H2" s="459"/>
    </row>
    <row r="3" spans="3:9" ht="18" customHeight="1" thickBot="1">
      <c r="C3" s="460"/>
      <c r="F3" s="461"/>
      <c r="G3" s="461"/>
      <c r="H3" s="462"/>
      <c r="I3" s="463" t="s">
        <v>1443</v>
      </c>
    </row>
    <row r="4" spans="2:9" ht="24" customHeight="1" thickTop="1">
      <c r="B4" s="1279" t="s">
        <v>1444</v>
      </c>
      <c r="C4" s="1280"/>
      <c r="D4" s="1271" t="s">
        <v>1445</v>
      </c>
      <c r="E4" s="1272"/>
      <c r="F4" s="1273"/>
      <c r="G4" s="1274" t="s">
        <v>1446</v>
      </c>
      <c r="H4" s="1276" t="s">
        <v>1447</v>
      </c>
      <c r="I4" s="1276" t="s">
        <v>1448</v>
      </c>
    </row>
    <row r="5" spans="2:10" ht="28.5" customHeight="1">
      <c r="B5" s="1281"/>
      <c r="C5" s="1282"/>
      <c r="D5" s="464" t="s">
        <v>332</v>
      </c>
      <c r="E5" s="465" t="s">
        <v>1449</v>
      </c>
      <c r="F5" s="465" t="s">
        <v>1450</v>
      </c>
      <c r="G5" s="1275"/>
      <c r="H5" s="1277"/>
      <c r="I5" s="1277"/>
      <c r="J5" s="462"/>
    </row>
    <row r="6" spans="1:9" s="472" customFormat="1" ht="12.75">
      <c r="A6" s="466"/>
      <c r="B6" s="467"/>
      <c r="C6" s="468"/>
      <c r="D6" s="469"/>
      <c r="E6" s="469"/>
      <c r="F6" s="469"/>
      <c r="G6" s="470" t="s">
        <v>1451</v>
      </c>
      <c r="H6" s="470" t="s">
        <v>1452</v>
      </c>
      <c r="I6" s="471" t="s">
        <v>1452</v>
      </c>
    </row>
    <row r="7" spans="1:9" s="476" customFormat="1" ht="15" customHeight="1">
      <c r="A7" s="473"/>
      <c r="B7" s="1283" t="s">
        <v>332</v>
      </c>
      <c r="C7" s="1278"/>
      <c r="D7" s="474">
        <f aca="true" t="shared" si="0" ref="D7:I7">SUM(D38,D26,D53,D9)</f>
        <v>5080</v>
      </c>
      <c r="E7" s="474">
        <f t="shared" si="0"/>
        <v>2516</v>
      </c>
      <c r="F7" s="474">
        <f t="shared" si="0"/>
        <v>2564</v>
      </c>
      <c r="G7" s="474">
        <f t="shared" si="0"/>
        <v>68691</v>
      </c>
      <c r="H7" s="474">
        <f t="shared" si="0"/>
        <v>47974159</v>
      </c>
      <c r="I7" s="475">
        <f t="shared" si="0"/>
        <v>76489068</v>
      </c>
    </row>
    <row r="8" spans="1:9" s="476" customFormat="1" ht="15" customHeight="1">
      <c r="A8" s="473"/>
      <c r="B8" s="477"/>
      <c r="C8" s="478"/>
      <c r="D8" s="474"/>
      <c r="E8" s="474"/>
      <c r="F8" s="474"/>
      <c r="G8" s="474"/>
      <c r="H8" s="479"/>
      <c r="I8" s="480"/>
    </row>
    <row r="9" spans="1:9" s="476" customFormat="1" ht="12" customHeight="1">
      <c r="A9" s="473"/>
      <c r="B9" s="1176" t="s">
        <v>426</v>
      </c>
      <c r="C9" s="1278"/>
      <c r="D9" s="481">
        <f aca="true" t="shared" si="1" ref="D9:I9">SUM(D10:D24)</f>
        <v>1049</v>
      </c>
      <c r="E9" s="481">
        <f t="shared" si="1"/>
        <v>534</v>
      </c>
      <c r="F9" s="481">
        <f t="shared" si="1"/>
        <v>515</v>
      </c>
      <c r="G9" s="481">
        <f t="shared" si="1"/>
        <v>13905</v>
      </c>
      <c r="H9" s="481">
        <f t="shared" si="1"/>
        <v>13166010</v>
      </c>
      <c r="I9" s="482">
        <f t="shared" si="1"/>
        <v>20732679</v>
      </c>
    </row>
    <row r="10" spans="2:9" ht="12" customHeight="1">
      <c r="B10" s="483"/>
      <c r="C10" s="57" t="s">
        <v>1297</v>
      </c>
      <c r="D10" s="484">
        <f aca="true" t="shared" si="2" ref="D10:D24">SUM(E10:F10)</f>
        <v>308</v>
      </c>
      <c r="E10" s="149">
        <v>156</v>
      </c>
      <c r="F10" s="149">
        <v>152</v>
      </c>
      <c r="G10" s="484">
        <v>4583</v>
      </c>
      <c r="H10" s="485">
        <v>3144523</v>
      </c>
      <c r="I10" s="486">
        <v>4720558</v>
      </c>
    </row>
    <row r="11" spans="2:9" ht="12" customHeight="1">
      <c r="B11" s="483"/>
      <c r="C11" s="57" t="s">
        <v>1298</v>
      </c>
      <c r="D11" s="484">
        <f t="shared" si="2"/>
        <v>319</v>
      </c>
      <c r="E11" s="484">
        <v>143</v>
      </c>
      <c r="F11" s="149">
        <v>176</v>
      </c>
      <c r="G11" s="484">
        <v>6273</v>
      </c>
      <c r="H11" s="485">
        <v>8210000</v>
      </c>
      <c r="I11" s="486">
        <v>12733346</v>
      </c>
    </row>
    <row r="12" spans="2:9" ht="12" customHeight="1">
      <c r="B12" s="483"/>
      <c r="C12" s="57" t="s">
        <v>336</v>
      </c>
      <c r="D12" s="484">
        <f t="shared" si="2"/>
        <v>9</v>
      </c>
      <c r="E12" s="149">
        <v>4</v>
      </c>
      <c r="F12" s="149">
        <v>5</v>
      </c>
      <c r="G12" s="484">
        <v>53</v>
      </c>
      <c r="H12" s="485">
        <v>10233</v>
      </c>
      <c r="I12" s="486">
        <v>18777</v>
      </c>
    </row>
    <row r="13" spans="2:9" ht="12" customHeight="1">
      <c r="B13" s="483"/>
      <c r="C13" s="57" t="s">
        <v>1299</v>
      </c>
      <c r="D13" s="484">
        <f t="shared" si="2"/>
        <v>16</v>
      </c>
      <c r="E13" s="149">
        <v>9</v>
      </c>
      <c r="F13" s="149">
        <v>7</v>
      </c>
      <c r="G13" s="484">
        <v>105</v>
      </c>
      <c r="H13" s="485">
        <v>43541</v>
      </c>
      <c r="I13" s="486">
        <v>116295</v>
      </c>
    </row>
    <row r="14" spans="2:9" ht="12" customHeight="1">
      <c r="B14" s="483"/>
      <c r="C14" s="57" t="s">
        <v>1453</v>
      </c>
      <c r="D14" s="484">
        <f t="shared" si="2"/>
        <v>12</v>
      </c>
      <c r="E14" s="149">
        <v>9</v>
      </c>
      <c r="F14" s="149">
        <v>3</v>
      </c>
      <c r="G14" s="484">
        <v>65</v>
      </c>
      <c r="H14" s="485">
        <v>37398</v>
      </c>
      <c r="I14" s="486">
        <v>114121</v>
      </c>
    </row>
    <row r="15" spans="2:9" ht="12" customHeight="1">
      <c r="B15" s="483"/>
      <c r="C15" s="57" t="s">
        <v>1454</v>
      </c>
      <c r="D15" s="484">
        <f t="shared" si="2"/>
        <v>13</v>
      </c>
      <c r="E15" s="149">
        <v>9</v>
      </c>
      <c r="F15" s="149">
        <v>4</v>
      </c>
      <c r="G15" s="484">
        <v>75</v>
      </c>
      <c r="H15" s="485">
        <v>12280</v>
      </c>
      <c r="I15" s="486">
        <v>23921</v>
      </c>
    </row>
    <row r="16" spans="2:9" ht="12" customHeight="1">
      <c r="B16" s="483"/>
      <c r="C16" s="57" t="s">
        <v>340</v>
      </c>
      <c r="D16" s="484">
        <f t="shared" si="2"/>
        <v>22</v>
      </c>
      <c r="E16" s="149">
        <v>8</v>
      </c>
      <c r="F16" s="149">
        <v>14</v>
      </c>
      <c r="G16" s="484">
        <v>166</v>
      </c>
      <c r="H16" s="485">
        <v>81074</v>
      </c>
      <c r="I16" s="486">
        <v>141095</v>
      </c>
    </row>
    <row r="17" spans="2:9" ht="12" customHeight="1">
      <c r="B17" s="483"/>
      <c r="C17" s="57" t="s">
        <v>341</v>
      </c>
      <c r="D17" s="484">
        <f t="shared" si="2"/>
        <v>25</v>
      </c>
      <c r="E17" s="149">
        <v>17</v>
      </c>
      <c r="F17" s="149">
        <v>8</v>
      </c>
      <c r="G17" s="484">
        <v>158</v>
      </c>
      <c r="H17" s="485">
        <v>137165</v>
      </c>
      <c r="I17" s="486">
        <v>189226</v>
      </c>
    </row>
    <row r="18" spans="2:9" ht="12" customHeight="1">
      <c r="B18" s="483"/>
      <c r="C18" s="57" t="s">
        <v>342</v>
      </c>
      <c r="D18" s="484">
        <f t="shared" si="2"/>
        <v>46</v>
      </c>
      <c r="E18" s="149">
        <v>25</v>
      </c>
      <c r="F18" s="149">
        <v>21</v>
      </c>
      <c r="G18" s="484">
        <v>288</v>
      </c>
      <c r="H18" s="485">
        <v>154155</v>
      </c>
      <c r="I18" s="486">
        <v>365404</v>
      </c>
    </row>
    <row r="19" spans="1:9" s="488" customFormat="1" ht="12" customHeight="1">
      <c r="A19" s="487"/>
      <c r="B19" s="483"/>
      <c r="C19" s="57" t="s">
        <v>1455</v>
      </c>
      <c r="D19" s="484">
        <f t="shared" si="2"/>
        <v>65</v>
      </c>
      <c r="E19" s="149">
        <v>38</v>
      </c>
      <c r="F19" s="149">
        <v>27</v>
      </c>
      <c r="G19" s="484">
        <v>461</v>
      </c>
      <c r="H19" s="485">
        <v>304675</v>
      </c>
      <c r="I19" s="486">
        <v>444020</v>
      </c>
    </row>
    <row r="20" spans="1:9" s="488" customFormat="1" ht="12" customHeight="1">
      <c r="A20" s="487"/>
      <c r="B20" s="483"/>
      <c r="C20" s="57" t="s">
        <v>344</v>
      </c>
      <c r="D20" s="484">
        <f t="shared" si="2"/>
        <v>55</v>
      </c>
      <c r="E20" s="149">
        <v>29</v>
      </c>
      <c r="F20" s="149">
        <v>26</v>
      </c>
      <c r="G20" s="484">
        <v>526</v>
      </c>
      <c r="H20" s="485">
        <v>291788</v>
      </c>
      <c r="I20" s="486">
        <v>712575</v>
      </c>
    </row>
    <row r="21" spans="2:9" ht="12" customHeight="1">
      <c r="B21" s="483"/>
      <c r="C21" s="489" t="s">
        <v>1303</v>
      </c>
      <c r="D21" s="484">
        <f t="shared" si="2"/>
        <v>68</v>
      </c>
      <c r="E21" s="490">
        <v>53</v>
      </c>
      <c r="F21" s="490">
        <v>15</v>
      </c>
      <c r="G21" s="484">
        <v>367</v>
      </c>
      <c r="H21" s="490">
        <v>273125</v>
      </c>
      <c r="I21" s="491">
        <v>373629</v>
      </c>
    </row>
    <row r="22" spans="2:9" ht="12">
      <c r="B22" s="483"/>
      <c r="C22" s="489" t="s">
        <v>347</v>
      </c>
      <c r="D22" s="492">
        <f t="shared" si="2"/>
        <v>18</v>
      </c>
      <c r="E22" s="490">
        <v>5</v>
      </c>
      <c r="F22" s="490">
        <v>13</v>
      </c>
      <c r="G22" s="484">
        <v>181</v>
      </c>
      <c r="H22" s="490">
        <v>81265</v>
      </c>
      <c r="I22" s="491">
        <v>149880</v>
      </c>
    </row>
    <row r="23" spans="2:9" ht="12" customHeight="1">
      <c r="B23" s="483"/>
      <c r="C23" s="489" t="s">
        <v>348</v>
      </c>
      <c r="D23" s="484">
        <f t="shared" si="2"/>
        <v>26</v>
      </c>
      <c r="E23" s="490">
        <v>10</v>
      </c>
      <c r="F23" s="490">
        <v>16</v>
      </c>
      <c r="G23" s="484">
        <v>240</v>
      </c>
      <c r="H23" s="490">
        <v>179383</v>
      </c>
      <c r="I23" s="493">
        <v>262868</v>
      </c>
    </row>
    <row r="24" spans="2:9" ht="12" customHeight="1">
      <c r="B24" s="483"/>
      <c r="C24" s="489" t="s">
        <v>436</v>
      </c>
      <c r="D24" s="484">
        <f t="shared" si="2"/>
        <v>47</v>
      </c>
      <c r="E24" s="490">
        <v>19</v>
      </c>
      <c r="F24" s="490">
        <v>28</v>
      </c>
      <c r="G24" s="484">
        <v>364</v>
      </c>
      <c r="H24" s="490">
        <v>205405</v>
      </c>
      <c r="I24" s="486">
        <v>366964</v>
      </c>
    </row>
    <row r="25" spans="2:9" ht="12">
      <c r="B25" s="483"/>
      <c r="C25" s="489"/>
      <c r="D25" s="484"/>
      <c r="E25" s="490"/>
      <c r="F25" s="490"/>
      <c r="G25" s="484"/>
      <c r="H25" s="490"/>
      <c r="I25" s="491"/>
    </row>
    <row r="26" spans="1:9" s="495" customFormat="1" ht="12" customHeight="1">
      <c r="A26" s="494"/>
      <c r="B26" s="1176" t="s">
        <v>437</v>
      </c>
      <c r="C26" s="1278"/>
      <c r="D26" s="481">
        <f aca="true" t="shared" si="3" ref="D26:I26">SUM(D27:D36)</f>
        <v>260</v>
      </c>
      <c r="E26" s="481">
        <f t="shared" si="3"/>
        <v>143</v>
      </c>
      <c r="F26" s="481">
        <f t="shared" si="3"/>
        <v>117</v>
      </c>
      <c r="G26" s="481">
        <f t="shared" si="3"/>
        <v>2559</v>
      </c>
      <c r="H26" s="481">
        <f t="shared" si="3"/>
        <v>1536310</v>
      </c>
      <c r="I26" s="482">
        <f t="shared" si="3"/>
        <v>2380122</v>
      </c>
    </row>
    <row r="27" spans="2:9" ht="12" customHeight="1">
      <c r="B27" s="483"/>
      <c r="C27" s="57" t="s">
        <v>1456</v>
      </c>
      <c r="D27" s="484">
        <f aca="true" t="shared" si="4" ref="D27:D36">SUM(E27:F27)</f>
        <v>119</v>
      </c>
      <c r="E27" s="484">
        <v>55</v>
      </c>
      <c r="F27" s="484">
        <v>64</v>
      </c>
      <c r="G27" s="458">
        <v>1615</v>
      </c>
      <c r="H27" s="484">
        <v>883922</v>
      </c>
      <c r="I27" s="496">
        <v>1364147</v>
      </c>
    </row>
    <row r="28" spans="2:9" ht="12" customHeight="1">
      <c r="B28" s="483"/>
      <c r="C28" s="57" t="s">
        <v>425</v>
      </c>
      <c r="D28" s="484">
        <f t="shared" si="4"/>
        <v>51</v>
      </c>
      <c r="E28" s="484">
        <v>41</v>
      </c>
      <c r="F28" s="484">
        <v>10</v>
      </c>
      <c r="G28" s="458">
        <v>174</v>
      </c>
      <c r="H28" s="484">
        <v>67472</v>
      </c>
      <c r="I28" s="496">
        <v>109510</v>
      </c>
    </row>
    <row r="29" spans="2:9" ht="12" customHeight="1">
      <c r="B29" s="483"/>
      <c r="C29" s="57" t="s">
        <v>1457</v>
      </c>
      <c r="D29" s="484">
        <f t="shared" si="4"/>
        <v>15</v>
      </c>
      <c r="E29" s="484">
        <v>8</v>
      </c>
      <c r="F29" s="484">
        <v>7</v>
      </c>
      <c r="G29" s="458">
        <v>81</v>
      </c>
      <c r="H29" s="484">
        <v>36801</v>
      </c>
      <c r="I29" s="496">
        <v>68411</v>
      </c>
    </row>
    <row r="30" spans="2:9" ht="12" customHeight="1">
      <c r="B30" s="483"/>
      <c r="C30" s="57" t="s">
        <v>439</v>
      </c>
      <c r="D30" s="484">
        <f t="shared" si="4"/>
        <v>16</v>
      </c>
      <c r="E30" s="484">
        <v>14</v>
      </c>
      <c r="F30" s="484">
        <v>2</v>
      </c>
      <c r="G30" s="458">
        <v>52</v>
      </c>
      <c r="H30" s="484">
        <v>16275</v>
      </c>
      <c r="I30" s="496">
        <v>27751</v>
      </c>
    </row>
    <row r="31" spans="2:9" ht="12" customHeight="1">
      <c r="B31" s="483"/>
      <c r="C31" s="57" t="s">
        <v>352</v>
      </c>
      <c r="D31" s="484">
        <f t="shared" si="4"/>
        <v>2</v>
      </c>
      <c r="E31" s="484">
        <v>1</v>
      </c>
      <c r="F31" s="484">
        <v>1</v>
      </c>
      <c r="G31" s="497">
        <v>18</v>
      </c>
      <c r="H31" s="484">
        <v>5755</v>
      </c>
      <c r="I31" s="496">
        <v>31002</v>
      </c>
    </row>
    <row r="32" spans="2:9" ht="12" customHeight="1">
      <c r="B32" s="483"/>
      <c r="C32" s="57" t="s">
        <v>442</v>
      </c>
      <c r="D32" s="484">
        <f t="shared" si="4"/>
        <v>7</v>
      </c>
      <c r="E32" s="484">
        <v>3</v>
      </c>
      <c r="F32" s="484">
        <v>4</v>
      </c>
      <c r="G32" s="458">
        <v>59</v>
      </c>
      <c r="H32" s="484">
        <v>32277</v>
      </c>
      <c r="I32" s="496">
        <v>52922</v>
      </c>
    </row>
    <row r="33" spans="2:9" ht="12" customHeight="1">
      <c r="B33" s="483"/>
      <c r="C33" s="57" t="s">
        <v>443</v>
      </c>
      <c r="D33" s="484">
        <f t="shared" si="4"/>
        <v>3</v>
      </c>
      <c r="E33" s="484">
        <v>0</v>
      </c>
      <c r="F33" s="484">
        <v>3</v>
      </c>
      <c r="G33" s="458">
        <v>91</v>
      </c>
      <c r="H33" s="484">
        <v>74297</v>
      </c>
      <c r="I33" s="496">
        <v>142639</v>
      </c>
    </row>
    <row r="34" spans="2:9" ht="12" customHeight="1">
      <c r="B34" s="483"/>
      <c r="C34" s="57" t="s">
        <v>353</v>
      </c>
      <c r="D34" s="484">
        <f t="shared" si="4"/>
        <v>16</v>
      </c>
      <c r="E34" s="484">
        <v>5</v>
      </c>
      <c r="F34" s="484">
        <v>11</v>
      </c>
      <c r="G34" s="458">
        <v>278</v>
      </c>
      <c r="H34" s="484">
        <v>278060</v>
      </c>
      <c r="I34" s="496">
        <v>380590</v>
      </c>
    </row>
    <row r="35" spans="2:9" ht="12" customHeight="1">
      <c r="B35" s="483"/>
      <c r="C35" s="57" t="s">
        <v>445</v>
      </c>
      <c r="D35" s="484">
        <f t="shared" si="4"/>
        <v>9</v>
      </c>
      <c r="E35" s="484">
        <v>3</v>
      </c>
      <c r="F35" s="484">
        <v>6</v>
      </c>
      <c r="G35" s="458">
        <v>86</v>
      </c>
      <c r="H35" s="484">
        <v>89603</v>
      </c>
      <c r="I35" s="496">
        <v>112891</v>
      </c>
    </row>
    <row r="36" spans="2:9" ht="12" customHeight="1">
      <c r="B36" s="483"/>
      <c r="C36" s="57" t="s">
        <v>446</v>
      </c>
      <c r="D36" s="484">
        <f t="shared" si="4"/>
        <v>22</v>
      </c>
      <c r="E36" s="484">
        <v>13</v>
      </c>
      <c r="F36" s="484">
        <v>9</v>
      </c>
      <c r="G36" s="458">
        <v>105</v>
      </c>
      <c r="H36" s="484">
        <v>51848</v>
      </c>
      <c r="I36" s="496">
        <v>90259</v>
      </c>
    </row>
    <row r="37" spans="2:9" ht="12" customHeight="1">
      <c r="B37" s="483"/>
      <c r="C37" s="57"/>
      <c r="D37" s="484"/>
      <c r="E37" s="484"/>
      <c r="F37" s="484"/>
      <c r="G37" s="484"/>
      <c r="H37" s="484"/>
      <c r="I37" s="496"/>
    </row>
    <row r="38" spans="1:9" s="476" customFormat="1" ht="12" customHeight="1">
      <c r="A38" s="473"/>
      <c r="B38" s="1176" t="s">
        <v>447</v>
      </c>
      <c r="C38" s="1278"/>
      <c r="D38" s="481">
        <f aca="true" t="shared" si="5" ref="D38:I38">SUM(D39:D51)</f>
        <v>2344</v>
      </c>
      <c r="E38" s="481">
        <f t="shared" si="5"/>
        <v>1223</v>
      </c>
      <c r="F38" s="481">
        <f t="shared" si="5"/>
        <v>1121</v>
      </c>
      <c r="G38" s="481">
        <f t="shared" si="5"/>
        <v>28839</v>
      </c>
      <c r="H38" s="481">
        <f t="shared" si="5"/>
        <v>20365080</v>
      </c>
      <c r="I38" s="482">
        <f t="shared" si="5"/>
        <v>30752537</v>
      </c>
    </row>
    <row r="39" spans="2:9" ht="12" customHeight="1">
      <c r="B39" s="483"/>
      <c r="C39" s="57" t="s">
        <v>413</v>
      </c>
      <c r="D39" s="484">
        <f aca="true" t="shared" si="6" ref="D39:D51">SUM(E39:F39)</f>
        <v>1144</v>
      </c>
      <c r="E39" s="484">
        <v>552</v>
      </c>
      <c r="F39" s="484">
        <v>592</v>
      </c>
      <c r="G39" s="484">
        <v>15416</v>
      </c>
      <c r="H39" s="484">
        <v>9597665</v>
      </c>
      <c r="I39" s="496">
        <v>15955481</v>
      </c>
    </row>
    <row r="40" spans="2:9" ht="12" customHeight="1">
      <c r="B40" s="483"/>
      <c r="C40" s="57" t="s">
        <v>418</v>
      </c>
      <c r="D40" s="484">
        <f t="shared" si="6"/>
        <v>251</v>
      </c>
      <c r="E40" s="484">
        <v>136</v>
      </c>
      <c r="F40" s="484">
        <v>115</v>
      </c>
      <c r="G40" s="484">
        <v>2678</v>
      </c>
      <c r="H40" s="484">
        <v>2569005</v>
      </c>
      <c r="I40" s="496">
        <v>3520258</v>
      </c>
    </row>
    <row r="41" spans="2:9" ht="12" customHeight="1">
      <c r="B41" s="483"/>
      <c r="C41" s="489" t="s">
        <v>419</v>
      </c>
      <c r="D41" s="484">
        <f t="shared" si="6"/>
        <v>110</v>
      </c>
      <c r="E41" s="484">
        <v>58</v>
      </c>
      <c r="F41" s="484">
        <v>52</v>
      </c>
      <c r="G41" s="484">
        <v>2092</v>
      </c>
      <c r="H41" s="484">
        <v>2352840</v>
      </c>
      <c r="I41" s="496">
        <v>3078286</v>
      </c>
    </row>
    <row r="42" spans="2:9" ht="12" customHeight="1">
      <c r="B42" s="483"/>
      <c r="C42" s="57" t="s">
        <v>1458</v>
      </c>
      <c r="D42" s="484">
        <f t="shared" si="6"/>
        <v>119</v>
      </c>
      <c r="E42" s="484">
        <v>58</v>
      </c>
      <c r="F42" s="484">
        <v>61</v>
      </c>
      <c r="G42" s="484">
        <v>1404</v>
      </c>
      <c r="H42" s="484">
        <v>910221</v>
      </c>
      <c r="I42" s="496">
        <v>1257107</v>
      </c>
    </row>
    <row r="43" spans="2:9" ht="12" customHeight="1">
      <c r="B43" s="483"/>
      <c r="C43" s="57" t="s">
        <v>422</v>
      </c>
      <c r="D43" s="484">
        <f t="shared" si="6"/>
        <v>155</v>
      </c>
      <c r="E43" s="484">
        <v>93</v>
      </c>
      <c r="F43" s="484">
        <v>62</v>
      </c>
      <c r="G43" s="484">
        <v>2195</v>
      </c>
      <c r="H43" s="484">
        <v>1892230</v>
      </c>
      <c r="I43" s="496">
        <v>2710945</v>
      </c>
    </row>
    <row r="44" spans="2:9" ht="12" customHeight="1">
      <c r="B44" s="483"/>
      <c r="C44" s="57" t="s">
        <v>424</v>
      </c>
      <c r="D44" s="484">
        <f t="shared" si="6"/>
        <v>83</v>
      </c>
      <c r="E44" s="484">
        <v>44</v>
      </c>
      <c r="F44" s="484">
        <v>39</v>
      </c>
      <c r="G44" s="484">
        <v>715</v>
      </c>
      <c r="H44" s="484">
        <v>698796</v>
      </c>
      <c r="I44" s="496">
        <v>952205</v>
      </c>
    </row>
    <row r="45" spans="2:9" ht="12" customHeight="1">
      <c r="B45" s="483"/>
      <c r="C45" s="57" t="s">
        <v>1459</v>
      </c>
      <c r="D45" s="484">
        <f t="shared" si="6"/>
        <v>24</v>
      </c>
      <c r="E45" s="484">
        <v>16</v>
      </c>
      <c r="F45" s="484">
        <v>8</v>
      </c>
      <c r="G45" s="484">
        <v>194</v>
      </c>
      <c r="H45" s="484">
        <v>275423</v>
      </c>
      <c r="I45" s="496">
        <v>391802</v>
      </c>
    </row>
    <row r="46" spans="2:9" ht="12" customHeight="1">
      <c r="B46" s="483"/>
      <c r="C46" s="57" t="s">
        <v>358</v>
      </c>
      <c r="D46" s="484">
        <f t="shared" si="6"/>
        <v>70</v>
      </c>
      <c r="E46" s="484">
        <v>58</v>
      </c>
      <c r="F46" s="484">
        <v>12</v>
      </c>
      <c r="G46" s="484">
        <v>464</v>
      </c>
      <c r="H46" s="484">
        <v>255078</v>
      </c>
      <c r="I46" s="496">
        <v>342201</v>
      </c>
    </row>
    <row r="47" spans="2:9" ht="12" customHeight="1">
      <c r="B47" s="483"/>
      <c r="C47" s="57" t="s">
        <v>359</v>
      </c>
      <c r="D47" s="484">
        <f t="shared" si="6"/>
        <v>99</v>
      </c>
      <c r="E47" s="484">
        <v>45</v>
      </c>
      <c r="F47" s="484">
        <v>54</v>
      </c>
      <c r="G47" s="484">
        <v>1413</v>
      </c>
      <c r="H47" s="484">
        <v>535965</v>
      </c>
      <c r="I47" s="496">
        <v>826225</v>
      </c>
    </row>
    <row r="48" spans="2:9" ht="12" customHeight="1">
      <c r="B48" s="483"/>
      <c r="C48" s="57" t="s">
        <v>361</v>
      </c>
      <c r="D48" s="484">
        <f t="shared" si="6"/>
        <v>58</v>
      </c>
      <c r="E48" s="484">
        <v>31</v>
      </c>
      <c r="F48" s="484">
        <v>27</v>
      </c>
      <c r="G48" s="484">
        <v>558</v>
      </c>
      <c r="H48" s="484">
        <v>280787</v>
      </c>
      <c r="I48" s="496">
        <v>396253</v>
      </c>
    </row>
    <row r="49" spans="2:9" ht="12" customHeight="1">
      <c r="B49" s="483"/>
      <c r="C49" s="57" t="s">
        <v>1460</v>
      </c>
      <c r="D49" s="484">
        <f t="shared" si="6"/>
        <v>28</v>
      </c>
      <c r="E49" s="484">
        <v>15</v>
      </c>
      <c r="F49" s="484">
        <v>13</v>
      </c>
      <c r="G49" s="484">
        <v>234</v>
      </c>
      <c r="H49" s="484">
        <v>141327</v>
      </c>
      <c r="I49" s="496">
        <v>190312</v>
      </c>
    </row>
    <row r="50" spans="2:9" ht="12" customHeight="1">
      <c r="B50" s="483"/>
      <c r="C50" s="57" t="s">
        <v>449</v>
      </c>
      <c r="D50" s="484">
        <f t="shared" si="6"/>
        <v>34</v>
      </c>
      <c r="E50" s="484">
        <v>20</v>
      </c>
      <c r="F50" s="484">
        <v>14</v>
      </c>
      <c r="G50" s="484">
        <v>257</v>
      </c>
      <c r="H50" s="484">
        <v>171286</v>
      </c>
      <c r="I50" s="496">
        <v>321085</v>
      </c>
    </row>
    <row r="51" spans="2:9" ht="12" customHeight="1">
      <c r="B51" s="483"/>
      <c r="C51" s="57" t="s">
        <v>364</v>
      </c>
      <c r="D51" s="484">
        <f t="shared" si="6"/>
        <v>169</v>
      </c>
      <c r="E51" s="484">
        <v>97</v>
      </c>
      <c r="F51" s="484">
        <v>72</v>
      </c>
      <c r="G51" s="484">
        <v>1219</v>
      </c>
      <c r="H51" s="484">
        <v>684457</v>
      </c>
      <c r="I51" s="496">
        <v>810377</v>
      </c>
    </row>
    <row r="52" spans="2:9" ht="12" customHeight="1">
      <c r="B52" s="483"/>
      <c r="C52" s="57"/>
      <c r="D52" s="484"/>
      <c r="E52" s="484"/>
      <c r="F52" s="484"/>
      <c r="G52" s="484"/>
      <c r="H52" s="484"/>
      <c r="I52" s="496"/>
    </row>
    <row r="53" spans="1:9" s="476" customFormat="1" ht="12" customHeight="1">
      <c r="A53" s="473"/>
      <c r="B53" s="1176" t="s">
        <v>450</v>
      </c>
      <c r="C53" s="1278"/>
      <c r="D53" s="481">
        <f>SUM(D54:D63)</f>
        <v>1427</v>
      </c>
      <c r="E53" s="481">
        <f>SUM(E54:E63)</f>
        <v>616</v>
      </c>
      <c r="F53" s="481">
        <f>SUM(F54:F63)</f>
        <v>811</v>
      </c>
      <c r="G53" s="481">
        <f>SUM(G54:G63)</f>
        <v>23388</v>
      </c>
      <c r="H53" s="481">
        <f>SUM(H54:H63)</f>
        <v>12906759</v>
      </c>
      <c r="I53" s="482">
        <v>22623730</v>
      </c>
    </row>
    <row r="54" spans="2:9" ht="12" customHeight="1">
      <c r="B54" s="483"/>
      <c r="C54" s="57" t="s">
        <v>414</v>
      </c>
      <c r="D54" s="484">
        <f aca="true" t="shared" si="7" ref="D54:D63">SUM(E54:F54)</f>
        <v>909</v>
      </c>
      <c r="E54" s="484">
        <v>319</v>
      </c>
      <c r="F54" s="484">
        <v>590</v>
      </c>
      <c r="G54" s="484">
        <v>13144</v>
      </c>
      <c r="H54" s="484">
        <v>6178523</v>
      </c>
      <c r="I54" s="496">
        <v>10880557</v>
      </c>
    </row>
    <row r="55" spans="2:9" ht="12" customHeight="1">
      <c r="B55" s="483"/>
      <c r="C55" s="57" t="s">
        <v>421</v>
      </c>
      <c r="D55" s="484">
        <f t="shared" si="7"/>
        <v>199</v>
      </c>
      <c r="E55" s="484">
        <v>122</v>
      </c>
      <c r="F55" s="484">
        <v>77</v>
      </c>
      <c r="G55" s="484">
        <v>4115</v>
      </c>
      <c r="H55" s="484">
        <v>1780558</v>
      </c>
      <c r="I55" s="496">
        <v>6203232</v>
      </c>
    </row>
    <row r="56" spans="2:9" ht="12" customHeight="1">
      <c r="B56" s="483"/>
      <c r="C56" s="57" t="s">
        <v>451</v>
      </c>
      <c r="D56" s="484">
        <f t="shared" si="7"/>
        <v>59</v>
      </c>
      <c r="E56" s="484">
        <v>27</v>
      </c>
      <c r="F56" s="484">
        <v>32</v>
      </c>
      <c r="G56" s="484">
        <v>811</v>
      </c>
      <c r="H56" s="484">
        <v>937665</v>
      </c>
      <c r="I56" s="496">
        <v>1331133</v>
      </c>
    </row>
    <row r="57" spans="2:9" ht="12" customHeight="1">
      <c r="B57" s="483"/>
      <c r="C57" s="57" t="s">
        <v>1384</v>
      </c>
      <c r="D57" s="484">
        <f t="shared" si="7"/>
        <v>38</v>
      </c>
      <c r="E57" s="484">
        <v>22</v>
      </c>
      <c r="F57" s="484">
        <v>16</v>
      </c>
      <c r="G57" s="484">
        <v>742</v>
      </c>
      <c r="H57" s="484">
        <v>654766</v>
      </c>
      <c r="I57" s="496">
        <v>932411</v>
      </c>
    </row>
    <row r="58" spans="2:9" ht="12" customHeight="1">
      <c r="B58" s="483"/>
      <c r="C58" s="57" t="s">
        <v>1461</v>
      </c>
      <c r="D58" s="484">
        <f t="shared" si="7"/>
        <v>100</v>
      </c>
      <c r="E58" s="484">
        <v>45</v>
      </c>
      <c r="F58" s="484">
        <v>55</v>
      </c>
      <c r="G58" s="484">
        <v>1523</v>
      </c>
      <c r="H58" s="484">
        <v>930279</v>
      </c>
      <c r="I58" s="496">
        <v>1280191</v>
      </c>
    </row>
    <row r="59" spans="2:9" ht="12" customHeight="1">
      <c r="B59" s="483"/>
      <c r="C59" s="57" t="s">
        <v>1462</v>
      </c>
      <c r="D59" s="484">
        <f t="shared" si="7"/>
        <v>8</v>
      </c>
      <c r="E59" s="484">
        <v>3</v>
      </c>
      <c r="F59" s="484">
        <v>5</v>
      </c>
      <c r="G59" s="484">
        <v>53</v>
      </c>
      <c r="H59" s="484">
        <v>38886</v>
      </c>
      <c r="I59" s="496">
        <v>47680</v>
      </c>
    </row>
    <row r="60" spans="2:9" ht="12" customHeight="1">
      <c r="B60" s="483"/>
      <c r="C60" s="57" t="s">
        <v>369</v>
      </c>
      <c r="D60" s="484">
        <f t="shared" si="7"/>
        <v>33</v>
      </c>
      <c r="E60" s="484">
        <v>17</v>
      </c>
      <c r="F60" s="484">
        <v>16</v>
      </c>
      <c r="G60" s="484">
        <v>566</v>
      </c>
      <c r="H60" s="484">
        <v>503311</v>
      </c>
      <c r="I60" s="496">
        <v>942978</v>
      </c>
    </row>
    <row r="61" spans="2:9" ht="12" customHeight="1">
      <c r="B61" s="483"/>
      <c r="C61" s="57" t="s">
        <v>1463</v>
      </c>
      <c r="D61" s="484">
        <f t="shared" si="7"/>
        <v>33</v>
      </c>
      <c r="E61" s="484">
        <v>20</v>
      </c>
      <c r="F61" s="484">
        <v>13</v>
      </c>
      <c r="G61" s="484">
        <v>372</v>
      </c>
      <c r="H61" s="484">
        <v>294717</v>
      </c>
      <c r="I61" s="496">
        <v>378447</v>
      </c>
    </row>
    <row r="62" spans="2:9" ht="12" customHeight="1">
      <c r="B62" s="483"/>
      <c r="C62" s="57" t="s">
        <v>372</v>
      </c>
      <c r="D62" s="484">
        <f t="shared" si="7"/>
        <v>29</v>
      </c>
      <c r="E62" s="484">
        <v>27</v>
      </c>
      <c r="F62" s="484">
        <v>2</v>
      </c>
      <c r="G62" s="484">
        <v>91</v>
      </c>
      <c r="H62" s="484">
        <v>19427</v>
      </c>
      <c r="I62" s="496">
        <v>45336</v>
      </c>
    </row>
    <row r="63" spans="2:9" ht="12" customHeight="1">
      <c r="B63" s="483"/>
      <c r="C63" s="57" t="s">
        <v>453</v>
      </c>
      <c r="D63" s="484">
        <f t="shared" si="7"/>
        <v>19</v>
      </c>
      <c r="E63" s="484">
        <v>14</v>
      </c>
      <c r="F63" s="484">
        <v>5</v>
      </c>
      <c r="G63" s="484">
        <v>1971</v>
      </c>
      <c r="H63" s="484">
        <v>1568627</v>
      </c>
      <c r="I63" s="496">
        <v>3581765</v>
      </c>
    </row>
    <row r="64" spans="2:9" ht="12" customHeight="1">
      <c r="B64" s="498"/>
      <c r="C64" s="152"/>
      <c r="D64" s="499"/>
      <c r="E64" s="499"/>
      <c r="F64" s="499"/>
      <c r="G64" s="499"/>
      <c r="H64" s="499"/>
      <c r="I64" s="500"/>
    </row>
    <row r="65" spans="2:7" ht="12">
      <c r="B65" s="487"/>
      <c r="C65" s="501"/>
      <c r="D65" s="462"/>
      <c r="E65" s="462"/>
      <c r="F65" s="462"/>
      <c r="G65" s="462"/>
    </row>
    <row r="66" spans="2:7" ht="12">
      <c r="B66" s="487"/>
      <c r="C66" s="502"/>
      <c r="D66" s="462"/>
      <c r="E66" s="462"/>
      <c r="F66" s="462"/>
      <c r="G66" s="462"/>
    </row>
    <row r="67" spans="2:7" ht="12">
      <c r="B67" s="487"/>
      <c r="C67" s="503"/>
      <c r="D67" s="462"/>
      <c r="E67" s="462"/>
      <c r="F67" s="462"/>
      <c r="G67" s="462"/>
    </row>
    <row r="68" spans="2:7" ht="12">
      <c r="B68" s="487"/>
      <c r="C68" s="503"/>
      <c r="D68" s="462"/>
      <c r="E68" s="462"/>
      <c r="F68" s="462"/>
      <c r="G68" s="462"/>
    </row>
    <row r="69" spans="2:7" ht="12">
      <c r="B69" s="487"/>
      <c r="C69" s="504"/>
      <c r="D69" s="462"/>
      <c r="E69" s="462"/>
      <c r="F69" s="462"/>
      <c r="G69" s="462"/>
    </row>
    <row r="70" spans="2:7" ht="12">
      <c r="B70" s="487"/>
      <c r="C70" s="487"/>
      <c r="D70" s="462"/>
      <c r="E70" s="462"/>
      <c r="F70" s="462"/>
      <c r="G70" s="462"/>
    </row>
    <row r="71" spans="2:7" ht="12">
      <c r="B71" s="487"/>
      <c r="C71" s="487"/>
      <c r="D71" s="462"/>
      <c r="E71" s="462"/>
      <c r="F71" s="462"/>
      <c r="G71" s="462"/>
    </row>
    <row r="72" spans="2:7" ht="12">
      <c r="B72" s="487"/>
      <c r="C72" s="487"/>
      <c r="D72" s="462"/>
      <c r="E72" s="462"/>
      <c r="F72" s="462"/>
      <c r="G72" s="462"/>
    </row>
    <row r="73" spans="2:7" ht="12">
      <c r="B73" s="487"/>
      <c r="C73" s="487"/>
      <c r="D73" s="462"/>
      <c r="E73" s="462"/>
      <c r="F73" s="462"/>
      <c r="G73" s="462"/>
    </row>
    <row r="74" spans="2:7" ht="12">
      <c r="B74" s="487"/>
      <c r="C74" s="487"/>
      <c r="D74" s="462"/>
      <c r="E74" s="462"/>
      <c r="F74" s="462"/>
      <c r="G74" s="462"/>
    </row>
    <row r="75" spans="2:7" ht="12">
      <c r="B75" s="487"/>
      <c r="C75" s="487"/>
      <c r="D75" s="462"/>
      <c r="E75" s="462"/>
      <c r="F75" s="462"/>
      <c r="G75" s="462"/>
    </row>
    <row r="76" spans="2:7" ht="12">
      <c r="B76" s="487"/>
      <c r="C76" s="487"/>
      <c r="D76" s="462"/>
      <c r="E76" s="462"/>
      <c r="F76" s="462"/>
      <c r="G76" s="462"/>
    </row>
    <row r="77" spans="2:7" ht="12">
      <c r="B77" s="487"/>
      <c r="C77" s="487"/>
      <c r="D77" s="462"/>
      <c r="E77" s="462"/>
      <c r="F77" s="462"/>
      <c r="G77" s="462"/>
    </row>
    <row r="78" spans="2:7" ht="12">
      <c r="B78" s="487"/>
      <c r="C78" s="487"/>
      <c r="D78" s="462"/>
      <c r="E78" s="462"/>
      <c r="F78" s="462"/>
      <c r="G78" s="462"/>
    </row>
    <row r="79" spans="2:7" ht="12">
      <c r="B79" s="487"/>
      <c r="C79" s="487"/>
      <c r="D79" s="462"/>
      <c r="E79" s="462"/>
      <c r="F79" s="462"/>
      <c r="G79" s="462"/>
    </row>
    <row r="80" spans="2:7" ht="12">
      <c r="B80" s="487"/>
      <c r="C80" s="487"/>
      <c r="D80" s="462"/>
      <c r="E80" s="462"/>
      <c r="F80" s="462"/>
      <c r="G80" s="462"/>
    </row>
    <row r="81" spans="2:7" ht="12">
      <c r="B81" s="487"/>
      <c r="C81" s="487"/>
      <c r="D81" s="462"/>
      <c r="E81" s="462"/>
      <c r="F81" s="462"/>
      <c r="G81" s="462"/>
    </row>
    <row r="82" spans="2:7" ht="12">
      <c r="B82" s="487"/>
      <c r="C82" s="487"/>
      <c r="D82" s="462"/>
      <c r="E82" s="462"/>
      <c r="F82" s="462"/>
      <c r="G82" s="462"/>
    </row>
    <row r="83" spans="2:7" ht="12">
      <c r="B83" s="487"/>
      <c r="C83" s="487"/>
      <c r="D83" s="462"/>
      <c r="E83" s="462"/>
      <c r="F83" s="462"/>
      <c r="G83" s="462"/>
    </row>
    <row r="84" spans="2:7" ht="12">
      <c r="B84" s="487"/>
      <c r="C84" s="487"/>
      <c r="D84" s="462"/>
      <c r="E84" s="462"/>
      <c r="F84" s="462"/>
      <c r="G84" s="462"/>
    </row>
    <row r="85" spans="2:7" ht="12">
      <c r="B85" s="487"/>
      <c r="C85" s="487"/>
      <c r="D85" s="462"/>
      <c r="E85" s="462"/>
      <c r="F85" s="462"/>
      <c r="G85" s="462"/>
    </row>
    <row r="86" spans="2:7" ht="12">
      <c r="B86" s="487"/>
      <c r="C86" s="487"/>
      <c r="D86" s="462"/>
      <c r="E86" s="462"/>
      <c r="F86" s="462"/>
      <c r="G86" s="462"/>
    </row>
    <row r="87" spans="2:7" ht="12">
      <c r="B87" s="487"/>
      <c r="C87" s="487"/>
      <c r="D87" s="462"/>
      <c r="E87" s="462"/>
      <c r="F87" s="462"/>
      <c r="G87" s="462"/>
    </row>
    <row r="88" spans="2:7" ht="12">
      <c r="B88" s="487"/>
      <c r="C88" s="487"/>
      <c r="D88" s="462"/>
      <c r="E88" s="462"/>
      <c r="F88" s="462"/>
      <c r="G88" s="462"/>
    </row>
    <row r="89" spans="2:7" ht="12">
      <c r="B89" s="487"/>
      <c r="C89" s="487"/>
      <c r="D89" s="462"/>
      <c r="E89" s="462"/>
      <c r="F89" s="462"/>
      <c r="G89" s="462"/>
    </row>
    <row r="90" spans="2:7" ht="12">
      <c r="B90" s="487"/>
      <c r="C90" s="487"/>
      <c r="D90" s="462"/>
      <c r="E90" s="462"/>
      <c r="F90" s="462"/>
      <c r="G90" s="462"/>
    </row>
    <row r="91" spans="2:7" ht="12">
      <c r="B91" s="487"/>
      <c r="C91" s="487"/>
      <c r="D91" s="462"/>
      <c r="E91" s="462"/>
      <c r="F91" s="462"/>
      <c r="G91" s="462"/>
    </row>
    <row r="92" spans="2:7" ht="12">
      <c r="B92" s="487"/>
      <c r="C92" s="487"/>
      <c r="D92" s="462"/>
      <c r="E92" s="462"/>
      <c r="F92" s="462"/>
      <c r="G92" s="462"/>
    </row>
    <row r="93" spans="2:7" ht="12">
      <c r="B93" s="487"/>
      <c r="C93" s="487"/>
      <c r="D93" s="462"/>
      <c r="E93" s="462"/>
      <c r="F93" s="462"/>
      <c r="G93" s="462"/>
    </row>
    <row r="94" spans="2:7" ht="12">
      <c r="B94" s="487"/>
      <c r="C94" s="487"/>
      <c r="D94" s="462"/>
      <c r="E94" s="462"/>
      <c r="F94" s="462"/>
      <c r="G94" s="462"/>
    </row>
    <row r="95" spans="2:7" ht="12">
      <c r="B95" s="487"/>
      <c r="C95" s="487"/>
      <c r="D95" s="462"/>
      <c r="E95" s="462"/>
      <c r="F95" s="462"/>
      <c r="G95" s="462"/>
    </row>
    <row r="96" spans="2:7" ht="12">
      <c r="B96" s="487"/>
      <c r="C96" s="487"/>
      <c r="D96" s="462"/>
      <c r="E96" s="462"/>
      <c r="F96" s="462"/>
      <c r="G96" s="462"/>
    </row>
    <row r="97" spans="2:7" ht="12">
      <c r="B97" s="487"/>
      <c r="C97" s="487"/>
      <c r="D97" s="462"/>
      <c r="E97" s="462"/>
      <c r="F97" s="462"/>
      <c r="G97" s="462"/>
    </row>
    <row r="98" spans="2:7" ht="12">
      <c r="B98" s="487"/>
      <c r="C98" s="487"/>
      <c r="D98" s="462"/>
      <c r="E98" s="462"/>
      <c r="F98" s="462"/>
      <c r="G98" s="462"/>
    </row>
    <row r="99" spans="2:7" ht="12">
      <c r="B99" s="487"/>
      <c r="C99" s="487"/>
      <c r="D99" s="462"/>
      <c r="E99" s="462"/>
      <c r="F99" s="462"/>
      <c r="G99" s="462"/>
    </row>
    <row r="100" spans="2:7" ht="12">
      <c r="B100" s="487"/>
      <c r="C100" s="487"/>
      <c r="D100" s="462"/>
      <c r="E100" s="462"/>
      <c r="F100" s="462"/>
      <c r="G100" s="462"/>
    </row>
    <row r="101" spans="2:7" ht="12">
      <c r="B101" s="487"/>
      <c r="C101" s="487"/>
      <c r="D101" s="462"/>
      <c r="E101" s="462"/>
      <c r="F101" s="462"/>
      <c r="G101" s="462"/>
    </row>
    <row r="102" spans="4:7" ht="12">
      <c r="D102" s="462"/>
      <c r="E102" s="462"/>
      <c r="F102" s="462"/>
      <c r="G102" s="462"/>
    </row>
    <row r="103" spans="4:7" ht="12">
      <c r="D103" s="462"/>
      <c r="E103" s="462"/>
      <c r="F103" s="462"/>
      <c r="G103" s="462"/>
    </row>
    <row r="104" spans="4:7" ht="12">
      <c r="D104" s="462"/>
      <c r="E104" s="462"/>
      <c r="F104" s="462"/>
      <c r="G104" s="462"/>
    </row>
    <row r="105" spans="4:7" ht="12">
      <c r="D105" s="462"/>
      <c r="E105" s="462"/>
      <c r="F105" s="462"/>
      <c r="G105" s="462"/>
    </row>
    <row r="106" spans="4:7" ht="12">
      <c r="D106" s="462"/>
      <c r="E106" s="462"/>
      <c r="F106" s="462"/>
      <c r="G106" s="462"/>
    </row>
    <row r="107" spans="4:7" ht="12">
      <c r="D107" s="462"/>
      <c r="E107" s="462"/>
      <c r="F107" s="462"/>
      <c r="G107" s="462"/>
    </row>
    <row r="108" spans="4:7" ht="12">
      <c r="D108" s="462"/>
      <c r="E108" s="462"/>
      <c r="F108" s="462"/>
      <c r="G108" s="462"/>
    </row>
    <row r="109" spans="4:7" ht="12">
      <c r="D109" s="462"/>
      <c r="E109" s="462"/>
      <c r="F109" s="462"/>
      <c r="G109" s="462"/>
    </row>
    <row r="110" spans="4:7" ht="12">
      <c r="D110" s="462"/>
      <c r="E110" s="462"/>
      <c r="F110" s="462"/>
      <c r="G110" s="462"/>
    </row>
    <row r="111" spans="4:7" ht="12">
      <c r="D111" s="462"/>
      <c r="E111" s="462"/>
      <c r="F111" s="462"/>
      <c r="G111" s="462"/>
    </row>
    <row r="112" spans="4:7" ht="12">
      <c r="D112" s="462"/>
      <c r="E112" s="462"/>
      <c r="F112" s="462"/>
      <c r="G112" s="462"/>
    </row>
    <row r="113" spans="4:7" ht="12">
      <c r="D113" s="462"/>
      <c r="E113" s="462"/>
      <c r="F113" s="462"/>
      <c r="G113" s="462"/>
    </row>
    <row r="114" spans="4:7" ht="12">
      <c r="D114" s="462"/>
      <c r="E114" s="462"/>
      <c r="F114" s="462"/>
      <c r="G114" s="462"/>
    </row>
    <row r="115" spans="4:7" ht="12">
      <c r="D115" s="462"/>
      <c r="E115" s="462"/>
      <c r="F115" s="462"/>
      <c r="G115" s="462"/>
    </row>
    <row r="116" spans="4:7" ht="12">
      <c r="D116" s="462"/>
      <c r="E116" s="462"/>
      <c r="F116" s="462"/>
      <c r="G116" s="462"/>
    </row>
    <row r="117" spans="4:7" ht="12">
      <c r="D117" s="462"/>
      <c r="E117" s="462"/>
      <c r="F117" s="462"/>
      <c r="G117" s="462"/>
    </row>
    <row r="118" spans="4:7" ht="12">
      <c r="D118" s="462"/>
      <c r="E118" s="462"/>
      <c r="F118" s="462"/>
      <c r="G118" s="462"/>
    </row>
    <row r="119" spans="4:7" ht="12">
      <c r="D119" s="462"/>
      <c r="E119" s="462"/>
      <c r="F119" s="462"/>
      <c r="G119" s="462"/>
    </row>
    <row r="120" spans="4:7" ht="12">
      <c r="D120" s="462"/>
      <c r="E120" s="462"/>
      <c r="F120" s="462"/>
      <c r="G120" s="462"/>
    </row>
    <row r="121" spans="4:7" ht="12">
      <c r="D121" s="462"/>
      <c r="E121" s="462"/>
      <c r="F121" s="462"/>
      <c r="G121" s="462"/>
    </row>
    <row r="122" spans="4:7" ht="12">
      <c r="D122" s="462"/>
      <c r="E122" s="462"/>
      <c r="F122" s="462"/>
      <c r="G122" s="462"/>
    </row>
    <row r="123" spans="4:7" ht="12">
      <c r="D123" s="462"/>
      <c r="E123" s="462"/>
      <c r="F123" s="462"/>
      <c r="G123" s="462"/>
    </row>
    <row r="124" spans="4:7" ht="12">
      <c r="D124" s="462"/>
      <c r="E124" s="462"/>
      <c r="F124" s="462"/>
      <c r="G124" s="462"/>
    </row>
    <row r="125" spans="4:7" ht="12">
      <c r="D125" s="462"/>
      <c r="E125" s="462"/>
      <c r="F125" s="462"/>
      <c r="G125" s="462"/>
    </row>
    <row r="126" spans="4:7" ht="12">
      <c r="D126" s="462"/>
      <c r="E126" s="462"/>
      <c r="F126" s="462"/>
      <c r="G126" s="462"/>
    </row>
    <row r="127" spans="4:7" ht="12">
      <c r="D127" s="462"/>
      <c r="E127" s="462"/>
      <c r="F127" s="462"/>
      <c r="G127" s="462"/>
    </row>
    <row r="128" spans="4:7" ht="12">
      <c r="D128" s="462"/>
      <c r="E128" s="462"/>
      <c r="F128" s="462"/>
      <c r="G128" s="462"/>
    </row>
    <row r="129" spans="4:7" ht="12">
      <c r="D129" s="462"/>
      <c r="E129" s="462"/>
      <c r="F129" s="462"/>
      <c r="G129" s="462"/>
    </row>
  </sheetData>
  <mergeCells count="10">
    <mergeCell ref="B26:C26"/>
    <mergeCell ref="B4:C5"/>
    <mergeCell ref="B53:C53"/>
    <mergeCell ref="B9:C9"/>
    <mergeCell ref="B7:C7"/>
    <mergeCell ref="B38:C38"/>
    <mergeCell ref="D4:F4"/>
    <mergeCell ref="G4:G5"/>
    <mergeCell ref="H4:H5"/>
    <mergeCell ref="I4:I5"/>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AU320"/>
  <sheetViews>
    <sheetView workbookViewId="0" topLeftCell="A1">
      <selection activeCell="A1" sqref="A1"/>
    </sheetView>
  </sheetViews>
  <sheetFormatPr defaultColWidth="9.00390625" defaultRowHeight="13.5"/>
  <cols>
    <col min="1" max="1" width="3.625" style="505" customWidth="1"/>
    <col min="2" max="2" width="4.75390625" style="505" customWidth="1"/>
    <col min="3" max="3" width="3.625" style="505" customWidth="1"/>
    <col min="4" max="4" width="23.25390625" style="505" customWidth="1"/>
    <col min="5" max="5" width="2.50390625" style="509" customWidth="1"/>
    <col min="6" max="6" width="7.50390625" style="505" customWidth="1"/>
    <col min="7" max="7" width="2.25390625" style="505" customWidth="1"/>
    <col min="8" max="8" width="8.625" style="505" customWidth="1"/>
    <col min="9" max="9" width="2.125" style="508" customWidth="1"/>
    <col min="10" max="10" width="12.625" style="505" customWidth="1"/>
    <col min="11" max="11" width="2.125" style="505" customWidth="1"/>
    <col min="12" max="12" width="13.75390625" style="505" customWidth="1"/>
    <col min="13" max="13" width="2.125" style="505" customWidth="1"/>
    <col min="14" max="14" width="11.75390625" style="509" customWidth="1"/>
    <col min="15" max="15" width="2.125" style="505" customWidth="1"/>
    <col min="16" max="16" width="11.75390625" style="509" customWidth="1"/>
    <col min="17" max="17" width="2.125" style="509" customWidth="1"/>
    <col min="18" max="18" width="11.875" style="505" customWidth="1"/>
    <col min="19" max="19" width="2.125" style="509" customWidth="1"/>
    <col min="20" max="20" width="11.875" style="505" customWidth="1"/>
    <col min="21" max="21" width="2.125" style="509" customWidth="1"/>
    <col min="22" max="22" width="11.875" style="505" customWidth="1"/>
    <col min="23" max="23" width="2.125" style="509" customWidth="1"/>
    <col min="24" max="24" width="11.875" style="505" customWidth="1"/>
    <col min="25" max="25" width="2.125" style="509" customWidth="1"/>
    <col min="26" max="26" width="11.875" style="505" customWidth="1"/>
    <col min="27" max="27" width="2.125" style="509" customWidth="1"/>
    <col min="28" max="28" width="11.875" style="505" customWidth="1"/>
    <col min="29" max="29" width="2.125" style="509" customWidth="1"/>
    <col min="30" max="36" width="11.875" style="505" customWidth="1"/>
    <col min="37" max="16384" width="9.00390625" style="505" customWidth="1"/>
  </cols>
  <sheetData>
    <row r="1" spans="2:12" ht="14.25">
      <c r="B1" s="506" t="s">
        <v>1529</v>
      </c>
      <c r="C1" s="507"/>
      <c r="E1" s="505"/>
      <c r="G1" s="508"/>
      <c r="I1" s="505"/>
      <c r="L1" s="509"/>
    </row>
    <row r="3" spans="4:36" ht="12" customHeight="1" thickBot="1">
      <c r="D3" s="510"/>
      <c r="K3" s="511"/>
      <c r="N3" s="512"/>
      <c r="P3" s="512"/>
      <c r="Q3" s="512"/>
      <c r="S3" s="512"/>
      <c r="U3" s="512"/>
      <c r="W3" s="512"/>
      <c r="Y3" s="512"/>
      <c r="AA3" s="512"/>
      <c r="AC3" s="512"/>
      <c r="AH3" s="510" t="s">
        <v>1465</v>
      </c>
      <c r="AJ3" s="511" t="s">
        <v>1466</v>
      </c>
    </row>
    <row r="4" spans="2:36" s="513" customFormat="1" ht="14.25" customHeight="1" thickTop="1">
      <c r="B4" s="1326" t="s">
        <v>1467</v>
      </c>
      <c r="C4" s="1327"/>
      <c r="D4" s="1328"/>
      <c r="E4" s="514"/>
      <c r="F4" s="1301" t="s">
        <v>1468</v>
      </c>
      <c r="G4" s="1286" t="s">
        <v>1469</v>
      </c>
      <c r="H4" s="1287"/>
      <c r="I4" s="1286" t="s">
        <v>1470</v>
      </c>
      <c r="J4" s="1301"/>
      <c r="K4" s="1293" t="s">
        <v>1471</v>
      </c>
      <c r="L4" s="1335"/>
      <c r="M4" s="1293" t="s">
        <v>1472</v>
      </c>
      <c r="N4" s="1294"/>
      <c r="O4" s="1293" t="s">
        <v>1473</v>
      </c>
      <c r="P4" s="1294"/>
      <c r="Q4" s="1299" t="s">
        <v>1474</v>
      </c>
      <c r="R4" s="1300"/>
      <c r="S4" s="1300"/>
      <c r="T4" s="1300"/>
      <c r="U4" s="1300"/>
      <c r="V4" s="1300"/>
      <c r="W4" s="1300"/>
      <c r="X4" s="1300"/>
      <c r="Y4" s="1300"/>
      <c r="Z4" s="1300"/>
      <c r="AA4" s="1300"/>
      <c r="AB4" s="1300"/>
      <c r="AC4" s="1299" t="s">
        <v>1475</v>
      </c>
      <c r="AD4" s="1300"/>
      <c r="AE4" s="1300"/>
      <c r="AF4" s="1300"/>
      <c r="AG4" s="1300"/>
      <c r="AH4" s="1308"/>
      <c r="AI4" s="1299" t="s">
        <v>1476</v>
      </c>
      <c r="AJ4" s="1308"/>
    </row>
    <row r="5" spans="2:36" s="513" customFormat="1" ht="24.75" customHeight="1">
      <c r="B5" s="1329"/>
      <c r="C5" s="1330"/>
      <c r="D5" s="1331"/>
      <c r="E5" s="515"/>
      <c r="F5" s="1302"/>
      <c r="G5" s="1288"/>
      <c r="H5" s="1289"/>
      <c r="I5" s="1304"/>
      <c r="J5" s="1305"/>
      <c r="K5" s="1295"/>
      <c r="L5" s="1336"/>
      <c r="M5" s="1295"/>
      <c r="N5" s="1296"/>
      <c r="O5" s="1295"/>
      <c r="P5" s="1296"/>
      <c r="Q5" s="1285" t="s">
        <v>1477</v>
      </c>
      <c r="R5" s="1285"/>
      <c r="S5" s="1285"/>
      <c r="T5" s="1285"/>
      <c r="U5" s="1285" t="s">
        <v>1478</v>
      </c>
      <c r="V5" s="1285"/>
      <c r="W5" s="1285"/>
      <c r="X5" s="1285"/>
      <c r="Y5" s="1285" t="s">
        <v>1479</v>
      </c>
      <c r="Z5" s="1285"/>
      <c r="AA5" s="1285"/>
      <c r="AB5" s="1285"/>
      <c r="AC5" s="1320" t="s">
        <v>1480</v>
      </c>
      <c r="AD5" s="1321"/>
      <c r="AE5" s="1310" t="s">
        <v>1481</v>
      </c>
      <c r="AF5" s="1311"/>
      <c r="AG5" s="1314" t="s">
        <v>1482</v>
      </c>
      <c r="AH5" s="1317" t="s">
        <v>1483</v>
      </c>
      <c r="AI5" s="1309" t="s">
        <v>1484</v>
      </c>
      <c r="AJ5" s="1309" t="s">
        <v>1485</v>
      </c>
    </row>
    <row r="6" spans="2:36" s="513" customFormat="1" ht="13.5" customHeight="1">
      <c r="B6" s="1329"/>
      <c r="C6" s="1330"/>
      <c r="D6" s="1331"/>
      <c r="E6" s="516"/>
      <c r="F6" s="1302"/>
      <c r="G6" s="1288"/>
      <c r="H6" s="1289"/>
      <c r="I6" s="1304"/>
      <c r="J6" s="1305"/>
      <c r="K6" s="1295"/>
      <c r="L6" s="1336"/>
      <c r="M6" s="1295"/>
      <c r="N6" s="1296"/>
      <c r="O6" s="1295"/>
      <c r="P6" s="1296"/>
      <c r="Q6" s="1285"/>
      <c r="R6" s="1285"/>
      <c r="S6" s="1285"/>
      <c r="T6" s="1285"/>
      <c r="U6" s="1285"/>
      <c r="V6" s="1285"/>
      <c r="W6" s="1285"/>
      <c r="X6" s="1285"/>
      <c r="Y6" s="1285"/>
      <c r="Z6" s="1285"/>
      <c r="AA6" s="1285"/>
      <c r="AB6" s="1285"/>
      <c r="AC6" s="1322"/>
      <c r="AD6" s="1323"/>
      <c r="AE6" s="1312"/>
      <c r="AF6" s="1313"/>
      <c r="AG6" s="1315"/>
      <c r="AH6" s="1318"/>
      <c r="AI6" s="1309"/>
      <c r="AJ6" s="1309"/>
    </row>
    <row r="7" spans="2:36" s="513" customFormat="1" ht="32.25" customHeight="1">
      <c r="B7" s="1332"/>
      <c r="C7" s="1333"/>
      <c r="D7" s="1334"/>
      <c r="E7" s="518"/>
      <c r="F7" s="1303"/>
      <c r="G7" s="1290"/>
      <c r="H7" s="1291"/>
      <c r="I7" s="1306"/>
      <c r="J7" s="1307"/>
      <c r="K7" s="1297"/>
      <c r="L7" s="1337"/>
      <c r="M7" s="1297"/>
      <c r="N7" s="1298"/>
      <c r="O7" s="1297"/>
      <c r="P7" s="1298"/>
      <c r="Q7" s="1285" t="s">
        <v>1486</v>
      </c>
      <c r="R7" s="1285"/>
      <c r="S7" s="1285" t="s">
        <v>1487</v>
      </c>
      <c r="T7" s="1285"/>
      <c r="U7" s="1285" t="s">
        <v>1486</v>
      </c>
      <c r="V7" s="1285"/>
      <c r="W7" s="1285" t="s">
        <v>1487</v>
      </c>
      <c r="X7" s="1285"/>
      <c r="Y7" s="1285" t="s">
        <v>1486</v>
      </c>
      <c r="Z7" s="1285"/>
      <c r="AA7" s="1285" t="s">
        <v>1487</v>
      </c>
      <c r="AB7" s="1285"/>
      <c r="AC7" s="1324"/>
      <c r="AD7" s="1325"/>
      <c r="AE7" s="519" t="s">
        <v>1488</v>
      </c>
      <c r="AF7" s="520" t="s">
        <v>1489</v>
      </c>
      <c r="AG7" s="1316"/>
      <c r="AH7" s="1319"/>
      <c r="AI7" s="1309"/>
      <c r="AJ7" s="1309"/>
    </row>
    <row r="8" spans="2:36" s="521" customFormat="1" ht="13.5">
      <c r="B8" s="522"/>
      <c r="C8" s="523"/>
      <c r="D8" s="524"/>
      <c r="E8" s="525"/>
      <c r="F8" s="526"/>
      <c r="G8" s="526"/>
      <c r="H8" s="527"/>
      <c r="I8" s="526"/>
      <c r="J8" s="527"/>
      <c r="K8" s="526"/>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8"/>
    </row>
    <row r="9" spans="2:36" s="513" customFormat="1" ht="12" customHeight="1">
      <c r="B9" s="529"/>
      <c r="C9" s="530"/>
      <c r="D9" s="517"/>
      <c r="E9" s="516"/>
      <c r="F9" s="531"/>
      <c r="G9" s="532"/>
      <c r="H9" s="532"/>
      <c r="I9" s="533"/>
      <c r="J9" s="533"/>
      <c r="K9" s="516"/>
      <c r="L9" s="516"/>
      <c r="M9" s="516"/>
      <c r="N9" s="516"/>
      <c r="O9" s="516"/>
      <c r="P9" s="516"/>
      <c r="Q9" s="516"/>
      <c r="R9" s="534"/>
      <c r="S9" s="516"/>
      <c r="T9" s="534"/>
      <c r="U9" s="516"/>
      <c r="V9" s="535"/>
      <c r="W9" s="516"/>
      <c r="X9" s="534"/>
      <c r="Y9" s="516"/>
      <c r="Z9" s="534"/>
      <c r="AA9" s="516"/>
      <c r="AB9" s="534"/>
      <c r="AC9" s="516"/>
      <c r="AD9" s="535"/>
      <c r="AE9" s="534"/>
      <c r="AF9" s="535"/>
      <c r="AG9" s="534"/>
      <c r="AH9" s="534"/>
      <c r="AI9" s="536"/>
      <c r="AJ9" s="537"/>
    </row>
    <row r="10" spans="2:36" s="538" customFormat="1" ht="12.75">
      <c r="B10" s="539"/>
      <c r="C10" s="540"/>
      <c r="D10" s="541" t="s">
        <v>332</v>
      </c>
      <c r="E10" s="542"/>
      <c r="F10" s="543">
        <f>SUM(F12:F22)</f>
        <v>5080</v>
      </c>
      <c r="G10" s="543"/>
      <c r="H10" s="543">
        <f>SUM(H12:H22)</f>
        <v>68691</v>
      </c>
      <c r="I10" s="543"/>
      <c r="J10" s="543">
        <f>SUM(J12:J22)</f>
        <v>9419520</v>
      </c>
      <c r="K10" s="543"/>
      <c r="L10" s="543">
        <f>SUM(L12:L22)</f>
        <v>47974159</v>
      </c>
      <c r="M10" s="544"/>
      <c r="N10" s="543">
        <f>SUM(N12:N22)</f>
        <v>76489068</v>
      </c>
      <c r="O10" s="544"/>
      <c r="P10" s="543">
        <f>SUM(P12:P22)</f>
        <v>2412046</v>
      </c>
      <c r="Q10" s="543"/>
      <c r="R10" s="543">
        <f>SUM(R12:R22)</f>
        <v>3699676</v>
      </c>
      <c r="S10" s="543"/>
      <c r="T10" s="543">
        <f>SUM(T12:T22)</f>
        <v>4462016</v>
      </c>
      <c r="U10" s="543"/>
      <c r="V10" s="543">
        <f>SUM(V12:V22)</f>
        <v>5252838</v>
      </c>
      <c r="W10" s="543"/>
      <c r="X10" s="543">
        <f>SUM(X12:X22)</f>
        <v>6153974</v>
      </c>
      <c r="Y10" s="543"/>
      <c r="Z10" s="543">
        <f>SUM(Z12:Z22)</f>
        <v>1708850</v>
      </c>
      <c r="AA10" s="543"/>
      <c r="AB10" s="543">
        <f>SUM(AB12:AB22)</f>
        <v>2421496</v>
      </c>
      <c r="AC10" s="543"/>
      <c r="AD10" s="543">
        <f aca="true" t="shared" si="0" ref="AD10:AJ10">SUM(AD12:AD22)</f>
        <v>17756271</v>
      </c>
      <c r="AE10" s="543">
        <f t="shared" si="0"/>
        <v>4823000</v>
      </c>
      <c r="AF10" s="543">
        <f t="shared" si="0"/>
        <v>517143</v>
      </c>
      <c r="AG10" s="543">
        <f t="shared" si="0"/>
        <v>510685</v>
      </c>
      <c r="AH10" s="543">
        <f t="shared" si="0"/>
        <v>2015414</v>
      </c>
      <c r="AI10" s="543">
        <f t="shared" si="0"/>
        <v>2172935</v>
      </c>
      <c r="AJ10" s="545">
        <f t="shared" si="0"/>
        <v>2212847</v>
      </c>
    </row>
    <row r="11" spans="2:36" s="538" customFormat="1" ht="19.5" customHeight="1">
      <c r="B11" s="539"/>
      <c r="C11" s="540"/>
      <c r="D11" s="541"/>
      <c r="E11" s="542"/>
      <c r="F11" s="543"/>
      <c r="G11" s="543"/>
      <c r="H11" s="543"/>
      <c r="I11" s="543"/>
      <c r="J11" s="543"/>
      <c r="K11" s="543"/>
      <c r="L11" s="543"/>
      <c r="M11" s="544"/>
      <c r="N11" s="546"/>
      <c r="O11" s="544"/>
      <c r="P11" s="543"/>
      <c r="Q11" s="543"/>
      <c r="R11" s="547"/>
      <c r="S11" s="543"/>
      <c r="T11" s="547"/>
      <c r="U11" s="543"/>
      <c r="V11" s="547"/>
      <c r="W11" s="543"/>
      <c r="X11" s="547"/>
      <c r="Y11" s="543"/>
      <c r="Z11" s="547"/>
      <c r="AA11" s="543"/>
      <c r="AB11" s="547"/>
      <c r="AC11" s="543"/>
      <c r="AD11" s="547"/>
      <c r="AE11" s="547"/>
      <c r="AF11" s="547"/>
      <c r="AG11" s="547"/>
      <c r="AH11" s="547"/>
      <c r="AI11" s="547"/>
      <c r="AJ11" s="548"/>
    </row>
    <row r="12" spans="2:47" s="513" customFormat="1" ht="16.5" customHeight="1">
      <c r="B12" s="539"/>
      <c r="C12" s="540"/>
      <c r="D12" s="549" t="s">
        <v>1490</v>
      </c>
      <c r="E12" s="550"/>
      <c r="F12" s="546">
        <v>2516</v>
      </c>
      <c r="G12" s="546"/>
      <c r="H12" s="546">
        <v>5640</v>
      </c>
      <c r="I12" s="546"/>
      <c r="J12" s="546" t="s">
        <v>1491</v>
      </c>
      <c r="K12" s="546"/>
      <c r="L12" s="546">
        <v>1463064</v>
      </c>
      <c r="M12" s="546"/>
      <c r="N12" s="546">
        <v>2366155</v>
      </c>
      <c r="O12" s="546"/>
      <c r="P12" s="546" t="s">
        <v>1491</v>
      </c>
      <c r="Q12" s="546"/>
      <c r="R12" s="546" t="s">
        <v>1491</v>
      </c>
      <c r="S12" s="546"/>
      <c r="T12" s="546" t="s">
        <v>1491</v>
      </c>
      <c r="U12" s="546"/>
      <c r="V12" s="546" t="s">
        <v>1491</v>
      </c>
      <c r="W12" s="546"/>
      <c r="X12" s="546" t="s">
        <v>1491</v>
      </c>
      <c r="Y12" s="546"/>
      <c r="Z12" s="546" t="s">
        <v>1491</v>
      </c>
      <c r="AA12" s="546"/>
      <c r="AB12" s="546" t="s">
        <v>1491</v>
      </c>
      <c r="AC12" s="546"/>
      <c r="AD12" s="546" t="s">
        <v>1491</v>
      </c>
      <c r="AE12" s="546" t="s">
        <v>1491</v>
      </c>
      <c r="AF12" s="546" t="s">
        <v>1491</v>
      </c>
      <c r="AG12" s="546" t="s">
        <v>1491</v>
      </c>
      <c r="AH12" s="546" t="s">
        <v>1491</v>
      </c>
      <c r="AI12" s="546" t="s">
        <v>1491</v>
      </c>
      <c r="AJ12" s="551" t="s">
        <v>1491</v>
      </c>
      <c r="AK12" s="546"/>
      <c r="AL12" s="546"/>
      <c r="AM12" s="546"/>
      <c r="AN12" s="546"/>
      <c r="AO12" s="546"/>
      <c r="AP12" s="546"/>
      <c r="AQ12" s="546"/>
      <c r="AR12" s="546"/>
      <c r="AS12" s="546"/>
      <c r="AT12" s="546"/>
      <c r="AU12" s="546"/>
    </row>
    <row r="13" spans="2:47" s="513" customFormat="1" ht="16.5" customHeight="1">
      <c r="B13" s="539"/>
      <c r="C13" s="540"/>
      <c r="D13" s="549" t="s">
        <v>1492</v>
      </c>
      <c r="E13" s="550"/>
      <c r="F13" s="546">
        <v>1148</v>
      </c>
      <c r="G13" s="546"/>
      <c r="H13" s="546">
        <v>7257</v>
      </c>
      <c r="I13" s="546"/>
      <c r="J13" s="546">
        <v>603948</v>
      </c>
      <c r="K13" s="546"/>
      <c r="L13" s="546">
        <v>2966918</v>
      </c>
      <c r="M13" s="546"/>
      <c r="N13" s="546">
        <v>4703562</v>
      </c>
      <c r="O13" s="546"/>
      <c r="P13" s="546">
        <v>100217</v>
      </c>
      <c r="Q13" s="546"/>
      <c r="R13" s="546">
        <v>127742</v>
      </c>
      <c r="S13" s="546"/>
      <c r="T13" s="546">
        <v>147902</v>
      </c>
      <c r="U13" s="546"/>
      <c r="V13" s="546">
        <v>240836</v>
      </c>
      <c r="W13" s="546"/>
      <c r="X13" s="546">
        <v>299156</v>
      </c>
      <c r="Y13" s="546"/>
      <c r="Z13" s="546">
        <v>68267</v>
      </c>
      <c r="AA13" s="546"/>
      <c r="AB13" s="546">
        <v>72356</v>
      </c>
      <c r="AC13" s="546"/>
      <c r="AD13" s="546">
        <v>1624070</v>
      </c>
      <c r="AE13" s="546">
        <v>139333</v>
      </c>
      <c r="AF13" s="546">
        <v>43194</v>
      </c>
      <c r="AG13" s="546">
        <v>16993</v>
      </c>
      <c r="AH13" s="546">
        <v>53361</v>
      </c>
      <c r="AI13" s="546">
        <v>3885</v>
      </c>
      <c r="AJ13" s="551">
        <v>5902</v>
      </c>
      <c r="AK13" s="546"/>
      <c r="AL13" s="546"/>
      <c r="AM13" s="546"/>
      <c r="AN13" s="546"/>
      <c r="AO13" s="546"/>
      <c r="AP13" s="546"/>
      <c r="AQ13" s="546"/>
      <c r="AR13" s="546"/>
      <c r="AS13" s="546"/>
      <c r="AT13" s="546"/>
      <c r="AU13" s="546"/>
    </row>
    <row r="14" spans="2:47" s="552" customFormat="1" ht="16.5" customHeight="1">
      <c r="B14" s="1292" t="s">
        <v>1493</v>
      </c>
      <c r="C14" s="554"/>
      <c r="D14" s="549" t="s">
        <v>1494</v>
      </c>
      <c r="E14" s="555"/>
      <c r="F14" s="546">
        <v>722</v>
      </c>
      <c r="G14" s="547"/>
      <c r="H14" s="546">
        <v>9810</v>
      </c>
      <c r="I14" s="547"/>
      <c r="J14" s="546">
        <v>1090885</v>
      </c>
      <c r="K14" s="546"/>
      <c r="L14" s="546">
        <v>5416993</v>
      </c>
      <c r="M14" s="546"/>
      <c r="N14" s="546">
        <v>8358026</v>
      </c>
      <c r="O14" s="546"/>
      <c r="P14" s="546">
        <v>353748</v>
      </c>
      <c r="Q14" s="546"/>
      <c r="R14" s="546">
        <v>338228</v>
      </c>
      <c r="S14" s="546"/>
      <c r="T14" s="546">
        <v>397838</v>
      </c>
      <c r="U14" s="546"/>
      <c r="V14" s="546">
        <v>434189</v>
      </c>
      <c r="W14" s="546"/>
      <c r="X14" s="546">
        <v>531939</v>
      </c>
      <c r="Y14" s="546"/>
      <c r="Z14" s="546">
        <v>136711</v>
      </c>
      <c r="AA14" s="546"/>
      <c r="AB14" s="546">
        <v>164775</v>
      </c>
      <c r="AC14" s="546"/>
      <c r="AD14" s="546">
        <v>1882921</v>
      </c>
      <c r="AE14" s="546">
        <v>320670</v>
      </c>
      <c r="AF14" s="546">
        <v>74003</v>
      </c>
      <c r="AG14" s="546">
        <v>42973</v>
      </c>
      <c r="AH14" s="546">
        <v>116545</v>
      </c>
      <c r="AI14" s="546">
        <v>6744</v>
      </c>
      <c r="AJ14" s="551">
        <v>2284</v>
      </c>
      <c r="AK14" s="546"/>
      <c r="AL14" s="546"/>
      <c r="AM14" s="546"/>
      <c r="AN14" s="546"/>
      <c r="AO14" s="546"/>
      <c r="AP14" s="546"/>
      <c r="AQ14" s="546"/>
      <c r="AR14" s="546"/>
      <c r="AS14" s="546"/>
      <c r="AT14" s="546"/>
      <c r="AU14" s="546"/>
    </row>
    <row r="15" spans="2:47" s="513" customFormat="1" ht="16.5" customHeight="1">
      <c r="B15" s="1292"/>
      <c r="C15" s="554"/>
      <c r="D15" s="549" t="s">
        <v>1495</v>
      </c>
      <c r="E15" s="550"/>
      <c r="F15" s="546">
        <v>291</v>
      </c>
      <c r="G15" s="546"/>
      <c r="H15" s="546">
        <v>7014</v>
      </c>
      <c r="I15" s="546"/>
      <c r="J15" s="546">
        <v>871697</v>
      </c>
      <c r="K15" s="546"/>
      <c r="L15" s="546">
        <v>4402955</v>
      </c>
      <c r="M15" s="546"/>
      <c r="N15" s="546">
        <v>7216515</v>
      </c>
      <c r="O15" s="546"/>
      <c r="P15" s="546">
        <v>631927</v>
      </c>
      <c r="Q15" s="546"/>
      <c r="R15" s="546">
        <v>308561</v>
      </c>
      <c r="S15" s="546"/>
      <c r="T15" s="546">
        <v>309194</v>
      </c>
      <c r="U15" s="546"/>
      <c r="V15" s="546">
        <v>473309</v>
      </c>
      <c r="W15" s="546"/>
      <c r="X15" s="546">
        <v>536271</v>
      </c>
      <c r="Y15" s="546"/>
      <c r="Z15" s="546">
        <v>227225</v>
      </c>
      <c r="AA15" s="546"/>
      <c r="AB15" s="546">
        <v>265599</v>
      </c>
      <c r="AC15" s="546"/>
      <c r="AD15" s="546">
        <v>1370498</v>
      </c>
      <c r="AE15" s="546">
        <v>250794</v>
      </c>
      <c r="AF15" s="546">
        <v>47505</v>
      </c>
      <c r="AG15" s="546">
        <v>33052</v>
      </c>
      <c r="AH15" s="546">
        <v>135737</v>
      </c>
      <c r="AI15" s="546">
        <v>19989</v>
      </c>
      <c r="AJ15" s="551">
        <v>5981</v>
      </c>
      <c r="AK15" s="546"/>
      <c r="AL15" s="546"/>
      <c r="AM15" s="546"/>
      <c r="AN15" s="546"/>
      <c r="AO15" s="546"/>
      <c r="AP15" s="546"/>
      <c r="AQ15" s="546"/>
      <c r="AR15" s="546"/>
      <c r="AS15" s="546"/>
      <c r="AT15" s="546"/>
      <c r="AU15" s="546"/>
    </row>
    <row r="16" spans="2:47" s="513" customFormat="1" ht="16.5" customHeight="1">
      <c r="B16" s="1292"/>
      <c r="C16" s="554"/>
      <c r="D16" s="549" t="s">
        <v>1496</v>
      </c>
      <c r="E16" s="550"/>
      <c r="F16" s="546">
        <v>202</v>
      </c>
      <c r="G16" s="546"/>
      <c r="H16" s="546">
        <v>7660</v>
      </c>
      <c r="I16" s="546"/>
      <c r="J16" s="546">
        <v>1024158</v>
      </c>
      <c r="K16" s="546"/>
      <c r="L16" s="546">
        <v>5234983</v>
      </c>
      <c r="M16" s="546"/>
      <c r="N16" s="546">
        <v>9139991</v>
      </c>
      <c r="O16" s="546"/>
      <c r="P16" s="546">
        <v>1132393</v>
      </c>
      <c r="Q16" s="546"/>
      <c r="R16" s="546">
        <v>372773</v>
      </c>
      <c r="S16" s="546"/>
      <c r="T16" s="546">
        <v>421085</v>
      </c>
      <c r="U16" s="546"/>
      <c r="V16" s="546">
        <v>465922</v>
      </c>
      <c r="W16" s="546"/>
      <c r="X16" s="546">
        <v>624539</v>
      </c>
      <c r="Y16" s="546"/>
      <c r="Z16" s="546">
        <v>189267</v>
      </c>
      <c r="AA16" s="546"/>
      <c r="AB16" s="546">
        <v>196289</v>
      </c>
      <c r="AC16" s="546"/>
      <c r="AD16" s="546">
        <v>1678547</v>
      </c>
      <c r="AE16" s="546">
        <v>658861</v>
      </c>
      <c r="AF16" s="546">
        <v>68971</v>
      </c>
      <c r="AG16" s="546">
        <v>174816</v>
      </c>
      <c r="AH16" s="546">
        <v>198373</v>
      </c>
      <c r="AI16" s="546">
        <v>54247</v>
      </c>
      <c r="AJ16" s="551">
        <v>23985</v>
      </c>
      <c r="AK16" s="546"/>
      <c r="AL16" s="546"/>
      <c r="AM16" s="546"/>
      <c r="AN16" s="546"/>
      <c r="AO16" s="546"/>
      <c r="AP16" s="546"/>
      <c r="AQ16" s="546"/>
      <c r="AR16" s="546"/>
      <c r="AS16" s="546"/>
      <c r="AT16" s="546"/>
      <c r="AU16" s="546"/>
    </row>
    <row r="17" spans="2:47" s="513" customFormat="1" ht="16.5" customHeight="1">
      <c r="B17" s="1292"/>
      <c r="C17" s="554"/>
      <c r="D17" s="549" t="s">
        <v>1497</v>
      </c>
      <c r="E17" s="550"/>
      <c r="F17" s="546">
        <v>115</v>
      </c>
      <c r="G17" s="546"/>
      <c r="H17" s="546">
        <v>7621</v>
      </c>
      <c r="I17" s="546"/>
      <c r="J17" s="546">
        <v>1087007</v>
      </c>
      <c r="K17" s="546"/>
      <c r="L17" s="546">
        <v>4989775</v>
      </c>
      <c r="M17" s="546"/>
      <c r="N17" s="546">
        <v>7994098</v>
      </c>
      <c r="O17" s="546"/>
      <c r="P17" s="546">
        <v>167440</v>
      </c>
      <c r="Q17" s="546"/>
      <c r="R17" s="546">
        <v>312805</v>
      </c>
      <c r="S17" s="546"/>
      <c r="T17" s="546">
        <v>379154</v>
      </c>
      <c r="U17" s="546"/>
      <c r="V17" s="546">
        <v>444656</v>
      </c>
      <c r="W17" s="546"/>
      <c r="X17" s="546">
        <v>525259</v>
      </c>
      <c r="Y17" s="546"/>
      <c r="Z17" s="546">
        <v>155960</v>
      </c>
      <c r="AA17" s="546"/>
      <c r="AB17" s="546">
        <v>184859</v>
      </c>
      <c r="AC17" s="546"/>
      <c r="AD17" s="546">
        <v>1509569</v>
      </c>
      <c r="AE17" s="546">
        <v>447165</v>
      </c>
      <c r="AF17" s="546">
        <v>47657</v>
      </c>
      <c r="AG17" s="546">
        <v>64487</v>
      </c>
      <c r="AH17" s="546">
        <v>186078</v>
      </c>
      <c r="AI17" s="546">
        <v>49819</v>
      </c>
      <c r="AJ17" s="551">
        <v>20979</v>
      </c>
      <c r="AK17" s="546"/>
      <c r="AL17" s="546"/>
      <c r="AM17" s="546"/>
      <c r="AN17" s="546"/>
      <c r="AO17" s="546"/>
      <c r="AP17" s="546"/>
      <c r="AQ17" s="546"/>
      <c r="AR17" s="546"/>
      <c r="AS17" s="546"/>
      <c r="AT17" s="546"/>
      <c r="AU17" s="546"/>
    </row>
    <row r="18" spans="2:47" s="513" customFormat="1" ht="16.5" customHeight="1">
      <c r="B18" s="1292"/>
      <c r="C18" s="554"/>
      <c r="D18" s="549" t="s">
        <v>1498</v>
      </c>
      <c r="E18" s="550"/>
      <c r="F18" s="546">
        <v>51</v>
      </c>
      <c r="G18" s="546"/>
      <c r="H18" s="546">
        <v>6963</v>
      </c>
      <c r="I18" s="546"/>
      <c r="J18" s="546">
        <v>1138343</v>
      </c>
      <c r="K18" s="546"/>
      <c r="L18" s="546">
        <v>7747183</v>
      </c>
      <c r="M18" s="546"/>
      <c r="N18" s="546">
        <v>10009768</v>
      </c>
      <c r="O18" s="546"/>
      <c r="P18" s="546">
        <v>4339</v>
      </c>
      <c r="Q18" s="546"/>
      <c r="R18" s="546">
        <v>261589</v>
      </c>
      <c r="S18" s="546"/>
      <c r="T18" s="546">
        <v>542977</v>
      </c>
      <c r="U18" s="546"/>
      <c r="V18" s="546">
        <v>1132488</v>
      </c>
      <c r="W18" s="546"/>
      <c r="X18" s="546">
        <v>1626819</v>
      </c>
      <c r="Y18" s="546"/>
      <c r="Z18" s="546">
        <v>231078</v>
      </c>
      <c r="AA18" s="546"/>
      <c r="AB18" s="546">
        <v>325896</v>
      </c>
      <c r="AC18" s="546"/>
      <c r="AD18" s="546">
        <v>2142048</v>
      </c>
      <c r="AE18" s="546">
        <v>454150</v>
      </c>
      <c r="AF18" s="546">
        <v>42391</v>
      </c>
      <c r="AG18" s="546">
        <v>35432</v>
      </c>
      <c r="AH18" s="546">
        <v>265007</v>
      </c>
      <c r="AI18" s="546">
        <v>239102</v>
      </c>
      <c r="AJ18" s="551">
        <v>173873</v>
      </c>
      <c r="AK18" s="546"/>
      <c r="AL18" s="546"/>
      <c r="AM18" s="546"/>
      <c r="AN18" s="546"/>
      <c r="AO18" s="546"/>
      <c r="AP18" s="546"/>
      <c r="AQ18" s="546"/>
      <c r="AR18" s="546"/>
      <c r="AS18" s="546"/>
      <c r="AT18" s="546"/>
      <c r="AU18" s="546"/>
    </row>
    <row r="19" spans="2:47" s="513" customFormat="1" ht="16.5" customHeight="1">
      <c r="B19" s="553"/>
      <c r="C19" s="554"/>
      <c r="D19" s="549" t="s">
        <v>1499</v>
      </c>
      <c r="E19" s="550"/>
      <c r="F19" s="546">
        <v>15</v>
      </c>
      <c r="G19" s="546"/>
      <c r="H19" s="546">
        <v>3742</v>
      </c>
      <c r="I19" s="546"/>
      <c r="J19" s="546">
        <v>716728</v>
      </c>
      <c r="K19" s="546"/>
      <c r="L19" s="546">
        <v>3007384</v>
      </c>
      <c r="M19" s="546"/>
      <c r="N19" s="546">
        <v>5216393</v>
      </c>
      <c r="O19" s="546"/>
      <c r="P19" s="546">
        <v>21402</v>
      </c>
      <c r="Q19" s="546"/>
      <c r="R19" s="546">
        <v>277106</v>
      </c>
      <c r="S19" s="546"/>
      <c r="T19" s="546">
        <v>352413</v>
      </c>
      <c r="U19" s="546"/>
      <c r="V19" s="546">
        <v>249186</v>
      </c>
      <c r="W19" s="546"/>
      <c r="X19" s="546">
        <v>312186</v>
      </c>
      <c r="Y19" s="546"/>
      <c r="Z19" s="546">
        <v>115292</v>
      </c>
      <c r="AA19" s="546"/>
      <c r="AB19" s="546">
        <v>148381</v>
      </c>
      <c r="AC19" s="546"/>
      <c r="AD19" s="546">
        <v>774655</v>
      </c>
      <c r="AE19" s="546">
        <v>221468</v>
      </c>
      <c r="AF19" s="546">
        <v>106695</v>
      </c>
      <c r="AG19" s="546">
        <v>14669</v>
      </c>
      <c r="AH19" s="546">
        <v>100450</v>
      </c>
      <c r="AI19" s="546">
        <v>80787</v>
      </c>
      <c r="AJ19" s="551">
        <v>62175</v>
      </c>
      <c r="AK19" s="546"/>
      <c r="AL19" s="546"/>
      <c r="AM19" s="546"/>
      <c r="AN19" s="546"/>
      <c r="AO19" s="546"/>
      <c r="AP19" s="546"/>
      <c r="AQ19" s="546"/>
      <c r="AR19" s="546"/>
      <c r="AS19" s="546"/>
      <c r="AT19" s="546"/>
      <c r="AU19" s="546"/>
    </row>
    <row r="20" spans="2:47" s="513" customFormat="1" ht="16.5" customHeight="1">
      <c r="B20" s="539"/>
      <c r="C20" s="540"/>
      <c r="D20" s="549" t="s">
        <v>1500</v>
      </c>
      <c r="E20" s="550"/>
      <c r="F20" s="546">
        <v>13</v>
      </c>
      <c r="G20" s="546"/>
      <c r="H20" s="546">
        <v>5073</v>
      </c>
      <c r="I20" s="556"/>
      <c r="J20" s="546">
        <v>892996</v>
      </c>
      <c r="K20" s="546"/>
      <c r="L20" s="546">
        <v>5213086</v>
      </c>
      <c r="M20" s="546"/>
      <c r="N20" s="546">
        <v>7135621</v>
      </c>
      <c r="O20" s="546"/>
      <c r="P20" s="546">
        <v>580</v>
      </c>
      <c r="Q20" s="546"/>
      <c r="R20" s="546">
        <v>481781</v>
      </c>
      <c r="S20" s="546"/>
      <c r="T20" s="546">
        <v>505748</v>
      </c>
      <c r="U20" s="546"/>
      <c r="V20" s="546">
        <v>431501</v>
      </c>
      <c r="W20" s="546"/>
      <c r="X20" s="546">
        <v>622992</v>
      </c>
      <c r="Y20" s="546"/>
      <c r="Z20" s="546">
        <v>200816</v>
      </c>
      <c r="AA20" s="546"/>
      <c r="AB20" s="546">
        <v>360116</v>
      </c>
      <c r="AC20" s="546"/>
      <c r="AD20" s="546">
        <v>1062811</v>
      </c>
      <c r="AE20" s="546">
        <v>611876</v>
      </c>
      <c r="AF20" s="546">
        <v>68392</v>
      </c>
      <c r="AG20" s="546">
        <v>21869</v>
      </c>
      <c r="AH20" s="546">
        <v>205563</v>
      </c>
      <c r="AI20" s="546">
        <v>388476</v>
      </c>
      <c r="AJ20" s="551">
        <v>379575</v>
      </c>
      <c r="AK20" s="546"/>
      <c r="AL20" s="546"/>
      <c r="AM20" s="546"/>
      <c r="AN20" s="546"/>
      <c r="AO20" s="546"/>
      <c r="AP20" s="546"/>
      <c r="AQ20" s="546"/>
      <c r="AR20" s="546"/>
      <c r="AS20" s="546"/>
      <c r="AT20" s="546"/>
      <c r="AU20" s="546"/>
    </row>
    <row r="21" spans="2:47" s="513" customFormat="1" ht="16.5" customHeight="1">
      <c r="B21" s="539"/>
      <c r="C21" s="540"/>
      <c r="D21" s="549" t="s">
        <v>1501</v>
      </c>
      <c r="E21" s="550"/>
      <c r="F21" s="546">
        <v>4</v>
      </c>
      <c r="G21" s="546"/>
      <c r="H21" s="546">
        <v>2641</v>
      </c>
      <c r="I21" s="546"/>
      <c r="J21" s="546">
        <v>618733</v>
      </c>
      <c r="K21" s="546"/>
      <c r="L21" s="546">
        <v>2166557</v>
      </c>
      <c r="M21" s="546"/>
      <c r="N21" s="546">
        <v>4204342</v>
      </c>
      <c r="O21" s="546"/>
      <c r="P21" s="546">
        <v>0</v>
      </c>
      <c r="Q21" s="546"/>
      <c r="R21" s="546">
        <v>723728</v>
      </c>
      <c r="S21" s="546"/>
      <c r="T21" s="546">
        <v>679294</v>
      </c>
      <c r="U21" s="546"/>
      <c r="V21" s="546">
        <v>244534</v>
      </c>
      <c r="W21" s="546"/>
      <c r="X21" s="546">
        <v>291132</v>
      </c>
      <c r="Y21" s="546"/>
      <c r="Z21" s="546">
        <v>135460</v>
      </c>
      <c r="AA21" s="546"/>
      <c r="AB21" s="546">
        <v>175677</v>
      </c>
      <c r="AC21" s="546"/>
      <c r="AD21" s="546">
        <v>1896781</v>
      </c>
      <c r="AE21" s="546">
        <v>459700</v>
      </c>
      <c r="AF21" s="546">
        <v>13094</v>
      </c>
      <c r="AG21" s="546">
        <v>52488</v>
      </c>
      <c r="AH21" s="546">
        <v>180417</v>
      </c>
      <c r="AI21" s="546">
        <v>198808</v>
      </c>
      <c r="AJ21" s="551">
        <v>357380</v>
      </c>
      <c r="AK21" s="546"/>
      <c r="AL21" s="546"/>
      <c r="AM21" s="546"/>
      <c r="AN21" s="546"/>
      <c r="AO21" s="546"/>
      <c r="AP21" s="546"/>
      <c r="AQ21" s="546"/>
      <c r="AR21" s="546"/>
      <c r="AS21" s="546"/>
      <c r="AT21" s="546"/>
      <c r="AU21" s="546"/>
    </row>
    <row r="22" spans="2:47" ht="12">
      <c r="B22" s="539"/>
      <c r="C22" s="540"/>
      <c r="D22" s="549" t="s">
        <v>1502</v>
      </c>
      <c r="F22" s="546">
        <v>3</v>
      </c>
      <c r="G22" s="546"/>
      <c r="H22" s="546">
        <v>5270</v>
      </c>
      <c r="I22" s="546"/>
      <c r="J22" s="546">
        <v>1375025</v>
      </c>
      <c r="K22" s="546"/>
      <c r="L22" s="546">
        <v>5365261</v>
      </c>
      <c r="M22" s="546"/>
      <c r="N22" s="546">
        <v>10144597</v>
      </c>
      <c r="O22" s="546"/>
      <c r="P22" s="546">
        <v>0</v>
      </c>
      <c r="Q22" s="546"/>
      <c r="R22" s="546">
        <v>495363</v>
      </c>
      <c r="S22" s="546"/>
      <c r="T22" s="546">
        <v>726411</v>
      </c>
      <c r="U22" s="546"/>
      <c r="V22" s="546">
        <v>1136217</v>
      </c>
      <c r="W22" s="546"/>
      <c r="X22" s="546">
        <v>783681</v>
      </c>
      <c r="Y22" s="546"/>
      <c r="Z22" s="546">
        <v>248774</v>
      </c>
      <c r="AA22" s="546"/>
      <c r="AB22" s="546">
        <v>527548</v>
      </c>
      <c r="AC22" s="546"/>
      <c r="AD22" s="546">
        <v>3814371</v>
      </c>
      <c r="AE22" s="546">
        <v>1258983</v>
      </c>
      <c r="AF22" s="546">
        <v>5241</v>
      </c>
      <c r="AG22" s="546">
        <v>53906</v>
      </c>
      <c r="AH22" s="546">
        <v>573883</v>
      </c>
      <c r="AI22" s="546">
        <v>1131078</v>
      </c>
      <c r="AJ22" s="551">
        <v>1180713</v>
      </c>
      <c r="AK22" s="546"/>
      <c r="AL22" s="546"/>
      <c r="AM22" s="546"/>
      <c r="AN22" s="546"/>
      <c r="AO22" s="546"/>
      <c r="AP22" s="546"/>
      <c r="AQ22" s="546"/>
      <c r="AR22" s="546"/>
      <c r="AS22" s="546"/>
      <c r="AT22" s="546"/>
      <c r="AU22" s="546"/>
    </row>
    <row r="23" spans="2:36" s="513" customFormat="1" ht="12" customHeight="1">
      <c r="B23" s="529"/>
      <c r="C23" s="530"/>
      <c r="D23" s="517"/>
      <c r="E23" s="516"/>
      <c r="F23" s="531"/>
      <c r="G23" s="532"/>
      <c r="H23" s="532"/>
      <c r="I23" s="533"/>
      <c r="J23" s="533"/>
      <c r="K23" s="516"/>
      <c r="L23" s="516"/>
      <c r="M23" s="516"/>
      <c r="N23" s="516"/>
      <c r="O23" s="516"/>
      <c r="P23" s="516"/>
      <c r="Q23" s="516"/>
      <c r="R23" s="534"/>
      <c r="S23" s="516"/>
      <c r="T23" s="534"/>
      <c r="U23" s="516"/>
      <c r="V23" s="535"/>
      <c r="W23" s="516"/>
      <c r="X23" s="534"/>
      <c r="Y23" s="516"/>
      <c r="Z23" s="534"/>
      <c r="AA23" s="516"/>
      <c r="AB23" s="534"/>
      <c r="AC23" s="516"/>
      <c r="AD23" s="535"/>
      <c r="AE23" s="534"/>
      <c r="AF23" s="535"/>
      <c r="AG23" s="534"/>
      <c r="AH23" s="534"/>
      <c r="AI23" s="536"/>
      <c r="AJ23" s="537"/>
    </row>
    <row r="24" spans="2:36" s="538" customFormat="1" ht="12.75">
      <c r="B24" s="539"/>
      <c r="C24" s="540"/>
      <c r="D24" s="541" t="s">
        <v>332</v>
      </c>
      <c r="E24" s="542"/>
      <c r="F24" s="543">
        <f>SUM(F26:F36)</f>
        <v>1393</v>
      </c>
      <c r="G24" s="543"/>
      <c r="H24" s="543">
        <f>SUM(H26:H36)</f>
        <v>12446</v>
      </c>
      <c r="I24" s="543"/>
      <c r="J24" s="543">
        <f>SUM(J26:J36)</f>
        <v>1259005</v>
      </c>
      <c r="K24" s="543"/>
      <c r="L24" s="543">
        <v>1247463</v>
      </c>
      <c r="M24" s="544"/>
      <c r="N24" s="543">
        <f>SUM(N26:N36)</f>
        <v>18866145</v>
      </c>
      <c r="O24" s="544"/>
      <c r="P24" s="543">
        <f>SUM(P26:P36)</f>
        <v>2394895</v>
      </c>
      <c r="Q24" s="543"/>
      <c r="R24" s="543">
        <f>SUM(R26:R36)</f>
        <v>1035721</v>
      </c>
      <c r="S24" s="543"/>
      <c r="T24" s="543">
        <f>SUM(T26:T36)</f>
        <v>1411568</v>
      </c>
      <c r="U24" s="543"/>
      <c r="V24" s="543">
        <f>SUM(V26:V36)</f>
        <v>722132</v>
      </c>
      <c r="W24" s="543"/>
      <c r="X24" s="543">
        <f>SUM(X26:X36)</f>
        <v>877365</v>
      </c>
      <c r="Y24" s="543"/>
      <c r="Z24" s="543">
        <f>SUM(Z26:Z36)</f>
        <v>437966</v>
      </c>
      <c r="AA24" s="543"/>
      <c r="AB24" s="543">
        <f>SUM(AB26:AB36)</f>
        <v>567885</v>
      </c>
      <c r="AC24" s="543"/>
      <c r="AD24" s="543">
        <f aca="true" t="shared" si="1" ref="AD24:AJ24">SUM(AD26:AD36)</f>
        <v>3028124</v>
      </c>
      <c r="AE24" s="543">
        <f t="shared" si="1"/>
        <v>860976</v>
      </c>
      <c r="AF24" s="543">
        <f t="shared" si="1"/>
        <v>93661</v>
      </c>
      <c r="AG24" s="543">
        <f t="shared" si="1"/>
        <v>71244</v>
      </c>
      <c r="AH24" s="543">
        <f t="shared" si="1"/>
        <v>284266</v>
      </c>
      <c r="AI24" s="543">
        <f t="shared" si="1"/>
        <v>187699</v>
      </c>
      <c r="AJ24" s="545">
        <f t="shared" si="1"/>
        <v>148472</v>
      </c>
    </row>
    <row r="25" spans="2:36" s="538" customFormat="1" ht="19.5" customHeight="1">
      <c r="B25" s="539"/>
      <c r="C25" s="540"/>
      <c r="D25" s="541"/>
      <c r="E25" s="542"/>
      <c r="F25" s="543"/>
      <c r="G25" s="543"/>
      <c r="H25" s="543"/>
      <c r="I25" s="543"/>
      <c r="J25" s="543"/>
      <c r="K25" s="543"/>
      <c r="L25" s="543"/>
      <c r="M25" s="544"/>
      <c r="N25" s="546"/>
      <c r="O25" s="544"/>
      <c r="P25" s="543"/>
      <c r="Q25" s="543"/>
      <c r="R25" s="547"/>
      <c r="S25" s="543"/>
      <c r="T25" s="547"/>
      <c r="U25" s="543"/>
      <c r="V25" s="547"/>
      <c r="W25" s="543"/>
      <c r="X25" s="547"/>
      <c r="Y25" s="543"/>
      <c r="Z25" s="547"/>
      <c r="AA25" s="543"/>
      <c r="AB25" s="547"/>
      <c r="AC25" s="543"/>
      <c r="AD25" s="547"/>
      <c r="AE25" s="547"/>
      <c r="AF25" s="547"/>
      <c r="AG25" s="547"/>
      <c r="AH25" s="547"/>
      <c r="AI25" s="547"/>
      <c r="AJ25" s="548"/>
    </row>
    <row r="26" spans="2:47" s="513" customFormat="1" ht="16.5" customHeight="1">
      <c r="B26" s="539">
        <v>18</v>
      </c>
      <c r="C26" s="540"/>
      <c r="D26" s="549" t="s">
        <v>1490</v>
      </c>
      <c r="E26" s="550"/>
      <c r="F26" s="546">
        <v>853</v>
      </c>
      <c r="G26" s="546"/>
      <c r="H26" s="546">
        <v>1970</v>
      </c>
      <c r="I26" s="546"/>
      <c r="J26" s="546" t="s">
        <v>1491</v>
      </c>
      <c r="K26" s="546"/>
      <c r="L26" s="546">
        <v>707398</v>
      </c>
      <c r="M26" s="546"/>
      <c r="N26" s="546">
        <v>1056152</v>
      </c>
      <c r="O26" s="546"/>
      <c r="P26" s="546" t="s">
        <v>1491</v>
      </c>
      <c r="Q26" s="546"/>
      <c r="R26" s="546" t="s">
        <v>1491</v>
      </c>
      <c r="S26" s="546"/>
      <c r="T26" s="546" t="s">
        <v>1491</v>
      </c>
      <c r="U26" s="546"/>
      <c r="V26" s="546" t="s">
        <v>1491</v>
      </c>
      <c r="W26" s="546"/>
      <c r="X26" s="546" t="s">
        <v>1491</v>
      </c>
      <c r="Y26" s="546"/>
      <c r="Z26" s="546" t="s">
        <v>1491</v>
      </c>
      <c r="AA26" s="546"/>
      <c r="AB26" s="546" t="s">
        <v>1491</v>
      </c>
      <c r="AC26" s="546"/>
      <c r="AD26" s="546" t="s">
        <v>1491</v>
      </c>
      <c r="AE26" s="546" t="s">
        <v>1491</v>
      </c>
      <c r="AF26" s="546" t="s">
        <v>1491</v>
      </c>
      <c r="AG26" s="546" t="s">
        <v>1491</v>
      </c>
      <c r="AH26" s="546" t="s">
        <v>1491</v>
      </c>
      <c r="AI26" s="546" t="s">
        <v>1491</v>
      </c>
      <c r="AJ26" s="551" t="s">
        <v>1491</v>
      </c>
      <c r="AK26" s="546"/>
      <c r="AL26" s="546"/>
      <c r="AM26" s="546"/>
      <c r="AN26" s="546"/>
      <c r="AO26" s="546"/>
      <c r="AP26" s="546"/>
      <c r="AQ26" s="546"/>
      <c r="AR26" s="546"/>
      <c r="AS26" s="546"/>
      <c r="AT26" s="546"/>
      <c r="AU26" s="546"/>
    </row>
    <row r="27" spans="2:47" s="513" customFormat="1" ht="16.5" customHeight="1">
      <c r="B27" s="1284" t="s">
        <v>1241</v>
      </c>
      <c r="C27" s="540"/>
      <c r="D27" s="549" t="s">
        <v>1492</v>
      </c>
      <c r="E27" s="550"/>
      <c r="F27" s="546">
        <v>249</v>
      </c>
      <c r="G27" s="546"/>
      <c r="H27" s="546">
        <v>1540</v>
      </c>
      <c r="I27" s="546"/>
      <c r="J27" s="546">
        <v>128042</v>
      </c>
      <c r="K27" s="546"/>
      <c r="L27" s="546">
        <v>1128795</v>
      </c>
      <c r="M27" s="546"/>
      <c r="N27" s="546">
        <v>1741407</v>
      </c>
      <c r="O27" s="546"/>
      <c r="P27" s="546">
        <v>100172</v>
      </c>
      <c r="Q27" s="546"/>
      <c r="R27" s="546">
        <v>36536</v>
      </c>
      <c r="S27" s="546"/>
      <c r="T27" s="546">
        <v>45696</v>
      </c>
      <c r="U27" s="546"/>
      <c r="V27" s="546">
        <v>51156</v>
      </c>
      <c r="W27" s="546"/>
      <c r="X27" s="546">
        <v>62582</v>
      </c>
      <c r="Y27" s="546"/>
      <c r="Z27" s="546">
        <v>30756</v>
      </c>
      <c r="AA27" s="546"/>
      <c r="AB27" s="546">
        <v>30960</v>
      </c>
      <c r="AC27" s="546"/>
      <c r="AD27" s="546">
        <v>516625</v>
      </c>
      <c r="AE27" s="546">
        <v>34118</v>
      </c>
      <c r="AF27" s="546">
        <v>10570</v>
      </c>
      <c r="AG27" s="546">
        <v>5940</v>
      </c>
      <c r="AH27" s="546">
        <v>25857</v>
      </c>
      <c r="AI27" s="546">
        <v>3638</v>
      </c>
      <c r="AJ27" s="551">
        <v>5852</v>
      </c>
      <c r="AK27" s="546"/>
      <c r="AL27" s="546"/>
      <c r="AM27" s="546"/>
      <c r="AN27" s="546"/>
      <c r="AO27" s="546"/>
      <c r="AP27" s="546"/>
      <c r="AQ27" s="546"/>
      <c r="AR27" s="546"/>
      <c r="AS27" s="546"/>
      <c r="AT27" s="546"/>
      <c r="AU27" s="546"/>
    </row>
    <row r="28" spans="2:47" s="552" customFormat="1" ht="16.5" customHeight="1">
      <c r="B28" s="1284"/>
      <c r="C28" s="554"/>
      <c r="D28" s="549" t="s">
        <v>1494</v>
      </c>
      <c r="E28" s="555"/>
      <c r="F28" s="546">
        <v>164</v>
      </c>
      <c r="G28" s="547"/>
      <c r="H28" s="546">
        <v>2188</v>
      </c>
      <c r="I28" s="547"/>
      <c r="J28" s="546">
        <v>252608</v>
      </c>
      <c r="K28" s="546"/>
      <c r="L28" s="546">
        <v>2070236</v>
      </c>
      <c r="M28" s="546"/>
      <c r="N28" s="546">
        <v>3141118</v>
      </c>
      <c r="O28" s="546"/>
      <c r="P28" s="546">
        <v>352704</v>
      </c>
      <c r="Q28" s="546"/>
      <c r="R28" s="546">
        <v>173143</v>
      </c>
      <c r="S28" s="546"/>
      <c r="T28" s="546">
        <v>211014</v>
      </c>
      <c r="U28" s="546"/>
      <c r="V28" s="546">
        <v>114018</v>
      </c>
      <c r="W28" s="546"/>
      <c r="X28" s="546">
        <v>126363</v>
      </c>
      <c r="Y28" s="546"/>
      <c r="Z28" s="546">
        <v>69024</v>
      </c>
      <c r="AA28" s="546"/>
      <c r="AB28" s="546">
        <v>83811</v>
      </c>
      <c r="AC28" s="546"/>
      <c r="AD28" s="546">
        <v>615798</v>
      </c>
      <c r="AE28" s="546">
        <v>127206</v>
      </c>
      <c r="AF28" s="546">
        <v>16069</v>
      </c>
      <c r="AG28" s="546">
        <v>9295</v>
      </c>
      <c r="AH28" s="546">
        <v>49611</v>
      </c>
      <c r="AI28" s="546">
        <v>2410</v>
      </c>
      <c r="AJ28" s="551">
        <v>826</v>
      </c>
      <c r="AK28" s="546"/>
      <c r="AL28" s="546"/>
      <c r="AM28" s="546"/>
      <c r="AN28" s="546"/>
      <c r="AO28" s="546"/>
      <c r="AP28" s="546"/>
      <c r="AQ28" s="546"/>
      <c r="AR28" s="546"/>
      <c r="AS28" s="546"/>
      <c r="AT28" s="546"/>
      <c r="AU28" s="546"/>
    </row>
    <row r="29" spans="2:47" s="513" customFormat="1" ht="16.5" customHeight="1">
      <c r="B29" s="1284"/>
      <c r="C29" s="554"/>
      <c r="D29" s="549" t="s">
        <v>1495</v>
      </c>
      <c r="E29" s="550"/>
      <c r="F29" s="546">
        <v>62</v>
      </c>
      <c r="G29" s="546"/>
      <c r="H29" s="546">
        <v>1498</v>
      </c>
      <c r="I29" s="546"/>
      <c r="J29" s="546">
        <v>187638</v>
      </c>
      <c r="K29" s="546"/>
      <c r="L29" s="546">
        <v>1707432</v>
      </c>
      <c r="M29" s="546"/>
      <c r="N29" s="546">
        <v>3103039</v>
      </c>
      <c r="O29" s="546"/>
      <c r="P29" s="546">
        <v>630321</v>
      </c>
      <c r="Q29" s="546"/>
      <c r="R29" s="546">
        <v>182100</v>
      </c>
      <c r="S29" s="546"/>
      <c r="T29" s="546">
        <v>180365</v>
      </c>
      <c r="U29" s="546"/>
      <c r="V29" s="546">
        <v>194872</v>
      </c>
      <c r="W29" s="546"/>
      <c r="X29" s="546">
        <v>210845</v>
      </c>
      <c r="Y29" s="546"/>
      <c r="Z29" s="546">
        <v>158938</v>
      </c>
      <c r="AA29" s="546"/>
      <c r="AB29" s="546">
        <v>190121</v>
      </c>
      <c r="AC29" s="546"/>
      <c r="AD29" s="546">
        <v>499796</v>
      </c>
      <c r="AE29" s="546">
        <v>77153</v>
      </c>
      <c r="AF29" s="546">
        <v>5661</v>
      </c>
      <c r="AG29" s="546">
        <v>10461</v>
      </c>
      <c r="AH29" s="546">
        <v>56498</v>
      </c>
      <c r="AI29" s="546">
        <v>5369</v>
      </c>
      <c r="AJ29" s="551">
        <v>2532</v>
      </c>
      <c r="AK29" s="546"/>
      <c r="AL29" s="546"/>
      <c r="AM29" s="546"/>
      <c r="AN29" s="546"/>
      <c r="AO29" s="546"/>
      <c r="AP29" s="546"/>
      <c r="AQ29" s="546"/>
      <c r="AR29" s="546"/>
      <c r="AS29" s="546"/>
      <c r="AT29" s="546"/>
      <c r="AU29" s="546"/>
    </row>
    <row r="30" spans="2:47" s="513" customFormat="1" ht="16.5" customHeight="1">
      <c r="B30" s="1284"/>
      <c r="C30" s="554"/>
      <c r="D30" s="549" t="s">
        <v>1496</v>
      </c>
      <c r="E30" s="550"/>
      <c r="F30" s="546">
        <v>36</v>
      </c>
      <c r="G30" s="546"/>
      <c r="H30" s="546">
        <v>1370</v>
      </c>
      <c r="I30" s="546"/>
      <c r="J30" s="546">
        <v>191056</v>
      </c>
      <c r="K30" s="546"/>
      <c r="L30" s="546">
        <v>1417040</v>
      </c>
      <c r="M30" s="546"/>
      <c r="N30" s="546">
        <v>3303096</v>
      </c>
      <c r="O30" s="546"/>
      <c r="P30" s="546">
        <v>1132331</v>
      </c>
      <c r="Q30" s="546"/>
      <c r="R30" s="546">
        <v>154690</v>
      </c>
      <c r="S30" s="546"/>
      <c r="T30" s="546">
        <v>180513</v>
      </c>
      <c r="U30" s="546"/>
      <c r="V30" s="546">
        <v>83709</v>
      </c>
      <c r="W30" s="546"/>
      <c r="X30" s="546">
        <v>146663</v>
      </c>
      <c r="Y30" s="546"/>
      <c r="Z30" s="546">
        <v>69925</v>
      </c>
      <c r="AA30" s="546"/>
      <c r="AB30" s="546">
        <v>76817</v>
      </c>
      <c r="AC30" s="546"/>
      <c r="AD30" s="546">
        <v>444106</v>
      </c>
      <c r="AE30" s="546">
        <v>231923</v>
      </c>
      <c r="AF30" s="546">
        <v>16623</v>
      </c>
      <c r="AG30" s="546">
        <v>12926</v>
      </c>
      <c r="AH30" s="546">
        <v>50604</v>
      </c>
      <c r="AI30" s="546">
        <v>16112</v>
      </c>
      <c r="AJ30" s="551">
        <v>550</v>
      </c>
      <c r="AK30" s="546"/>
      <c r="AL30" s="546"/>
      <c r="AM30" s="546"/>
      <c r="AN30" s="546"/>
      <c r="AO30" s="546"/>
      <c r="AP30" s="546"/>
      <c r="AQ30" s="546"/>
      <c r="AR30" s="546"/>
      <c r="AS30" s="546"/>
      <c r="AT30" s="546"/>
      <c r="AU30" s="546"/>
    </row>
    <row r="31" spans="2:47" s="513" customFormat="1" ht="16.5" customHeight="1">
      <c r="B31" s="1284"/>
      <c r="C31" s="554"/>
      <c r="D31" s="549" t="s">
        <v>1497</v>
      </c>
      <c r="E31" s="550"/>
      <c r="F31" s="546">
        <v>15</v>
      </c>
      <c r="G31" s="546"/>
      <c r="H31" s="546">
        <v>974</v>
      </c>
      <c r="I31" s="546"/>
      <c r="J31" s="546">
        <v>132659</v>
      </c>
      <c r="K31" s="546"/>
      <c r="L31" s="546">
        <v>1006029</v>
      </c>
      <c r="M31" s="546"/>
      <c r="N31" s="546">
        <v>1648425</v>
      </c>
      <c r="O31" s="546"/>
      <c r="P31" s="546">
        <v>167394</v>
      </c>
      <c r="Q31" s="546"/>
      <c r="R31" s="546">
        <v>60714</v>
      </c>
      <c r="S31" s="546"/>
      <c r="T31" s="546">
        <v>91424</v>
      </c>
      <c r="U31" s="546"/>
      <c r="V31" s="546">
        <v>55250</v>
      </c>
      <c r="W31" s="546"/>
      <c r="X31" s="546">
        <v>62209</v>
      </c>
      <c r="Y31" s="546"/>
      <c r="Z31" s="546">
        <v>24021</v>
      </c>
      <c r="AA31" s="546"/>
      <c r="AB31" s="546">
        <v>37502</v>
      </c>
      <c r="AC31" s="546"/>
      <c r="AD31" s="546">
        <v>420295</v>
      </c>
      <c r="AE31" s="546">
        <v>119058</v>
      </c>
      <c r="AF31" s="546">
        <v>9485</v>
      </c>
      <c r="AG31" s="546">
        <v>15084</v>
      </c>
      <c r="AH31" s="546">
        <v>35910</v>
      </c>
      <c r="AI31" s="546">
        <v>0</v>
      </c>
      <c r="AJ31" s="551">
        <v>4663</v>
      </c>
      <c r="AK31" s="546"/>
      <c r="AL31" s="546"/>
      <c r="AM31" s="546"/>
      <c r="AN31" s="546"/>
      <c r="AO31" s="546"/>
      <c r="AP31" s="546"/>
      <c r="AQ31" s="546"/>
      <c r="AR31" s="546"/>
      <c r="AS31" s="546"/>
      <c r="AT31" s="546"/>
      <c r="AU31" s="546"/>
    </row>
    <row r="32" spans="2:47" s="513" customFormat="1" ht="16.5" customHeight="1">
      <c r="B32" s="1284"/>
      <c r="C32" s="554"/>
      <c r="D32" s="549" t="s">
        <v>1498</v>
      </c>
      <c r="E32" s="550"/>
      <c r="F32" s="546">
        <v>8</v>
      </c>
      <c r="G32" s="546"/>
      <c r="H32" s="546">
        <v>1112</v>
      </c>
      <c r="I32" s="546"/>
      <c r="J32" s="546">
        <v>147780</v>
      </c>
      <c r="K32" s="546"/>
      <c r="L32" s="546">
        <v>1881641</v>
      </c>
      <c r="M32" s="546"/>
      <c r="N32" s="546">
        <v>1985851</v>
      </c>
      <c r="O32" s="546"/>
      <c r="P32" s="546">
        <v>1726</v>
      </c>
      <c r="Q32" s="546"/>
      <c r="R32" s="546">
        <v>88049</v>
      </c>
      <c r="S32" s="546"/>
      <c r="T32" s="546">
        <v>241974</v>
      </c>
      <c r="U32" s="546"/>
      <c r="V32" s="546">
        <v>75433</v>
      </c>
      <c r="W32" s="546"/>
      <c r="X32" s="546">
        <v>102547</v>
      </c>
      <c r="Y32" s="546"/>
      <c r="Z32" s="546">
        <v>68401</v>
      </c>
      <c r="AA32" s="546"/>
      <c r="AB32" s="546">
        <v>83148</v>
      </c>
      <c r="AC32" s="546"/>
      <c r="AD32" s="546">
        <v>279894</v>
      </c>
      <c r="AE32" s="546">
        <v>230060</v>
      </c>
      <c r="AF32" s="546">
        <v>11475</v>
      </c>
      <c r="AG32" s="546">
        <v>7198</v>
      </c>
      <c r="AH32" s="546">
        <v>34713</v>
      </c>
      <c r="AI32" s="546">
        <v>139035</v>
      </c>
      <c r="AJ32" s="551">
        <v>133127</v>
      </c>
      <c r="AK32" s="546"/>
      <c r="AL32" s="546"/>
      <c r="AM32" s="546"/>
      <c r="AN32" s="546"/>
      <c r="AO32" s="546"/>
      <c r="AP32" s="546"/>
      <c r="AQ32" s="546"/>
      <c r="AR32" s="546"/>
      <c r="AS32" s="546"/>
      <c r="AT32" s="546"/>
      <c r="AU32" s="546"/>
    </row>
    <row r="33" spans="2:47" s="513" customFormat="1" ht="16.5" customHeight="1">
      <c r="B33" s="1284"/>
      <c r="C33" s="554"/>
      <c r="D33" s="549" t="s">
        <v>1499</v>
      </c>
      <c r="E33" s="550"/>
      <c r="F33" s="546">
        <v>3</v>
      </c>
      <c r="G33" s="546"/>
      <c r="H33" s="546">
        <v>691</v>
      </c>
      <c r="I33" s="546"/>
      <c r="J33" s="546">
        <v>92975</v>
      </c>
      <c r="K33" s="546"/>
      <c r="L33" s="546">
        <v>923311</v>
      </c>
      <c r="M33" s="546"/>
      <c r="N33" s="546">
        <v>1231492</v>
      </c>
      <c r="O33" s="546"/>
      <c r="P33" s="546">
        <v>9667</v>
      </c>
      <c r="Q33" s="546"/>
      <c r="R33" s="546">
        <v>191751</v>
      </c>
      <c r="S33" s="546"/>
      <c r="T33" s="546">
        <v>196697</v>
      </c>
      <c r="U33" s="546"/>
      <c r="V33" s="546">
        <v>73613</v>
      </c>
      <c r="W33" s="546"/>
      <c r="X33" s="546">
        <v>86830</v>
      </c>
      <c r="Y33" s="546"/>
      <c r="Z33" s="546">
        <v>8706</v>
      </c>
      <c r="AA33" s="546"/>
      <c r="AB33" s="546">
        <v>9617</v>
      </c>
      <c r="AC33" s="546"/>
      <c r="AD33" s="546">
        <v>102287</v>
      </c>
      <c r="AE33" s="546">
        <v>11226</v>
      </c>
      <c r="AF33" s="546">
        <v>11250</v>
      </c>
      <c r="AG33" s="546">
        <v>1441</v>
      </c>
      <c r="AH33" s="546">
        <v>14431</v>
      </c>
      <c r="AI33" s="546">
        <v>15701</v>
      </c>
      <c r="AJ33" s="551">
        <v>922</v>
      </c>
      <c r="AK33" s="546"/>
      <c r="AL33" s="546"/>
      <c r="AM33" s="546"/>
      <c r="AN33" s="546"/>
      <c r="AO33" s="546"/>
      <c r="AP33" s="546"/>
      <c r="AQ33" s="546"/>
      <c r="AR33" s="546"/>
      <c r="AS33" s="546"/>
      <c r="AT33" s="546"/>
      <c r="AU33" s="546"/>
    </row>
    <row r="34" spans="2:47" s="513" customFormat="1" ht="16.5" customHeight="1">
      <c r="B34" s="1284"/>
      <c r="C34" s="540"/>
      <c r="D34" s="549" t="s">
        <v>1500</v>
      </c>
      <c r="E34" s="550"/>
      <c r="F34" s="546">
        <v>3</v>
      </c>
      <c r="G34" s="546"/>
      <c r="H34" s="546">
        <v>1103</v>
      </c>
      <c r="I34" s="556"/>
      <c r="J34" s="546">
        <v>126247</v>
      </c>
      <c r="K34" s="546"/>
      <c r="L34" s="546">
        <v>1405581</v>
      </c>
      <c r="M34" s="546"/>
      <c r="N34" s="546">
        <v>1655565</v>
      </c>
      <c r="O34" s="546"/>
      <c r="P34" s="546">
        <v>580</v>
      </c>
      <c r="Q34" s="546"/>
      <c r="R34" s="546">
        <v>148738</v>
      </c>
      <c r="S34" s="546"/>
      <c r="T34" s="546">
        <v>263885</v>
      </c>
      <c r="U34" s="546"/>
      <c r="V34" s="546">
        <v>74081</v>
      </c>
      <c r="W34" s="546"/>
      <c r="X34" s="546">
        <v>79326</v>
      </c>
      <c r="Y34" s="546"/>
      <c r="Z34" s="546">
        <v>8195</v>
      </c>
      <c r="AA34" s="546"/>
      <c r="AB34" s="546">
        <v>55909</v>
      </c>
      <c r="AC34" s="546"/>
      <c r="AD34" s="546">
        <v>149323</v>
      </c>
      <c r="AE34" s="546">
        <v>30232</v>
      </c>
      <c r="AF34" s="546">
        <v>12528</v>
      </c>
      <c r="AG34" s="546">
        <v>8899</v>
      </c>
      <c r="AH34" s="546">
        <v>16642</v>
      </c>
      <c r="AI34" s="546">
        <v>5434</v>
      </c>
      <c r="AJ34" s="551">
        <v>0</v>
      </c>
      <c r="AK34" s="546"/>
      <c r="AL34" s="546"/>
      <c r="AM34" s="546"/>
      <c r="AN34" s="546"/>
      <c r="AO34" s="546"/>
      <c r="AP34" s="546"/>
      <c r="AQ34" s="546"/>
      <c r="AR34" s="546"/>
      <c r="AS34" s="546"/>
      <c r="AT34" s="546"/>
      <c r="AU34" s="546"/>
    </row>
    <row r="35" spans="2:47" s="513" customFormat="1" ht="16.5" customHeight="1">
      <c r="B35" s="539"/>
      <c r="C35" s="540"/>
      <c r="D35" s="549" t="s">
        <v>1501</v>
      </c>
      <c r="E35" s="550"/>
      <c r="F35" s="546">
        <v>0</v>
      </c>
      <c r="G35" s="546"/>
      <c r="H35" s="546">
        <v>0</v>
      </c>
      <c r="I35" s="546"/>
      <c r="J35" s="546">
        <v>0</v>
      </c>
      <c r="K35" s="546"/>
      <c r="L35" s="546">
        <v>0</v>
      </c>
      <c r="M35" s="546"/>
      <c r="N35" s="546">
        <v>0</v>
      </c>
      <c r="O35" s="546"/>
      <c r="P35" s="546">
        <v>0</v>
      </c>
      <c r="Q35" s="546"/>
      <c r="R35" s="546">
        <v>0</v>
      </c>
      <c r="S35" s="546"/>
      <c r="T35" s="546">
        <v>0</v>
      </c>
      <c r="U35" s="546"/>
      <c r="V35" s="546">
        <v>0</v>
      </c>
      <c r="W35" s="546"/>
      <c r="X35" s="546">
        <v>0</v>
      </c>
      <c r="Y35" s="546"/>
      <c r="Z35" s="546">
        <v>0</v>
      </c>
      <c r="AA35" s="546"/>
      <c r="AB35" s="546">
        <v>0</v>
      </c>
      <c r="AC35" s="546"/>
      <c r="AD35" s="546">
        <v>0</v>
      </c>
      <c r="AE35" s="546">
        <v>0</v>
      </c>
      <c r="AF35" s="546">
        <v>0</v>
      </c>
      <c r="AG35" s="546">
        <v>0</v>
      </c>
      <c r="AH35" s="546">
        <v>0</v>
      </c>
      <c r="AI35" s="546">
        <v>0</v>
      </c>
      <c r="AJ35" s="551">
        <v>0</v>
      </c>
      <c r="AK35" s="546"/>
      <c r="AL35" s="546"/>
      <c r="AM35" s="546"/>
      <c r="AN35" s="546"/>
      <c r="AO35" s="546"/>
      <c r="AP35" s="546"/>
      <c r="AQ35" s="546"/>
      <c r="AR35" s="546"/>
      <c r="AS35" s="546"/>
      <c r="AT35" s="546"/>
      <c r="AU35" s="546"/>
    </row>
    <row r="36" spans="2:47" ht="12">
      <c r="B36" s="539"/>
      <c r="C36" s="540"/>
      <c r="D36" s="549" t="s">
        <v>1502</v>
      </c>
      <c r="F36" s="546">
        <v>0</v>
      </c>
      <c r="G36" s="546"/>
      <c r="H36" s="546">
        <v>0</v>
      </c>
      <c r="I36" s="546"/>
      <c r="J36" s="546">
        <v>0</v>
      </c>
      <c r="K36" s="546"/>
      <c r="L36" s="546">
        <v>0</v>
      </c>
      <c r="M36" s="546"/>
      <c r="N36" s="546">
        <v>0</v>
      </c>
      <c r="O36" s="546"/>
      <c r="P36" s="546">
        <v>0</v>
      </c>
      <c r="Q36" s="546"/>
      <c r="R36" s="546">
        <v>0</v>
      </c>
      <c r="S36" s="546"/>
      <c r="T36" s="546">
        <v>0</v>
      </c>
      <c r="U36" s="546"/>
      <c r="V36" s="546">
        <v>0</v>
      </c>
      <c r="W36" s="546"/>
      <c r="X36" s="546">
        <v>0</v>
      </c>
      <c r="Y36" s="546"/>
      <c r="Z36" s="546">
        <v>0</v>
      </c>
      <c r="AA36" s="546"/>
      <c r="AB36" s="546">
        <v>0</v>
      </c>
      <c r="AC36" s="546"/>
      <c r="AD36" s="546">
        <v>0</v>
      </c>
      <c r="AE36" s="546">
        <v>0</v>
      </c>
      <c r="AF36" s="546">
        <v>0</v>
      </c>
      <c r="AG36" s="546">
        <v>0</v>
      </c>
      <c r="AH36" s="546">
        <v>0</v>
      </c>
      <c r="AI36" s="546">
        <v>0</v>
      </c>
      <c r="AJ36" s="551">
        <v>0</v>
      </c>
      <c r="AK36" s="546"/>
      <c r="AL36" s="546"/>
      <c r="AM36" s="546"/>
      <c r="AN36" s="546"/>
      <c r="AO36" s="546"/>
      <c r="AP36" s="546"/>
      <c r="AQ36" s="546"/>
      <c r="AR36" s="546"/>
      <c r="AS36" s="546"/>
      <c r="AT36" s="546"/>
      <c r="AU36" s="546"/>
    </row>
    <row r="37" spans="2:36" s="513" customFormat="1" ht="12" customHeight="1">
      <c r="B37" s="529"/>
      <c r="C37" s="530"/>
      <c r="D37" s="517"/>
      <c r="E37" s="516"/>
      <c r="F37" s="531"/>
      <c r="G37" s="532"/>
      <c r="H37" s="532"/>
      <c r="I37" s="533"/>
      <c r="J37" s="533"/>
      <c r="K37" s="516"/>
      <c r="L37" s="516"/>
      <c r="M37" s="516"/>
      <c r="N37" s="516"/>
      <c r="O37" s="516"/>
      <c r="P37" s="516"/>
      <c r="Q37" s="516"/>
      <c r="R37" s="534"/>
      <c r="S37" s="516"/>
      <c r="T37" s="534"/>
      <c r="U37" s="516"/>
      <c r="V37" s="535"/>
      <c r="W37" s="516"/>
      <c r="X37" s="534"/>
      <c r="Y37" s="516"/>
      <c r="Z37" s="534"/>
      <c r="AA37" s="516"/>
      <c r="AB37" s="534"/>
      <c r="AC37" s="516"/>
      <c r="AD37" s="535"/>
      <c r="AE37" s="534"/>
      <c r="AF37" s="535"/>
      <c r="AG37" s="534"/>
      <c r="AH37" s="534"/>
      <c r="AI37" s="536"/>
      <c r="AJ37" s="537"/>
    </row>
    <row r="38" spans="2:36" s="538" customFormat="1" ht="12.75">
      <c r="B38" s="539"/>
      <c r="C38" s="540"/>
      <c r="D38" s="541" t="s">
        <v>332</v>
      </c>
      <c r="E38" s="542"/>
      <c r="F38" s="543">
        <f>SUM(F40:F50)</f>
        <v>883</v>
      </c>
      <c r="G38" s="543"/>
      <c r="H38" s="543">
        <f>SUM(H40:H50)</f>
        <v>14338</v>
      </c>
      <c r="I38" s="543"/>
      <c r="J38" s="543">
        <f>SUM(J40:J50)</f>
        <v>1497553</v>
      </c>
      <c r="K38" s="543"/>
      <c r="L38" s="543">
        <f>SUM(L40:L50)</f>
        <v>8985883</v>
      </c>
      <c r="M38" s="544"/>
      <c r="N38" s="543">
        <f>SUM(N40:N50)</f>
        <v>12440037</v>
      </c>
      <c r="O38" s="544"/>
      <c r="P38" s="543">
        <f>SUM(P40:P50)</f>
        <v>3377</v>
      </c>
      <c r="Q38" s="543"/>
      <c r="R38" s="543">
        <f>SUM(R40:R50)</f>
        <v>537796</v>
      </c>
      <c r="S38" s="543"/>
      <c r="T38" s="543">
        <f>SUM(T40:T50)</f>
        <v>614962</v>
      </c>
      <c r="U38" s="543"/>
      <c r="V38" s="543">
        <f>SUM(V40:V50)</f>
        <v>1399478</v>
      </c>
      <c r="W38" s="543"/>
      <c r="X38" s="543">
        <f>SUM(X40:X50)</f>
        <v>1725431</v>
      </c>
      <c r="Y38" s="543"/>
      <c r="Z38" s="543">
        <f>SUM(Z40:Z50)</f>
        <v>334928</v>
      </c>
      <c r="AA38" s="543"/>
      <c r="AB38" s="543">
        <f>SUM(AB40:AB50)</f>
        <v>401485</v>
      </c>
      <c r="AC38" s="543"/>
      <c r="AD38" s="543">
        <f aca="true" t="shared" si="2" ref="AD38:AJ38">SUM(AD40:AD50)</f>
        <v>2574809</v>
      </c>
      <c r="AE38" s="543">
        <f t="shared" si="2"/>
        <v>275586</v>
      </c>
      <c r="AF38" s="543">
        <f t="shared" si="2"/>
        <v>42391</v>
      </c>
      <c r="AG38" s="543">
        <f t="shared" si="2"/>
        <v>34257</v>
      </c>
      <c r="AH38" s="543">
        <f t="shared" si="2"/>
        <v>206787</v>
      </c>
      <c r="AI38" s="543">
        <f t="shared" si="2"/>
        <v>20181</v>
      </c>
      <c r="AJ38" s="545">
        <f t="shared" si="2"/>
        <v>12642</v>
      </c>
    </row>
    <row r="39" spans="2:36" s="538" customFormat="1" ht="19.5" customHeight="1">
      <c r="B39" s="539"/>
      <c r="C39" s="540"/>
      <c r="D39" s="541"/>
      <c r="E39" s="542"/>
      <c r="F39" s="543"/>
      <c r="G39" s="543"/>
      <c r="H39" s="543"/>
      <c r="I39" s="543"/>
      <c r="J39" s="543"/>
      <c r="K39" s="543"/>
      <c r="L39" s="543"/>
      <c r="M39" s="544"/>
      <c r="N39" s="546"/>
      <c r="O39" s="544"/>
      <c r="P39" s="543"/>
      <c r="Q39" s="543"/>
      <c r="R39" s="547"/>
      <c r="S39" s="543"/>
      <c r="T39" s="547"/>
      <c r="U39" s="543"/>
      <c r="V39" s="547"/>
      <c r="W39" s="543"/>
      <c r="X39" s="547"/>
      <c r="Y39" s="543"/>
      <c r="Z39" s="547"/>
      <c r="AA39" s="543"/>
      <c r="AB39" s="547"/>
      <c r="AC39" s="543"/>
      <c r="AD39" s="547"/>
      <c r="AE39" s="547"/>
      <c r="AF39" s="547"/>
      <c r="AG39" s="547"/>
      <c r="AH39" s="547"/>
      <c r="AI39" s="547"/>
      <c r="AJ39" s="548"/>
    </row>
    <row r="40" spans="2:47" s="513" customFormat="1" ht="16.5" customHeight="1">
      <c r="B40" s="539">
        <v>20</v>
      </c>
      <c r="C40" s="540"/>
      <c r="D40" s="549" t="s">
        <v>1490</v>
      </c>
      <c r="E40" s="550"/>
      <c r="F40" s="546">
        <v>261</v>
      </c>
      <c r="G40" s="546"/>
      <c r="H40" s="546">
        <v>630</v>
      </c>
      <c r="I40" s="546"/>
      <c r="J40" s="546" t="s">
        <v>1491</v>
      </c>
      <c r="K40" s="546"/>
      <c r="L40" s="546">
        <v>83164</v>
      </c>
      <c r="M40" s="546"/>
      <c r="N40" s="546">
        <v>160719</v>
      </c>
      <c r="O40" s="546"/>
      <c r="P40" s="546" t="s">
        <v>1491</v>
      </c>
      <c r="Q40" s="546"/>
      <c r="R40" s="546" t="s">
        <v>1491</v>
      </c>
      <c r="S40" s="546"/>
      <c r="T40" s="546" t="s">
        <v>1491</v>
      </c>
      <c r="U40" s="546"/>
      <c r="V40" s="546" t="s">
        <v>1491</v>
      </c>
      <c r="W40" s="546"/>
      <c r="X40" s="546" t="s">
        <v>1491</v>
      </c>
      <c r="Y40" s="546"/>
      <c r="Z40" s="546" t="s">
        <v>1491</v>
      </c>
      <c r="AA40" s="546"/>
      <c r="AB40" s="546" t="s">
        <v>1491</v>
      </c>
      <c r="AC40" s="546"/>
      <c r="AD40" s="546" t="s">
        <v>1491</v>
      </c>
      <c r="AE40" s="546" t="s">
        <v>1491</v>
      </c>
      <c r="AF40" s="546" t="s">
        <v>1491</v>
      </c>
      <c r="AG40" s="546" t="s">
        <v>1491</v>
      </c>
      <c r="AH40" s="546" t="s">
        <v>1491</v>
      </c>
      <c r="AI40" s="546" t="s">
        <v>1491</v>
      </c>
      <c r="AJ40" s="551" t="s">
        <v>1491</v>
      </c>
      <c r="AK40" s="546"/>
      <c r="AL40" s="546"/>
      <c r="AM40" s="546"/>
      <c r="AN40" s="546"/>
      <c r="AO40" s="546"/>
      <c r="AP40" s="546"/>
      <c r="AQ40" s="546"/>
      <c r="AR40" s="546"/>
      <c r="AS40" s="546"/>
      <c r="AT40" s="546"/>
      <c r="AU40" s="546"/>
    </row>
    <row r="41" spans="2:47" s="513" customFormat="1" ht="16.5" customHeight="1">
      <c r="B41" s="1284" t="s">
        <v>1503</v>
      </c>
      <c r="C41" s="540"/>
      <c r="D41" s="549" t="s">
        <v>1492</v>
      </c>
      <c r="E41" s="550"/>
      <c r="F41" s="546">
        <v>244</v>
      </c>
      <c r="G41" s="546"/>
      <c r="H41" s="546">
        <v>1585</v>
      </c>
      <c r="I41" s="546"/>
      <c r="J41" s="546">
        <v>103504</v>
      </c>
      <c r="K41" s="546"/>
      <c r="L41" s="546">
        <v>337789</v>
      </c>
      <c r="M41" s="546"/>
      <c r="N41" s="546">
        <v>585324</v>
      </c>
      <c r="O41" s="546"/>
      <c r="P41" s="546">
        <v>0</v>
      </c>
      <c r="Q41" s="546"/>
      <c r="R41" s="546">
        <v>20878</v>
      </c>
      <c r="S41" s="546"/>
      <c r="T41" s="546">
        <v>19901</v>
      </c>
      <c r="U41" s="546"/>
      <c r="V41" s="546">
        <v>26511</v>
      </c>
      <c r="W41" s="546"/>
      <c r="X41" s="546">
        <v>28943</v>
      </c>
      <c r="Y41" s="546"/>
      <c r="Z41" s="546">
        <v>14509</v>
      </c>
      <c r="AA41" s="546"/>
      <c r="AB41" s="546">
        <v>15160</v>
      </c>
      <c r="AC41" s="546"/>
      <c r="AD41" s="546">
        <v>284203</v>
      </c>
      <c r="AE41" s="546">
        <v>8475</v>
      </c>
      <c r="AF41" s="546">
        <v>2636</v>
      </c>
      <c r="AG41" s="546">
        <v>349</v>
      </c>
      <c r="AH41" s="546">
        <v>4093</v>
      </c>
      <c r="AI41" s="546">
        <v>168</v>
      </c>
      <c r="AJ41" s="551">
        <v>0</v>
      </c>
      <c r="AK41" s="546"/>
      <c r="AL41" s="546"/>
      <c r="AM41" s="546"/>
      <c r="AN41" s="546"/>
      <c r="AO41" s="546"/>
      <c r="AP41" s="546"/>
      <c r="AQ41" s="546"/>
      <c r="AR41" s="546"/>
      <c r="AS41" s="546"/>
      <c r="AT41" s="546"/>
      <c r="AU41" s="546"/>
    </row>
    <row r="42" spans="2:47" s="552" customFormat="1" ht="16.5" customHeight="1">
      <c r="B42" s="1284"/>
      <c r="C42" s="554"/>
      <c r="D42" s="549" t="s">
        <v>1494</v>
      </c>
      <c r="E42" s="555"/>
      <c r="F42" s="546">
        <v>181</v>
      </c>
      <c r="G42" s="547"/>
      <c r="H42" s="546">
        <v>2492</v>
      </c>
      <c r="I42" s="547"/>
      <c r="J42" s="546">
        <v>218353</v>
      </c>
      <c r="K42" s="546"/>
      <c r="L42" s="546">
        <v>1045954</v>
      </c>
      <c r="M42" s="546"/>
      <c r="N42" s="546">
        <v>1563306</v>
      </c>
      <c r="O42" s="546"/>
      <c r="P42" s="546">
        <v>810</v>
      </c>
      <c r="Q42" s="546"/>
      <c r="R42" s="546">
        <v>62839</v>
      </c>
      <c r="S42" s="546"/>
      <c r="T42" s="546">
        <v>67521</v>
      </c>
      <c r="U42" s="546"/>
      <c r="V42" s="546">
        <v>71667</v>
      </c>
      <c r="W42" s="546"/>
      <c r="X42" s="546">
        <v>81053</v>
      </c>
      <c r="Y42" s="546"/>
      <c r="Z42" s="546">
        <v>39949</v>
      </c>
      <c r="AA42" s="546"/>
      <c r="AB42" s="546">
        <v>44479</v>
      </c>
      <c r="AC42" s="546"/>
      <c r="AD42" s="546">
        <v>427926</v>
      </c>
      <c r="AE42" s="546">
        <v>38115</v>
      </c>
      <c r="AF42" s="546">
        <v>3490</v>
      </c>
      <c r="AG42" s="546">
        <v>3836</v>
      </c>
      <c r="AH42" s="546">
        <v>15102</v>
      </c>
      <c r="AI42" s="546">
        <v>215</v>
      </c>
      <c r="AJ42" s="551">
        <v>0</v>
      </c>
      <c r="AK42" s="546"/>
      <c r="AL42" s="546"/>
      <c r="AM42" s="546"/>
      <c r="AN42" s="546"/>
      <c r="AO42" s="546"/>
      <c r="AP42" s="546"/>
      <c r="AQ42" s="546"/>
      <c r="AR42" s="546"/>
      <c r="AS42" s="546"/>
      <c r="AT42" s="546"/>
      <c r="AU42" s="546"/>
    </row>
    <row r="43" spans="2:47" s="513" customFormat="1" ht="16.5" customHeight="1">
      <c r="B43" s="1284"/>
      <c r="C43" s="554"/>
      <c r="D43" s="549" t="s">
        <v>1495</v>
      </c>
      <c r="E43" s="550"/>
      <c r="F43" s="546">
        <v>75</v>
      </c>
      <c r="G43" s="546"/>
      <c r="H43" s="546">
        <v>1787</v>
      </c>
      <c r="I43" s="546"/>
      <c r="J43" s="546">
        <v>187686</v>
      </c>
      <c r="K43" s="546"/>
      <c r="L43" s="546">
        <v>819635</v>
      </c>
      <c r="M43" s="546"/>
      <c r="N43" s="546">
        <v>1238548</v>
      </c>
      <c r="O43" s="546"/>
      <c r="P43" s="546">
        <v>0</v>
      </c>
      <c r="Q43" s="546"/>
      <c r="R43" s="546">
        <v>61540</v>
      </c>
      <c r="S43" s="546"/>
      <c r="T43" s="546">
        <v>57683</v>
      </c>
      <c r="U43" s="546"/>
      <c r="V43" s="546">
        <v>64061</v>
      </c>
      <c r="W43" s="546"/>
      <c r="X43" s="546">
        <v>56991</v>
      </c>
      <c r="Y43" s="546"/>
      <c r="Z43" s="546">
        <v>26727</v>
      </c>
      <c r="AA43" s="546"/>
      <c r="AB43" s="546">
        <v>28291</v>
      </c>
      <c r="AC43" s="546"/>
      <c r="AD43" s="546">
        <v>319739</v>
      </c>
      <c r="AE43" s="546">
        <v>17249</v>
      </c>
      <c r="AF43" s="546">
        <v>10702</v>
      </c>
      <c r="AG43" s="546">
        <v>2085</v>
      </c>
      <c r="AH43" s="546">
        <v>19821</v>
      </c>
      <c r="AI43" s="546">
        <v>4238</v>
      </c>
      <c r="AJ43" s="551">
        <v>0</v>
      </c>
      <c r="AK43" s="546"/>
      <c r="AL43" s="546"/>
      <c r="AM43" s="546"/>
      <c r="AN43" s="546"/>
      <c r="AO43" s="546"/>
      <c r="AP43" s="546"/>
      <c r="AQ43" s="546"/>
      <c r="AR43" s="546"/>
      <c r="AS43" s="546"/>
      <c r="AT43" s="546"/>
      <c r="AU43" s="546"/>
    </row>
    <row r="44" spans="2:47" s="513" customFormat="1" ht="16.5" customHeight="1">
      <c r="B44" s="1284"/>
      <c r="C44" s="554"/>
      <c r="D44" s="549" t="s">
        <v>1496</v>
      </c>
      <c r="E44" s="550"/>
      <c r="F44" s="546">
        <v>75</v>
      </c>
      <c r="G44" s="546"/>
      <c r="H44" s="546">
        <v>2864</v>
      </c>
      <c r="I44" s="546"/>
      <c r="J44" s="546">
        <v>308628</v>
      </c>
      <c r="K44" s="546"/>
      <c r="L44" s="546">
        <v>1718030</v>
      </c>
      <c r="M44" s="546"/>
      <c r="N44" s="546">
        <v>2464000</v>
      </c>
      <c r="O44" s="546"/>
      <c r="P44" s="546">
        <v>0</v>
      </c>
      <c r="Q44" s="546"/>
      <c r="R44" s="546">
        <v>128932</v>
      </c>
      <c r="S44" s="546"/>
      <c r="T44" s="546">
        <v>136795</v>
      </c>
      <c r="U44" s="546"/>
      <c r="V44" s="546">
        <v>179856</v>
      </c>
      <c r="W44" s="546"/>
      <c r="X44" s="546">
        <v>222985</v>
      </c>
      <c r="Y44" s="546"/>
      <c r="Z44" s="546">
        <v>63761</v>
      </c>
      <c r="AA44" s="546"/>
      <c r="AB44" s="546">
        <v>63406</v>
      </c>
      <c r="AC44" s="546"/>
      <c r="AD44" s="546">
        <v>547795</v>
      </c>
      <c r="AE44" s="546">
        <v>66294</v>
      </c>
      <c r="AF44" s="546">
        <v>16577</v>
      </c>
      <c r="AG44" s="546">
        <v>5526</v>
      </c>
      <c r="AH44" s="546">
        <v>53260</v>
      </c>
      <c r="AI44" s="546">
        <v>790</v>
      </c>
      <c r="AJ44" s="551">
        <v>896</v>
      </c>
      <c r="AK44" s="546"/>
      <c r="AL44" s="546"/>
      <c r="AM44" s="546"/>
      <c r="AN44" s="546"/>
      <c r="AO44" s="546"/>
      <c r="AP44" s="546"/>
      <c r="AQ44" s="546"/>
      <c r="AR44" s="546"/>
      <c r="AS44" s="546"/>
      <c r="AT44" s="546"/>
      <c r="AU44" s="546"/>
    </row>
    <row r="45" spans="2:47" s="513" customFormat="1" ht="16.5" customHeight="1">
      <c r="B45" s="1284"/>
      <c r="C45" s="554"/>
      <c r="D45" s="549" t="s">
        <v>1497</v>
      </c>
      <c r="E45" s="550"/>
      <c r="F45" s="546">
        <v>31</v>
      </c>
      <c r="G45" s="546"/>
      <c r="H45" s="546">
        <v>2066</v>
      </c>
      <c r="I45" s="546"/>
      <c r="J45" s="546">
        <v>239033</v>
      </c>
      <c r="K45" s="546"/>
      <c r="L45" s="546">
        <v>1204473</v>
      </c>
      <c r="M45" s="546"/>
      <c r="N45" s="546">
        <v>1892563</v>
      </c>
      <c r="O45" s="546"/>
      <c r="P45" s="546">
        <v>0</v>
      </c>
      <c r="Q45" s="546"/>
      <c r="R45" s="546">
        <v>130593</v>
      </c>
      <c r="S45" s="546"/>
      <c r="T45" s="546">
        <v>116918</v>
      </c>
      <c r="U45" s="546"/>
      <c r="V45" s="546">
        <v>182297</v>
      </c>
      <c r="W45" s="546"/>
      <c r="X45" s="546">
        <v>172595</v>
      </c>
      <c r="Y45" s="546"/>
      <c r="Z45" s="546">
        <v>53232</v>
      </c>
      <c r="AA45" s="546"/>
      <c r="AB45" s="546">
        <v>68800</v>
      </c>
      <c r="AC45" s="546"/>
      <c r="AD45" s="546">
        <v>389255</v>
      </c>
      <c r="AE45" s="546">
        <v>60119</v>
      </c>
      <c r="AF45" s="546">
        <v>2739</v>
      </c>
      <c r="AG45" s="546">
        <v>10308</v>
      </c>
      <c r="AH45" s="546">
        <v>48553</v>
      </c>
      <c r="AI45" s="546">
        <v>1486</v>
      </c>
      <c r="AJ45" s="551">
        <v>2286</v>
      </c>
      <c r="AK45" s="546"/>
      <c r="AL45" s="546"/>
      <c r="AM45" s="546"/>
      <c r="AN45" s="546"/>
      <c r="AO45" s="546"/>
      <c r="AP45" s="546"/>
      <c r="AQ45" s="546"/>
      <c r="AR45" s="546"/>
      <c r="AS45" s="546"/>
      <c r="AT45" s="546"/>
      <c r="AU45" s="546"/>
    </row>
    <row r="46" spans="2:47" s="513" customFormat="1" ht="16.5" customHeight="1">
      <c r="B46" s="1284"/>
      <c r="C46" s="554"/>
      <c r="D46" s="549" t="s">
        <v>1498</v>
      </c>
      <c r="E46" s="550"/>
      <c r="F46" s="546">
        <v>13</v>
      </c>
      <c r="G46" s="546"/>
      <c r="H46" s="546">
        <v>1856</v>
      </c>
      <c r="I46" s="546"/>
      <c r="J46" s="546">
        <v>284487</v>
      </c>
      <c r="K46" s="546"/>
      <c r="L46" s="546">
        <v>2751915</v>
      </c>
      <c r="M46" s="546"/>
      <c r="N46" s="546">
        <v>3281506</v>
      </c>
      <c r="O46" s="546"/>
      <c r="P46" s="546">
        <v>2567</v>
      </c>
      <c r="Q46" s="546"/>
      <c r="R46" s="546">
        <v>76354</v>
      </c>
      <c r="S46" s="546"/>
      <c r="T46" s="546">
        <v>123134</v>
      </c>
      <c r="U46" s="546"/>
      <c r="V46" s="546">
        <v>801787</v>
      </c>
      <c r="W46" s="546"/>
      <c r="X46" s="546">
        <v>1084582</v>
      </c>
      <c r="Y46" s="546"/>
      <c r="Z46" s="546">
        <v>62665</v>
      </c>
      <c r="AA46" s="546"/>
      <c r="AB46" s="546">
        <v>87218</v>
      </c>
      <c r="AC46" s="546"/>
      <c r="AD46" s="546">
        <v>471356</v>
      </c>
      <c r="AE46" s="546">
        <v>33694</v>
      </c>
      <c r="AF46" s="546">
        <v>4474</v>
      </c>
      <c r="AG46" s="546">
        <v>8469</v>
      </c>
      <c r="AH46" s="546">
        <v>51788</v>
      </c>
      <c r="AI46" s="546">
        <v>13284</v>
      </c>
      <c r="AJ46" s="551">
        <v>9460</v>
      </c>
      <c r="AK46" s="546"/>
      <c r="AL46" s="546"/>
      <c r="AM46" s="546"/>
      <c r="AN46" s="546"/>
      <c r="AO46" s="546"/>
      <c r="AP46" s="546"/>
      <c r="AQ46" s="546"/>
      <c r="AR46" s="546"/>
      <c r="AS46" s="546"/>
      <c r="AT46" s="546"/>
      <c r="AU46" s="546"/>
    </row>
    <row r="47" spans="2:47" s="513" customFormat="1" ht="16.5" customHeight="1">
      <c r="B47" s="1284"/>
      <c r="C47" s="554"/>
      <c r="D47" s="549" t="s">
        <v>1499</v>
      </c>
      <c r="E47" s="550" t="s">
        <v>1504</v>
      </c>
      <c r="F47" s="546">
        <v>1</v>
      </c>
      <c r="G47" s="546"/>
      <c r="H47" s="546">
        <v>1058</v>
      </c>
      <c r="I47" s="546"/>
      <c r="J47" s="546">
        <v>155862</v>
      </c>
      <c r="K47" s="546"/>
      <c r="L47" s="546">
        <v>1024923</v>
      </c>
      <c r="M47" s="546"/>
      <c r="N47" s="546">
        <v>1254071</v>
      </c>
      <c r="O47" s="546"/>
      <c r="P47" s="546">
        <v>0</v>
      </c>
      <c r="Q47" s="546"/>
      <c r="R47" s="546">
        <v>56660</v>
      </c>
      <c r="S47" s="546"/>
      <c r="T47" s="546">
        <v>93010</v>
      </c>
      <c r="U47" s="546"/>
      <c r="V47" s="546">
        <v>73299</v>
      </c>
      <c r="W47" s="546"/>
      <c r="X47" s="546">
        <v>78282</v>
      </c>
      <c r="Y47" s="546"/>
      <c r="Z47" s="546">
        <v>74085</v>
      </c>
      <c r="AA47" s="546"/>
      <c r="AB47" s="546">
        <v>94131</v>
      </c>
      <c r="AC47" s="546"/>
      <c r="AD47" s="546">
        <v>134535</v>
      </c>
      <c r="AE47" s="546">
        <v>51640</v>
      </c>
      <c r="AF47" s="546">
        <v>1773</v>
      </c>
      <c r="AG47" s="546">
        <v>3684</v>
      </c>
      <c r="AH47" s="546">
        <v>14170</v>
      </c>
      <c r="AI47" s="546">
        <v>0</v>
      </c>
      <c r="AJ47" s="551">
        <v>0</v>
      </c>
      <c r="AK47" s="546"/>
      <c r="AL47" s="546"/>
      <c r="AM47" s="546"/>
      <c r="AN47" s="546"/>
      <c r="AO47" s="546"/>
      <c r="AP47" s="546"/>
      <c r="AQ47" s="546"/>
      <c r="AR47" s="546"/>
      <c r="AS47" s="546"/>
      <c r="AT47" s="546"/>
      <c r="AU47" s="546"/>
    </row>
    <row r="48" spans="2:47" s="513" customFormat="1" ht="16.5" customHeight="1">
      <c r="B48" s="1284"/>
      <c r="C48" s="540"/>
      <c r="D48" s="549" t="s">
        <v>1500</v>
      </c>
      <c r="E48" s="550"/>
      <c r="F48" s="546">
        <v>2</v>
      </c>
      <c r="G48" s="546"/>
      <c r="H48" s="546" t="s">
        <v>1505</v>
      </c>
      <c r="I48" s="556"/>
      <c r="J48" s="546" t="s">
        <v>1505</v>
      </c>
      <c r="K48" s="546"/>
      <c r="L48" s="546" t="s">
        <v>1505</v>
      </c>
      <c r="M48" s="546"/>
      <c r="N48" s="546" t="s">
        <v>1505</v>
      </c>
      <c r="O48" s="546"/>
      <c r="P48" s="546">
        <v>0</v>
      </c>
      <c r="Q48" s="546"/>
      <c r="R48" s="546" t="s">
        <v>1505</v>
      </c>
      <c r="S48" s="546"/>
      <c r="T48" s="546" t="s">
        <v>1505</v>
      </c>
      <c r="U48" s="546"/>
      <c r="V48" s="546" t="s">
        <v>1505</v>
      </c>
      <c r="W48" s="546"/>
      <c r="X48" s="546" t="s">
        <v>1505</v>
      </c>
      <c r="Y48" s="546"/>
      <c r="Z48" s="546" t="s">
        <v>1505</v>
      </c>
      <c r="AA48" s="546"/>
      <c r="AB48" s="546" t="s">
        <v>1505</v>
      </c>
      <c r="AC48" s="546"/>
      <c r="AD48" s="546" t="s">
        <v>1505</v>
      </c>
      <c r="AE48" s="546" t="s">
        <v>1505</v>
      </c>
      <c r="AF48" s="546" t="s">
        <v>1505</v>
      </c>
      <c r="AG48" s="546" t="s">
        <v>1505</v>
      </c>
      <c r="AH48" s="546" t="s">
        <v>1505</v>
      </c>
      <c r="AI48" s="546">
        <v>0</v>
      </c>
      <c r="AJ48" s="551">
        <v>0</v>
      </c>
      <c r="AK48" s="546"/>
      <c r="AL48" s="546"/>
      <c r="AM48" s="546"/>
      <c r="AN48" s="546"/>
      <c r="AO48" s="546"/>
      <c r="AP48" s="546"/>
      <c r="AQ48" s="546"/>
      <c r="AR48" s="546"/>
      <c r="AS48" s="546"/>
      <c r="AT48" s="546"/>
      <c r="AU48" s="546"/>
    </row>
    <row r="49" spans="2:47" s="513" customFormat="1" ht="16.5" customHeight="1">
      <c r="B49" s="539"/>
      <c r="C49" s="540"/>
      <c r="D49" s="549" t="s">
        <v>1501</v>
      </c>
      <c r="E49" s="550"/>
      <c r="F49" s="546">
        <v>0</v>
      </c>
      <c r="G49" s="546"/>
      <c r="H49" s="546">
        <v>0</v>
      </c>
      <c r="I49" s="546"/>
      <c r="J49" s="546">
        <v>0</v>
      </c>
      <c r="K49" s="546"/>
      <c r="L49" s="546">
        <v>0</v>
      </c>
      <c r="M49" s="546"/>
      <c r="N49" s="546">
        <v>0</v>
      </c>
      <c r="O49" s="546"/>
      <c r="P49" s="546">
        <v>0</v>
      </c>
      <c r="Q49" s="546"/>
      <c r="R49" s="546">
        <v>0</v>
      </c>
      <c r="S49" s="546"/>
      <c r="T49" s="546">
        <v>0</v>
      </c>
      <c r="U49" s="546"/>
      <c r="V49" s="546">
        <v>0</v>
      </c>
      <c r="W49" s="546"/>
      <c r="X49" s="546">
        <v>0</v>
      </c>
      <c r="Y49" s="546"/>
      <c r="Z49" s="546">
        <v>0</v>
      </c>
      <c r="AA49" s="546"/>
      <c r="AB49" s="546">
        <v>0</v>
      </c>
      <c r="AC49" s="546"/>
      <c r="AD49" s="546">
        <v>0</v>
      </c>
      <c r="AE49" s="546">
        <v>0</v>
      </c>
      <c r="AF49" s="546">
        <v>0</v>
      </c>
      <c r="AG49" s="546">
        <v>0</v>
      </c>
      <c r="AH49" s="546">
        <v>0</v>
      </c>
      <c r="AI49" s="546">
        <v>0</v>
      </c>
      <c r="AJ49" s="551">
        <v>0</v>
      </c>
      <c r="AK49" s="546"/>
      <c r="AL49" s="546"/>
      <c r="AM49" s="546"/>
      <c r="AN49" s="546"/>
      <c r="AO49" s="546"/>
      <c r="AP49" s="546"/>
      <c r="AQ49" s="546"/>
      <c r="AR49" s="546"/>
      <c r="AS49" s="546"/>
      <c r="AT49" s="546"/>
      <c r="AU49" s="546"/>
    </row>
    <row r="50" spans="2:47" ht="12">
      <c r="B50" s="539"/>
      <c r="C50" s="540"/>
      <c r="D50" s="549" t="s">
        <v>1502</v>
      </c>
      <c r="F50" s="546">
        <v>0</v>
      </c>
      <c r="G50" s="546"/>
      <c r="H50" s="546">
        <v>0</v>
      </c>
      <c r="I50" s="546"/>
      <c r="J50" s="546">
        <v>0</v>
      </c>
      <c r="K50" s="546"/>
      <c r="L50" s="546">
        <v>0</v>
      </c>
      <c r="M50" s="546"/>
      <c r="N50" s="546">
        <v>0</v>
      </c>
      <c r="O50" s="546"/>
      <c r="P50" s="546">
        <v>0</v>
      </c>
      <c r="Q50" s="546"/>
      <c r="R50" s="546">
        <v>0</v>
      </c>
      <c r="S50" s="546"/>
      <c r="T50" s="546">
        <v>0</v>
      </c>
      <c r="U50" s="546"/>
      <c r="V50" s="546">
        <v>0</v>
      </c>
      <c r="W50" s="546"/>
      <c r="X50" s="546">
        <v>0</v>
      </c>
      <c r="Y50" s="546"/>
      <c r="Z50" s="546">
        <v>0</v>
      </c>
      <c r="AA50" s="546"/>
      <c r="AB50" s="546">
        <v>0</v>
      </c>
      <c r="AC50" s="546"/>
      <c r="AD50" s="546">
        <v>0</v>
      </c>
      <c r="AE50" s="546">
        <v>0</v>
      </c>
      <c r="AF50" s="546">
        <v>0</v>
      </c>
      <c r="AG50" s="546">
        <v>0</v>
      </c>
      <c r="AH50" s="546">
        <v>0</v>
      </c>
      <c r="AI50" s="546">
        <v>0</v>
      </c>
      <c r="AJ50" s="551">
        <v>0</v>
      </c>
      <c r="AK50" s="546"/>
      <c r="AL50" s="546"/>
      <c r="AM50" s="546"/>
      <c r="AN50" s="546"/>
      <c r="AO50" s="546"/>
      <c r="AP50" s="546"/>
      <c r="AQ50" s="546"/>
      <c r="AR50" s="546"/>
      <c r="AS50" s="546"/>
      <c r="AT50" s="546"/>
      <c r="AU50" s="546"/>
    </row>
    <row r="51" spans="2:36" s="513" customFormat="1" ht="12" customHeight="1">
      <c r="B51" s="529"/>
      <c r="C51" s="530"/>
      <c r="D51" s="517"/>
      <c r="E51" s="516"/>
      <c r="F51" s="531"/>
      <c r="G51" s="532"/>
      <c r="H51" s="532"/>
      <c r="I51" s="533"/>
      <c r="J51" s="533"/>
      <c r="K51" s="516"/>
      <c r="L51" s="516"/>
      <c r="M51" s="516"/>
      <c r="N51" s="516"/>
      <c r="O51" s="516"/>
      <c r="P51" s="516"/>
      <c r="Q51" s="516"/>
      <c r="R51" s="534"/>
      <c r="S51" s="516"/>
      <c r="T51" s="534"/>
      <c r="U51" s="516"/>
      <c r="V51" s="535"/>
      <c r="W51" s="516"/>
      <c r="X51" s="534"/>
      <c r="Y51" s="516"/>
      <c r="Z51" s="534"/>
      <c r="AA51" s="516"/>
      <c r="AB51" s="534"/>
      <c r="AC51" s="516"/>
      <c r="AD51" s="535"/>
      <c r="AE51" s="534"/>
      <c r="AF51" s="535"/>
      <c r="AG51" s="534"/>
      <c r="AH51" s="534"/>
      <c r="AI51" s="536"/>
      <c r="AJ51" s="537"/>
    </row>
    <row r="52" spans="2:36" s="538" customFormat="1" ht="12.75">
      <c r="B52" s="539"/>
      <c r="C52" s="540"/>
      <c r="D52" s="541" t="s">
        <v>332</v>
      </c>
      <c r="E52" s="542"/>
      <c r="F52" s="543">
        <f>SUM(F54:F64)</f>
        <v>50</v>
      </c>
      <c r="G52" s="543"/>
      <c r="H52" s="543">
        <f>SUM(H54:H64)</f>
        <v>328</v>
      </c>
      <c r="I52" s="543"/>
      <c r="J52" s="543">
        <f>SUM(J54:J64)</f>
        <v>22274</v>
      </c>
      <c r="K52" s="543"/>
      <c r="L52" s="543">
        <f>SUM(L54:L64)</f>
        <v>128584</v>
      </c>
      <c r="M52" s="544"/>
      <c r="N52" s="543">
        <f>SUM(N54:N64)</f>
        <v>186395</v>
      </c>
      <c r="O52" s="544"/>
      <c r="P52" s="543">
        <f>SUM(P54:P64)</f>
        <v>10</v>
      </c>
      <c r="Q52" s="543"/>
      <c r="R52" s="543">
        <f>SUM(R54:R64)</f>
        <v>6868</v>
      </c>
      <c r="S52" s="543"/>
      <c r="T52" s="543">
        <f>SUM(T54:T64)</f>
        <v>7832</v>
      </c>
      <c r="U52" s="543"/>
      <c r="V52" s="543">
        <f>SUM(V54:V64)</f>
        <v>10896</v>
      </c>
      <c r="W52" s="543"/>
      <c r="X52" s="543">
        <f>SUM(X54:X64)</f>
        <v>8142</v>
      </c>
      <c r="Y52" s="543"/>
      <c r="Z52" s="543">
        <f>SUM(Z54:Z64)</f>
        <v>1187</v>
      </c>
      <c r="AA52" s="543"/>
      <c r="AB52" s="543">
        <f>SUM(AB54:AB64)</f>
        <v>2118</v>
      </c>
      <c r="AC52" s="543"/>
      <c r="AD52" s="543">
        <v>40853</v>
      </c>
      <c r="AE52" s="543">
        <f aca="true" t="shared" si="3" ref="AE52:AJ52">SUM(AE54:AE64)</f>
        <v>3957</v>
      </c>
      <c r="AF52" s="543">
        <f t="shared" si="3"/>
        <v>2112</v>
      </c>
      <c r="AG52" s="543">
        <f t="shared" si="3"/>
        <v>770</v>
      </c>
      <c r="AH52" s="543">
        <f t="shared" si="3"/>
        <v>433</v>
      </c>
      <c r="AI52" s="543">
        <f t="shared" si="3"/>
        <v>0</v>
      </c>
      <c r="AJ52" s="545">
        <f t="shared" si="3"/>
        <v>0</v>
      </c>
    </row>
    <row r="53" spans="2:36" s="538" customFormat="1" ht="19.5" customHeight="1">
      <c r="B53" s="539"/>
      <c r="C53" s="540"/>
      <c r="D53" s="541"/>
      <c r="E53" s="542"/>
      <c r="F53" s="543"/>
      <c r="G53" s="543"/>
      <c r="H53" s="543"/>
      <c r="I53" s="543"/>
      <c r="J53" s="543"/>
      <c r="K53" s="543"/>
      <c r="L53" s="543"/>
      <c r="M53" s="544"/>
      <c r="N53" s="546"/>
      <c r="O53" s="544"/>
      <c r="P53" s="543"/>
      <c r="Q53" s="543"/>
      <c r="R53" s="547"/>
      <c r="S53" s="543"/>
      <c r="T53" s="547"/>
      <c r="U53" s="543"/>
      <c r="V53" s="547"/>
      <c r="W53" s="543"/>
      <c r="X53" s="547"/>
      <c r="Y53" s="543"/>
      <c r="Z53" s="547"/>
      <c r="AA53" s="543"/>
      <c r="AB53" s="547"/>
      <c r="AC53" s="543"/>
      <c r="AD53" s="547"/>
      <c r="AE53" s="547"/>
      <c r="AF53" s="547"/>
      <c r="AG53" s="547"/>
      <c r="AH53" s="547"/>
      <c r="AI53" s="547"/>
      <c r="AJ53" s="548"/>
    </row>
    <row r="54" spans="2:47" s="513" customFormat="1" ht="16.5" customHeight="1">
      <c r="B54" s="539">
        <v>21</v>
      </c>
      <c r="C54" s="540"/>
      <c r="D54" s="549" t="s">
        <v>1490</v>
      </c>
      <c r="E54" s="550"/>
      <c r="F54" s="546">
        <v>26</v>
      </c>
      <c r="G54" s="546"/>
      <c r="H54" s="546">
        <v>60</v>
      </c>
      <c r="I54" s="546"/>
      <c r="J54" s="546" t="s">
        <v>1491</v>
      </c>
      <c r="K54" s="546"/>
      <c r="L54" s="546">
        <v>10220</v>
      </c>
      <c r="M54" s="546"/>
      <c r="N54" s="546">
        <v>16550</v>
      </c>
      <c r="O54" s="546"/>
      <c r="P54" s="546" t="s">
        <v>1491</v>
      </c>
      <c r="Q54" s="546"/>
      <c r="R54" s="546" t="s">
        <v>1491</v>
      </c>
      <c r="S54" s="546"/>
      <c r="T54" s="546" t="s">
        <v>1491</v>
      </c>
      <c r="U54" s="546"/>
      <c r="V54" s="546" t="s">
        <v>1491</v>
      </c>
      <c r="W54" s="546"/>
      <c r="X54" s="546" t="s">
        <v>1491</v>
      </c>
      <c r="Y54" s="546"/>
      <c r="Z54" s="546" t="s">
        <v>1491</v>
      </c>
      <c r="AA54" s="546"/>
      <c r="AB54" s="546" t="s">
        <v>1491</v>
      </c>
      <c r="AC54" s="546"/>
      <c r="AD54" s="546" t="s">
        <v>1491</v>
      </c>
      <c r="AE54" s="546" t="s">
        <v>1491</v>
      </c>
      <c r="AF54" s="546" t="s">
        <v>1491</v>
      </c>
      <c r="AG54" s="546" t="s">
        <v>1491</v>
      </c>
      <c r="AH54" s="546" t="s">
        <v>1491</v>
      </c>
      <c r="AI54" s="546" t="s">
        <v>1491</v>
      </c>
      <c r="AJ54" s="551" t="s">
        <v>1491</v>
      </c>
      <c r="AK54" s="546"/>
      <c r="AL54" s="546"/>
      <c r="AM54" s="546"/>
      <c r="AN54" s="546"/>
      <c r="AO54" s="546"/>
      <c r="AP54" s="546"/>
      <c r="AQ54" s="546"/>
      <c r="AR54" s="546"/>
      <c r="AS54" s="546"/>
      <c r="AT54" s="546"/>
      <c r="AU54" s="546"/>
    </row>
    <row r="55" spans="2:47" s="513" customFormat="1" ht="16.5" customHeight="1">
      <c r="B55" s="1284" t="s">
        <v>1506</v>
      </c>
      <c r="C55" s="540"/>
      <c r="D55" s="549" t="s">
        <v>1492</v>
      </c>
      <c r="E55" s="550"/>
      <c r="F55" s="546">
        <v>15</v>
      </c>
      <c r="G55" s="546"/>
      <c r="H55" s="546">
        <v>98</v>
      </c>
      <c r="I55" s="546"/>
      <c r="J55" s="546">
        <v>4629</v>
      </c>
      <c r="K55" s="546"/>
      <c r="L55" s="546">
        <v>20147</v>
      </c>
      <c r="M55" s="546"/>
      <c r="N55" s="546">
        <v>32065</v>
      </c>
      <c r="O55" s="546"/>
      <c r="P55" s="546">
        <v>10</v>
      </c>
      <c r="Q55" s="546"/>
      <c r="R55" s="546">
        <v>940</v>
      </c>
      <c r="S55" s="546"/>
      <c r="T55" s="546">
        <v>971</v>
      </c>
      <c r="U55" s="546"/>
      <c r="V55" s="546">
        <v>2588</v>
      </c>
      <c r="W55" s="546"/>
      <c r="X55" s="546">
        <v>2516</v>
      </c>
      <c r="Y55" s="546"/>
      <c r="Z55" s="546">
        <v>54</v>
      </c>
      <c r="AA55" s="546"/>
      <c r="AB55" s="546">
        <v>195</v>
      </c>
      <c r="AC55" s="546"/>
      <c r="AD55" s="546">
        <v>14869</v>
      </c>
      <c r="AE55" s="546">
        <v>1722</v>
      </c>
      <c r="AF55" s="546">
        <v>100</v>
      </c>
      <c r="AG55" s="546">
        <v>0</v>
      </c>
      <c r="AH55" s="546">
        <v>301</v>
      </c>
      <c r="AI55" s="546">
        <v>0</v>
      </c>
      <c r="AJ55" s="551">
        <v>0</v>
      </c>
      <c r="AK55" s="546"/>
      <c r="AL55" s="546"/>
      <c r="AM55" s="546"/>
      <c r="AN55" s="546"/>
      <c r="AO55" s="546"/>
      <c r="AP55" s="546"/>
      <c r="AQ55" s="546"/>
      <c r="AR55" s="546"/>
      <c r="AS55" s="546"/>
      <c r="AT55" s="546"/>
      <c r="AU55" s="546"/>
    </row>
    <row r="56" spans="2:47" s="552" customFormat="1" ht="16.5" customHeight="1">
      <c r="B56" s="1284"/>
      <c r="C56" s="554"/>
      <c r="D56" s="549" t="s">
        <v>1494</v>
      </c>
      <c r="E56" s="555"/>
      <c r="F56" s="546">
        <v>6</v>
      </c>
      <c r="G56" s="547"/>
      <c r="H56" s="546">
        <v>75</v>
      </c>
      <c r="I56" s="547"/>
      <c r="J56" s="546">
        <v>7537</v>
      </c>
      <c r="K56" s="546"/>
      <c r="L56" s="546">
        <v>42409</v>
      </c>
      <c r="M56" s="546"/>
      <c r="N56" s="546">
        <v>60127</v>
      </c>
      <c r="O56" s="546"/>
      <c r="P56" s="546">
        <v>0</v>
      </c>
      <c r="Q56" s="546"/>
      <c r="R56" s="546">
        <v>2152</v>
      </c>
      <c r="S56" s="546"/>
      <c r="T56" s="546">
        <v>1573</v>
      </c>
      <c r="U56" s="546"/>
      <c r="V56" s="546">
        <v>4410</v>
      </c>
      <c r="W56" s="546"/>
      <c r="X56" s="546">
        <v>4146</v>
      </c>
      <c r="Y56" s="546"/>
      <c r="Z56" s="546">
        <v>923</v>
      </c>
      <c r="AA56" s="546"/>
      <c r="AB56" s="546">
        <v>906</v>
      </c>
      <c r="AC56" s="546"/>
      <c r="AD56" s="546">
        <v>20901</v>
      </c>
      <c r="AE56" s="546">
        <v>1567</v>
      </c>
      <c r="AF56" s="546">
        <v>2000</v>
      </c>
      <c r="AG56" s="546">
        <v>705</v>
      </c>
      <c r="AH56" s="546">
        <v>0</v>
      </c>
      <c r="AI56" s="546">
        <v>0</v>
      </c>
      <c r="AJ56" s="551">
        <v>0</v>
      </c>
      <c r="AK56" s="546"/>
      <c r="AL56" s="546"/>
      <c r="AM56" s="546"/>
      <c r="AN56" s="546"/>
      <c r="AO56" s="546"/>
      <c r="AP56" s="546"/>
      <c r="AQ56" s="546"/>
      <c r="AR56" s="546"/>
      <c r="AS56" s="546"/>
      <c r="AT56" s="546"/>
      <c r="AU56" s="546"/>
    </row>
    <row r="57" spans="2:47" s="513" customFormat="1" ht="16.5" customHeight="1">
      <c r="B57" s="1284"/>
      <c r="C57" s="554"/>
      <c r="D57" s="549" t="s">
        <v>1495</v>
      </c>
      <c r="E57" s="550" t="s">
        <v>1504</v>
      </c>
      <c r="F57" s="546">
        <v>2</v>
      </c>
      <c r="G57" s="546"/>
      <c r="H57" s="546">
        <v>95</v>
      </c>
      <c r="I57" s="546"/>
      <c r="J57" s="546">
        <v>10108</v>
      </c>
      <c r="K57" s="546"/>
      <c r="L57" s="546">
        <v>55808</v>
      </c>
      <c r="M57" s="546"/>
      <c r="N57" s="546">
        <v>77653</v>
      </c>
      <c r="O57" s="546"/>
      <c r="P57" s="546">
        <v>0</v>
      </c>
      <c r="Q57" s="546"/>
      <c r="R57" s="546">
        <v>3776</v>
      </c>
      <c r="S57" s="546"/>
      <c r="T57" s="546">
        <v>5288</v>
      </c>
      <c r="U57" s="546"/>
      <c r="V57" s="546">
        <v>3898</v>
      </c>
      <c r="W57" s="546"/>
      <c r="X57" s="546">
        <v>1480</v>
      </c>
      <c r="Y57" s="546"/>
      <c r="Z57" s="546">
        <v>210</v>
      </c>
      <c r="AA57" s="546"/>
      <c r="AB57" s="546">
        <v>1017</v>
      </c>
      <c r="AC57" s="546"/>
      <c r="AD57" s="546">
        <v>5003</v>
      </c>
      <c r="AE57" s="546">
        <v>668</v>
      </c>
      <c r="AF57" s="546">
        <v>12</v>
      </c>
      <c r="AG57" s="546">
        <v>65</v>
      </c>
      <c r="AH57" s="546">
        <v>132</v>
      </c>
      <c r="AI57" s="546">
        <v>0</v>
      </c>
      <c r="AJ57" s="551">
        <v>0</v>
      </c>
      <c r="AK57" s="546"/>
      <c r="AL57" s="546"/>
      <c r="AM57" s="546"/>
      <c r="AN57" s="546"/>
      <c r="AO57" s="546"/>
      <c r="AP57" s="546"/>
      <c r="AQ57" s="546"/>
      <c r="AR57" s="546"/>
      <c r="AS57" s="546"/>
      <c r="AT57" s="546"/>
      <c r="AU57" s="546"/>
    </row>
    <row r="58" spans="2:47" s="513" customFormat="1" ht="16.5" customHeight="1">
      <c r="B58" s="1284"/>
      <c r="C58" s="554"/>
      <c r="D58" s="549" t="s">
        <v>1496</v>
      </c>
      <c r="E58" s="550"/>
      <c r="F58" s="546">
        <v>1</v>
      </c>
      <c r="G58" s="546"/>
      <c r="H58" s="546" t="s">
        <v>1505</v>
      </c>
      <c r="I58" s="546"/>
      <c r="J58" s="546" t="s">
        <v>1505</v>
      </c>
      <c r="K58" s="546"/>
      <c r="L58" s="546" t="s">
        <v>1505</v>
      </c>
      <c r="M58" s="546"/>
      <c r="N58" s="546" t="s">
        <v>1505</v>
      </c>
      <c r="O58" s="546"/>
      <c r="P58" s="546">
        <v>0</v>
      </c>
      <c r="Q58" s="546"/>
      <c r="R58" s="546" t="s">
        <v>1505</v>
      </c>
      <c r="S58" s="546"/>
      <c r="T58" s="546" t="s">
        <v>1505</v>
      </c>
      <c r="U58" s="546"/>
      <c r="V58" s="546" t="s">
        <v>1505</v>
      </c>
      <c r="W58" s="546"/>
      <c r="X58" s="546" t="s">
        <v>1505</v>
      </c>
      <c r="Y58" s="546"/>
      <c r="Z58" s="546" t="s">
        <v>1505</v>
      </c>
      <c r="AA58" s="546"/>
      <c r="AB58" s="546" t="s">
        <v>1505</v>
      </c>
      <c r="AC58" s="546"/>
      <c r="AD58" s="546" t="s">
        <v>1505</v>
      </c>
      <c r="AE58" s="546" t="s">
        <v>1505</v>
      </c>
      <c r="AF58" s="546" t="s">
        <v>1505</v>
      </c>
      <c r="AG58" s="546" t="s">
        <v>1505</v>
      </c>
      <c r="AH58" s="546" t="s">
        <v>1505</v>
      </c>
      <c r="AI58" s="546">
        <v>0</v>
      </c>
      <c r="AJ58" s="551">
        <v>0</v>
      </c>
      <c r="AK58" s="546"/>
      <c r="AL58" s="546"/>
      <c r="AM58" s="546"/>
      <c r="AN58" s="546"/>
      <c r="AO58" s="546"/>
      <c r="AP58" s="546"/>
      <c r="AQ58" s="546"/>
      <c r="AR58" s="546"/>
      <c r="AS58" s="546"/>
      <c r="AT58" s="546"/>
      <c r="AU58" s="546"/>
    </row>
    <row r="59" spans="2:47" s="513" customFormat="1" ht="16.5" customHeight="1">
      <c r="B59" s="1284"/>
      <c r="C59" s="554"/>
      <c r="D59" s="549" t="s">
        <v>1497</v>
      </c>
      <c r="E59" s="550"/>
      <c r="F59" s="546">
        <v>0</v>
      </c>
      <c r="G59" s="546"/>
      <c r="H59" s="546">
        <v>0</v>
      </c>
      <c r="I59" s="546"/>
      <c r="J59" s="546">
        <v>0</v>
      </c>
      <c r="K59" s="546"/>
      <c r="L59" s="546">
        <v>0</v>
      </c>
      <c r="M59" s="546"/>
      <c r="N59" s="546">
        <v>0</v>
      </c>
      <c r="O59" s="546"/>
      <c r="P59" s="546">
        <v>0</v>
      </c>
      <c r="Q59" s="546"/>
      <c r="R59" s="546">
        <v>0</v>
      </c>
      <c r="S59" s="546"/>
      <c r="T59" s="546">
        <v>0</v>
      </c>
      <c r="U59" s="546"/>
      <c r="V59" s="546">
        <v>0</v>
      </c>
      <c r="W59" s="546"/>
      <c r="X59" s="546">
        <v>0</v>
      </c>
      <c r="Y59" s="546"/>
      <c r="Z59" s="546">
        <v>0</v>
      </c>
      <c r="AA59" s="546"/>
      <c r="AB59" s="546">
        <v>0</v>
      </c>
      <c r="AC59" s="546"/>
      <c r="AD59" s="546">
        <v>0</v>
      </c>
      <c r="AE59" s="546">
        <v>0</v>
      </c>
      <c r="AF59" s="546">
        <v>0</v>
      </c>
      <c r="AG59" s="546">
        <v>0</v>
      </c>
      <c r="AH59" s="546">
        <v>0</v>
      </c>
      <c r="AI59" s="546">
        <v>0</v>
      </c>
      <c r="AJ59" s="551">
        <v>0</v>
      </c>
      <c r="AK59" s="546"/>
      <c r="AL59" s="546"/>
      <c r="AM59" s="546"/>
      <c r="AN59" s="546"/>
      <c r="AO59" s="546"/>
      <c r="AP59" s="546"/>
      <c r="AQ59" s="546"/>
      <c r="AR59" s="546"/>
      <c r="AS59" s="546"/>
      <c r="AT59" s="546"/>
      <c r="AU59" s="546"/>
    </row>
    <row r="60" spans="2:47" s="513" customFormat="1" ht="16.5" customHeight="1">
      <c r="B60" s="1284"/>
      <c r="C60" s="554"/>
      <c r="D60" s="549" t="s">
        <v>1498</v>
      </c>
      <c r="E60" s="550"/>
      <c r="F60" s="546">
        <v>0</v>
      </c>
      <c r="G60" s="546"/>
      <c r="H60" s="546">
        <v>0</v>
      </c>
      <c r="I60" s="546"/>
      <c r="J60" s="546">
        <v>0</v>
      </c>
      <c r="K60" s="546"/>
      <c r="L60" s="546">
        <v>0</v>
      </c>
      <c r="M60" s="546"/>
      <c r="N60" s="546">
        <v>0</v>
      </c>
      <c r="O60" s="546"/>
      <c r="P60" s="546">
        <v>0</v>
      </c>
      <c r="Q60" s="546"/>
      <c r="R60" s="546">
        <v>0</v>
      </c>
      <c r="S60" s="546"/>
      <c r="T60" s="546">
        <v>0</v>
      </c>
      <c r="U60" s="546"/>
      <c r="V60" s="546">
        <v>0</v>
      </c>
      <c r="W60" s="546"/>
      <c r="X60" s="546">
        <v>0</v>
      </c>
      <c r="Y60" s="546"/>
      <c r="Z60" s="546">
        <v>0</v>
      </c>
      <c r="AA60" s="546"/>
      <c r="AB60" s="546">
        <v>0</v>
      </c>
      <c r="AC60" s="546"/>
      <c r="AD60" s="546">
        <v>0</v>
      </c>
      <c r="AE60" s="546">
        <v>0</v>
      </c>
      <c r="AF60" s="546">
        <v>0</v>
      </c>
      <c r="AG60" s="546">
        <v>0</v>
      </c>
      <c r="AH60" s="546">
        <v>0</v>
      </c>
      <c r="AI60" s="546">
        <v>0</v>
      </c>
      <c r="AJ60" s="551">
        <v>0</v>
      </c>
      <c r="AK60" s="546"/>
      <c r="AL60" s="546"/>
      <c r="AM60" s="546"/>
      <c r="AN60" s="546"/>
      <c r="AO60" s="546"/>
      <c r="AP60" s="546"/>
      <c r="AQ60" s="546"/>
      <c r="AR60" s="546"/>
      <c r="AS60" s="546"/>
      <c r="AT60" s="546"/>
      <c r="AU60" s="546"/>
    </row>
    <row r="61" spans="2:47" s="513" customFormat="1" ht="16.5" customHeight="1">
      <c r="B61" s="1284"/>
      <c r="C61" s="554"/>
      <c r="D61" s="549" t="s">
        <v>1499</v>
      </c>
      <c r="E61" s="550"/>
      <c r="F61" s="546">
        <v>0</v>
      </c>
      <c r="G61" s="546"/>
      <c r="H61" s="546">
        <v>0</v>
      </c>
      <c r="I61" s="546"/>
      <c r="J61" s="546">
        <v>0</v>
      </c>
      <c r="K61" s="546"/>
      <c r="L61" s="546">
        <v>0</v>
      </c>
      <c r="M61" s="546"/>
      <c r="N61" s="546">
        <v>0</v>
      </c>
      <c r="O61" s="546"/>
      <c r="P61" s="546">
        <v>0</v>
      </c>
      <c r="Q61" s="546"/>
      <c r="R61" s="546">
        <v>0</v>
      </c>
      <c r="S61" s="546"/>
      <c r="T61" s="546">
        <v>0</v>
      </c>
      <c r="U61" s="546"/>
      <c r="V61" s="546">
        <v>0</v>
      </c>
      <c r="W61" s="546"/>
      <c r="X61" s="546">
        <v>0</v>
      </c>
      <c r="Y61" s="546"/>
      <c r="Z61" s="546">
        <v>0</v>
      </c>
      <c r="AA61" s="546"/>
      <c r="AB61" s="546">
        <v>0</v>
      </c>
      <c r="AC61" s="546"/>
      <c r="AD61" s="546">
        <v>0</v>
      </c>
      <c r="AE61" s="546">
        <v>0</v>
      </c>
      <c r="AF61" s="546">
        <v>0</v>
      </c>
      <c r="AG61" s="546">
        <v>0</v>
      </c>
      <c r="AH61" s="546">
        <v>0</v>
      </c>
      <c r="AI61" s="546">
        <v>0</v>
      </c>
      <c r="AJ61" s="551">
        <v>0</v>
      </c>
      <c r="AK61" s="546"/>
      <c r="AL61" s="546"/>
      <c r="AM61" s="546"/>
      <c r="AN61" s="546"/>
      <c r="AO61" s="546"/>
      <c r="AP61" s="546"/>
      <c r="AQ61" s="546"/>
      <c r="AR61" s="546"/>
      <c r="AS61" s="546"/>
      <c r="AT61" s="546"/>
      <c r="AU61" s="546"/>
    </row>
    <row r="62" spans="2:47" s="513" customFormat="1" ht="16.5" customHeight="1">
      <c r="B62" s="1284"/>
      <c r="C62" s="540"/>
      <c r="D62" s="549" t="s">
        <v>1500</v>
      </c>
      <c r="E62" s="550"/>
      <c r="F62" s="546">
        <v>0</v>
      </c>
      <c r="G62" s="546"/>
      <c r="H62" s="546">
        <v>0</v>
      </c>
      <c r="I62" s="556"/>
      <c r="J62" s="546">
        <v>0</v>
      </c>
      <c r="K62" s="546"/>
      <c r="L62" s="546">
        <v>0</v>
      </c>
      <c r="M62" s="546"/>
      <c r="N62" s="546">
        <v>0</v>
      </c>
      <c r="O62" s="546"/>
      <c r="P62" s="546">
        <v>0</v>
      </c>
      <c r="Q62" s="546"/>
      <c r="R62" s="546">
        <v>0</v>
      </c>
      <c r="S62" s="546"/>
      <c r="T62" s="546">
        <v>0</v>
      </c>
      <c r="U62" s="546"/>
      <c r="V62" s="546">
        <v>0</v>
      </c>
      <c r="W62" s="546"/>
      <c r="X62" s="546">
        <v>0</v>
      </c>
      <c r="Y62" s="546"/>
      <c r="Z62" s="546">
        <v>0</v>
      </c>
      <c r="AA62" s="546"/>
      <c r="AB62" s="546">
        <v>0</v>
      </c>
      <c r="AC62" s="546"/>
      <c r="AD62" s="546">
        <v>0</v>
      </c>
      <c r="AE62" s="546">
        <v>0</v>
      </c>
      <c r="AF62" s="546">
        <v>0</v>
      </c>
      <c r="AG62" s="546">
        <v>0</v>
      </c>
      <c r="AH62" s="546">
        <v>0</v>
      </c>
      <c r="AI62" s="546">
        <v>0</v>
      </c>
      <c r="AJ62" s="551">
        <v>0</v>
      </c>
      <c r="AK62" s="546"/>
      <c r="AL62" s="546"/>
      <c r="AM62" s="546"/>
      <c r="AN62" s="546"/>
      <c r="AO62" s="546"/>
      <c r="AP62" s="546"/>
      <c r="AQ62" s="546"/>
      <c r="AR62" s="546"/>
      <c r="AS62" s="546"/>
      <c r="AT62" s="546"/>
      <c r="AU62" s="546"/>
    </row>
    <row r="63" spans="2:47" s="513" customFormat="1" ht="16.5" customHeight="1">
      <c r="B63" s="539"/>
      <c r="C63" s="540"/>
      <c r="D63" s="549" t="s">
        <v>1501</v>
      </c>
      <c r="E63" s="550"/>
      <c r="F63" s="546">
        <v>0</v>
      </c>
      <c r="G63" s="546"/>
      <c r="H63" s="546">
        <v>0</v>
      </c>
      <c r="I63" s="546"/>
      <c r="J63" s="546">
        <v>0</v>
      </c>
      <c r="K63" s="546"/>
      <c r="L63" s="546">
        <v>0</v>
      </c>
      <c r="M63" s="546"/>
      <c r="N63" s="546">
        <v>0</v>
      </c>
      <c r="O63" s="546"/>
      <c r="P63" s="546">
        <v>0</v>
      </c>
      <c r="Q63" s="546"/>
      <c r="R63" s="546">
        <v>0</v>
      </c>
      <c r="S63" s="546"/>
      <c r="T63" s="546">
        <v>0</v>
      </c>
      <c r="U63" s="546"/>
      <c r="V63" s="546">
        <v>0</v>
      </c>
      <c r="W63" s="546"/>
      <c r="X63" s="546">
        <v>0</v>
      </c>
      <c r="Y63" s="546"/>
      <c r="Z63" s="546">
        <v>0</v>
      </c>
      <c r="AA63" s="546"/>
      <c r="AB63" s="546">
        <v>0</v>
      </c>
      <c r="AC63" s="546"/>
      <c r="AD63" s="546">
        <v>0</v>
      </c>
      <c r="AE63" s="546">
        <v>0</v>
      </c>
      <c r="AF63" s="546">
        <v>0</v>
      </c>
      <c r="AG63" s="546">
        <v>0</v>
      </c>
      <c r="AH63" s="546">
        <v>0</v>
      </c>
      <c r="AI63" s="546">
        <v>0</v>
      </c>
      <c r="AJ63" s="551">
        <v>0</v>
      </c>
      <c r="AK63" s="546"/>
      <c r="AL63" s="546"/>
      <c r="AM63" s="546"/>
      <c r="AN63" s="546"/>
      <c r="AO63" s="546"/>
      <c r="AP63" s="546"/>
      <c r="AQ63" s="546"/>
      <c r="AR63" s="546"/>
      <c r="AS63" s="546"/>
      <c r="AT63" s="546"/>
      <c r="AU63" s="546"/>
    </row>
    <row r="64" spans="2:47" ht="12">
      <c r="B64" s="539"/>
      <c r="C64" s="540"/>
      <c r="D64" s="549" t="s">
        <v>1502</v>
      </c>
      <c r="F64" s="546">
        <v>0</v>
      </c>
      <c r="G64" s="546"/>
      <c r="H64" s="546">
        <v>0</v>
      </c>
      <c r="I64" s="546"/>
      <c r="J64" s="546">
        <v>0</v>
      </c>
      <c r="K64" s="546"/>
      <c r="L64" s="546">
        <v>0</v>
      </c>
      <c r="M64" s="546"/>
      <c r="N64" s="546">
        <v>0</v>
      </c>
      <c r="O64" s="546"/>
      <c r="P64" s="546">
        <v>0</v>
      </c>
      <c r="Q64" s="546"/>
      <c r="R64" s="546">
        <v>0</v>
      </c>
      <c r="S64" s="546"/>
      <c r="T64" s="546">
        <v>0</v>
      </c>
      <c r="U64" s="546"/>
      <c r="V64" s="546">
        <v>0</v>
      </c>
      <c r="W64" s="546"/>
      <c r="X64" s="546">
        <v>0</v>
      </c>
      <c r="Y64" s="546"/>
      <c r="Z64" s="546">
        <v>0</v>
      </c>
      <c r="AA64" s="546"/>
      <c r="AB64" s="546">
        <v>0</v>
      </c>
      <c r="AC64" s="546"/>
      <c r="AD64" s="546">
        <v>0</v>
      </c>
      <c r="AE64" s="546">
        <v>0</v>
      </c>
      <c r="AF64" s="546">
        <v>0</v>
      </c>
      <c r="AG64" s="546">
        <v>0</v>
      </c>
      <c r="AH64" s="546">
        <v>0</v>
      </c>
      <c r="AI64" s="546">
        <v>0</v>
      </c>
      <c r="AJ64" s="551">
        <v>0</v>
      </c>
      <c r="AK64" s="546"/>
      <c r="AL64" s="546"/>
      <c r="AM64" s="546"/>
      <c r="AN64" s="546"/>
      <c r="AO64" s="546"/>
      <c r="AP64" s="546"/>
      <c r="AQ64" s="546"/>
      <c r="AR64" s="546"/>
      <c r="AS64" s="546"/>
      <c r="AT64" s="546"/>
      <c r="AU64" s="546"/>
    </row>
    <row r="65" spans="2:36" s="513" customFormat="1" ht="11.25" customHeight="1">
      <c r="B65" s="529"/>
      <c r="C65" s="530"/>
      <c r="D65" s="517"/>
      <c r="E65" s="516"/>
      <c r="F65" s="531"/>
      <c r="G65" s="532"/>
      <c r="H65" s="532"/>
      <c r="I65" s="533"/>
      <c r="J65" s="533"/>
      <c r="K65" s="516"/>
      <c r="L65" s="516"/>
      <c r="M65" s="516"/>
      <c r="N65" s="516"/>
      <c r="O65" s="516"/>
      <c r="P65" s="516"/>
      <c r="Q65" s="516"/>
      <c r="R65" s="534"/>
      <c r="S65" s="516"/>
      <c r="T65" s="534"/>
      <c r="U65" s="516"/>
      <c r="V65" s="535"/>
      <c r="W65" s="516"/>
      <c r="X65" s="534"/>
      <c r="Y65" s="516"/>
      <c r="Z65" s="534"/>
      <c r="AA65" s="516"/>
      <c r="AB65" s="534"/>
      <c r="AC65" s="516"/>
      <c r="AD65" s="535"/>
      <c r="AE65" s="534"/>
      <c r="AF65" s="535"/>
      <c r="AG65" s="534"/>
      <c r="AH65" s="534"/>
      <c r="AI65" s="536"/>
      <c r="AJ65" s="537"/>
    </row>
    <row r="66" spans="2:36" s="538" customFormat="1" ht="12.75">
      <c r="B66" s="539"/>
      <c r="C66" s="540"/>
      <c r="D66" s="541" t="s">
        <v>332</v>
      </c>
      <c r="E66" s="542"/>
      <c r="F66" s="543">
        <f>SUM(F68:F78)</f>
        <v>871</v>
      </c>
      <c r="G66" s="543"/>
      <c r="H66" s="543">
        <v>6840</v>
      </c>
      <c r="I66" s="543"/>
      <c r="J66" s="543">
        <f>SUM(J68:J78)</f>
        <v>765808</v>
      </c>
      <c r="K66" s="543"/>
      <c r="L66" s="543">
        <f>SUM(L68:L78)</f>
        <v>4688896</v>
      </c>
      <c r="M66" s="544"/>
      <c r="N66" s="543">
        <f>SUM(N68:N78)</f>
        <v>6795587</v>
      </c>
      <c r="O66" s="544"/>
      <c r="P66" s="543">
        <f>SUM(P68:P78)</f>
        <v>0</v>
      </c>
      <c r="Q66" s="543"/>
      <c r="R66" s="543">
        <f>SUM(R68:R78)</f>
        <v>206019</v>
      </c>
      <c r="S66" s="543"/>
      <c r="T66" s="543">
        <f>SUM(T68:T78)</f>
        <v>260345</v>
      </c>
      <c r="U66" s="543"/>
      <c r="V66" s="543">
        <f>SUM(V68:V78)</f>
        <v>611975</v>
      </c>
      <c r="W66" s="543"/>
      <c r="X66" s="543">
        <f>SUM(X68:X78)</f>
        <v>929947</v>
      </c>
      <c r="Y66" s="543"/>
      <c r="Z66" s="543">
        <f>SUM(Z68:Z78)</f>
        <v>45583</v>
      </c>
      <c r="AA66" s="543"/>
      <c r="AB66" s="543">
        <f>SUM(AB68:AB78)</f>
        <v>46123</v>
      </c>
      <c r="AC66" s="543"/>
      <c r="AD66" s="543">
        <f aca="true" t="shared" si="4" ref="AD66:AJ66">SUM(AD68:AD78)</f>
        <v>1185940</v>
      </c>
      <c r="AE66" s="543">
        <f t="shared" si="4"/>
        <v>250983</v>
      </c>
      <c r="AF66" s="543">
        <f t="shared" si="4"/>
        <v>57679</v>
      </c>
      <c r="AG66" s="543">
        <f t="shared" si="4"/>
        <v>39796</v>
      </c>
      <c r="AH66" s="543">
        <f t="shared" si="4"/>
        <v>102369</v>
      </c>
      <c r="AI66" s="543">
        <f t="shared" si="4"/>
        <v>9837</v>
      </c>
      <c r="AJ66" s="545">
        <f t="shared" si="4"/>
        <v>3635</v>
      </c>
    </row>
    <row r="67" spans="2:36" s="538" customFormat="1" ht="19.5" customHeight="1">
      <c r="B67" s="539"/>
      <c r="C67" s="540"/>
      <c r="D67" s="541"/>
      <c r="E67" s="542"/>
      <c r="F67" s="543"/>
      <c r="G67" s="543"/>
      <c r="H67" s="543"/>
      <c r="I67" s="543"/>
      <c r="J67" s="543"/>
      <c r="K67" s="543"/>
      <c r="L67" s="543"/>
      <c r="M67" s="544"/>
      <c r="N67" s="546"/>
      <c r="O67" s="544"/>
      <c r="P67" s="543"/>
      <c r="Q67" s="543"/>
      <c r="R67" s="547"/>
      <c r="S67" s="543"/>
      <c r="T67" s="547"/>
      <c r="U67" s="543"/>
      <c r="V67" s="547"/>
      <c r="W67" s="543"/>
      <c r="X67" s="547"/>
      <c r="Y67" s="543"/>
      <c r="Z67" s="547"/>
      <c r="AA67" s="543"/>
      <c r="AB67" s="547"/>
      <c r="AC67" s="543"/>
      <c r="AD67" s="547"/>
      <c r="AE67" s="547"/>
      <c r="AF67" s="547"/>
      <c r="AG67" s="547"/>
      <c r="AH67" s="547"/>
      <c r="AI67" s="547"/>
      <c r="AJ67" s="548"/>
    </row>
    <row r="68" spans="2:47" s="513" customFormat="1" ht="16.5" customHeight="1">
      <c r="B68" s="539">
        <v>22</v>
      </c>
      <c r="C68" s="540"/>
      <c r="D68" s="549" t="s">
        <v>1490</v>
      </c>
      <c r="E68" s="550"/>
      <c r="F68" s="546">
        <v>445</v>
      </c>
      <c r="G68" s="546"/>
      <c r="H68" s="546">
        <v>983</v>
      </c>
      <c r="I68" s="546"/>
      <c r="J68" s="546" t="s">
        <v>1491</v>
      </c>
      <c r="K68" s="546"/>
      <c r="L68" s="546">
        <v>340369</v>
      </c>
      <c r="M68" s="546"/>
      <c r="N68" s="546">
        <v>518710</v>
      </c>
      <c r="O68" s="546"/>
      <c r="P68" s="546">
        <v>0</v>
      </c>
      <c r="Q68" s="546"/>
      <c r="R68" s="546" t="s">
        <v>1491</v>
      </c>
      <c r="S68" s="546"/>
      <c r="T68" s="546" t="s">
        <v>1491</v>
      </c>
      <c r="U68" s="546"/>
      <c r="V68" s="546" t="s">
        <v>1491</v>
      </c>
      <c r="W68" s="546"/>
      <c r="X68" s="546" t="s">
        <v>1491</v>
      </c>
      <c r="Y68" s="546"/>
      <c r="Z68" s="546" t="s">
        <v>1491</v>
      </c>
      <c r="AA68" s="546"/>
      <c r="AB68" s="546" t="s">
        <v>1491</v>
      </c>
      <c r="AC68" s="546"/>
      <c r="AD68" s="546" t="s">
        <v>1491</v>
      </c>
      <c r="AE68" s="546" t="s">
        <v>1491</v>
      </c>
      <c r="AF68" s="546" t="s">
        <v>1491</v>
      </c>
      <c r="AG68" s="546" t="s">
        <v>1491</v>
      </c>
      <c r="AH68" s="546" t="s">
        <v>1491</v>
      </c>
      <c r="AI68" s="546" t="s">
        <v>1491</v>
      </c>
      <c r="AJ68" s="551" t="s">
        <v>1491</v>
      </c>
      <c r="AK68" s="546"/>
      <c r="AL68" s="546"/>
      <c r="AM68" s="546"/>
      <c r="AN68" s="546"/>
      <c r="AO68" s="546"/>
      <c r="AP68" s="546"/>
      <c r="AQ68" s="546"/>
      <c r="AR68" s="546"/>
      <c r="AS68" s="546"/>
      <c r="AT68" s="546"/>
      <c r="AU68" s="546"/>
    </row>
    <row r="69" spans="2:47" s="513" customFormat="1" ht="16.5" customHeight="1">
      <c r="B69" s="1284" t="s">
        <v>1507</v>
      </c>
      <c r="C69" s="540"/>
      <c r="D69" s="549" t="s">
        <v>1492</v>
      </c>
      <c r="E69" s="550"/>
      <c r="F69" s="546">
        <v>225</v>
      </c>
      <c r="G69" s="546"/>
      <c r="H69" s="546">
        <v>1434</v>
      </c>
      <c r="I69" s="546"/>
      <c r="J69" s="546">
        <v>139389</v>
      </c>
      <c r="K69" s="546"/>
      <c r="L69" s="546">
        <v>813902</v>
      </c>
      <c r="M69" s="546"/>
      <c r="N69" s="546">
        <v>1160326</v>
      </c>
      <c r="O69" s="546"/>
      <c r="P69" s="546">
        <v>0</v>
      </c>
      <c r="Q69" s="546"/>
      <c r="R69" s="546">
        <v>38938</v>
      </c>
      <c r="S69" s="546"/>
      <c r="T69" s="546">
        <v>46117</v>
      </c>
      <c r="U69" s="546"/>
      <c r="V69" s="546">
        <v>111938</v>
      </c>
      <c r="W69" s="546"/>
      <c r="X69" s="546">
        <v>147670</v>
      </c>
      <c r="Y69" s="546"/>
      <c r="Z69" s="546">
        <v>10801</v>
      </c>
      <c r="AA69" s="546"/>
      <c r="AB69" s="546">
        <v>10180</v>
      </c>
      <c r="AC69" s="546"/>
      <c r="AD69" s="546">
        <v>359212</v>
      </c>
      <c r="AE69" s="546">
        <v>48357</v>
      </c>
      <c r="AF69" s="546">
        <v>10893</v>
      </c>
      <c r="AG69" s="546">
        <v>6423</v>
      </c>
      <c r="AH69" s="546">
        <v>10176</v>
      </c>
      <c r="AI69" s="546">
        <v>79</v>
      </c>
      <c r="AJ69" s="551">
        <v>0</v>
      </c>
      <c r="AK69" s="546"/>
      <c r="AL69" s="546"/>
      <c r="AM69" s="546"/>
      <c r="AN69" s="546"/>
      <c r="AO69" s="546"/>
      <c r="AP69" s="546"/>
      <c r="AQ69" s="546"/>
      <c r="AR69" s="546"/>
      <c r="AS69" s="546"/>
      <c r="AT69" s="546"/>
      <c r="AU69" s="546"/>
    </row>
    <row r="70" spans="2:47" s="552" customFormat="1" ht="16.5" customHeight="1">
      <c r="B70" s="1284"/>
      <c r="C70" s="554"/>
      <c r="D70" s="549" t="s">
        <v>1494</v>
      </c>
      <c r="E70" s="555"/>
      <c r="F70" s="546">
        <v>128</v>
      </c>
      <c r="G70" s="547"/>
      <c r="H70" s="546">
        <v>1733</v>
      </c>
      <c r="I70" s="547"/>
      <c r="J70" s="546">
        <v>227261</v>
      </c>
      <c r="K70" s="546"/>
      <c r="L70" s="546">
        <v>1249239</v>
      </c>
      <c r="M70" s="546"/>
      <c r="N70" s="546">
        <v>1811519</v>
      </c>
      <c r="O70" s="546"/>
      <c r="P70" s="546">
        <v>0</v>
      </c>
      <c r="Q70" s="546"/>
      <c r="R70" s="546">
        <v>57580</v>
      </c>
      <c r="S70" s="546"/>
      <c r="T70" s="546">
        <v>68448</v>
      </c>
      <c r="U70" s="546"/>
      <c r="V70" s="546">
        <v>170788</v>
      </c>
      <c r="W70" s="546"/>
      <c r="X70" s="546">
        <v>235439</v>
      </c>
      <c r="Y70" s="546"/>
      <c r="Z70" s="546">
        <v>8990</v>
      </c>
      <c r="AA70" s="546"/>
      <c r="AB70" s="546">
        <v>10638</v>
      </c>
      <c r="AC70" s="546"/>
      <c r="AD70" s="546">
        <v>337009</v>
      </c>
      <c r="AE70" s="546">
        <v>76471</v>
      </c>
      <c r="AF70" s="546">
        <v>24539</v>
      </c>
      <c r="AG70" s="546">
        <v>17729</v>
      </c>
      <c r="AH70" s="546">
        <v>27930</v>
      </c>
      <c r="AI70" s="546">
        <v>2678</v>
      </c>
      <c r="AJ70" s="551">
        <v>1228</v>
      </c>
      <c r="AK70" s="546"/>
      <c r="AL70" s="546"/>
      <c r="AM70" s="546"/>
      <c r="AN70" s="546"/>
      <c r="AO70" s="546"/>
      <c r="AP70" s="546"/>
      <c r="AQ70" s="546"/>
      <c r="AR70" s="546"/>
      <c r="AS70" s="546"/>
      <c r="AT70" s="546"/>
      <c r="AU70" s="546"/>
    </row>
    <row r="71" spans="2:47" s="513" customFormat="1" ht="16.5" customHeight="1">
      <c r="B71" s="1284"/>
      <c r="C71" s="554"/>
      <c r="D71" s="549" t="s">
        <v>1495</v>
      </c>
      <c r="E71" s="550"/>
      <c r="F71" s="546">
        <v>45</v>
      </c>
      <c r="G71" s="546"/>
      <c r="H71" s="546">
        <v>1076</v>
      </c>
      <c r="I71" s="546"/>
      <c r="J71" s="546">
        <v>151497</v>
      </c>
      <c r="K71" s="546"/>
      <c r="L71" s="546">
        <v>883097</v>
      </c>
      <c r="M71" s="546"/>
      <c r="N71" s="546">
        <v>1193373</v>
      </c>
      <c r="O71" s="546"/>
      <c r="P71" s="546">
        <v>0</v>
      </c>
      <c r="Q71" s="546"/>
      <c r="R71" s="546">
        <v>31489</v>
      </c>
      <c r="S71" s="546"/>
      <c r="T71" s="546">
        <v>38484</v>
      </c>
      <c r="U71" s="546"/>
      <c r="V71" s="546">
        <v>137856</v>
      </c>
      <c r="W71" s="546"/>
      <c r="X71" s="546">
        <v>169984</v>
      </c>
      <c r="Y71" s="546"/>
      <c r="Z71" s="546">
        <v>6786</v>
      </c>
      <c r="AA71" s="546"/>
      <c r="AB71" s="546">
        <v>8242</v>
      </c>
      <c r="AC71" s="546"/>
      <c r="AD71" s="546">
        <v>220755</v>
      </c>
      <c r="AE71" s="546">
        <v>58648</v>
      </c>
      <c r="AF71" s="546">
        <v>13295</v>
      </c>
      <c r="AG71" s="546">
        <v>10201</v>
      </c>
      <c r="AH71" s="546">
        <v>27219</v>
      </c>
      <c r="AI71" s="546">
        <v>4234</v>
      </c>
      <c r="AJ71" s="551">
        <v>1573</v>
      </c>
      <c r="AK71" s="546"/>
      <c r="AL71" s="546"/>
      <c r="AM71" s="546"/>
      <c r="AN71" s="546"/>
      <c r="AO71" s="546"/>
      <c r="AP71" s="546"/>
      <c r="AQ71" s="546"/>
      <c r="AR71" s="546"/>
      <c r="AS71" s="546"/>
      <c r="AT71" s="546"/>
      <c r="AU71" s="546"/>
    </row>
    <row r="72" spans="2:47" s="513" customFormat="1" ht="16.5" customHeight="1">
      <c r="B72" s="1284"/>
      <c r="C72" s="554"/>
      <c r="D72" s="549" t="s">
        <v>1496</v>
      </c>
      <c r="E72" s="550"/>
      <c r="F72" s="546">
        <v>15</v>
      </c>
      <c r="G72" s="546"/>
      <c r="H72" s="546">
        <v>560</v>
      </c>
      <c r="I72" s="546"/>
      <c r="J72" s="546">
        <v>96066</v>
      </c>
      <c r="K72" s="546"/>
      <c r="L72" s="546">
        <v>483149</v>
      </c>
      <c r="M72" s="546"/>
      <c r="N72" s="546">
        <v>710191</v>
      </c>
      <c r="O72" s="546"/>
      <c r="P72" s="546">
        <v>0</v>
      </c>
      <c r="Q72" s="546"/>
      <c r="R72" s="546">
        <v>25212</v>
      </c>
      <c r="S72" s="546"/>
      <c r="T72" s="546">
        <v>29566</v>
      </c>
      <c r="U72" s="546"/>
      <c r="V72" s="546">
        <v>69092</v>
      </c>
      <c r="W72" s="546"/>
      <c r="X72" s="546">
        <v>110890</v>
      </c>
      <c r="Y72" s="546"/>
      <c r="Z72" s="546">
        <v>4368</v>
      </c>
      <c r="AA72" s="546"/>
      <c r="AB72" s="546">
        <v>3256</v>
      </c>
      <c r="AC72" s="546"/>
      <c r="AD72" s="546">
        <v>88010</v>
      </c>
      <c r="AE72" s="546">
        <v>25615</v>
      </c>
      <c r="AF72" s="546">
        <v>1973</v>
      </c>
      <c r="AG72" s="546">
        <v>3442</v>
      </c>
      <c r="AH72" s="546">
        <v>14387</v>
      </c>
      <c r="AI72" s="546">
        <v>1112</v>
      </c>
      <c r="AJ72" s="551">
        <v>0</v>
      </c>
      <c r="AK72" s="546"/>
      <c r="AL72" s="546"/>
      <c r="AM72" s="546"/>
      <c r="AN72" s="546"/>
      <c r="AO72" s="546"/>
      <c r="AP72" s="546"/>
      <c r="AQ72" s="546"/>
      <c r="AR72" s="546"/>
      <c r="AS72" s="546"/>
      <c r="AT72" s="546"/>
      <c r="AU72" s="546"/>
    </row>
    <row r="73" spans="2:47" s="513" customFormat="1" ht="16.5" customHeight="1">
      <c r="B73" s="1284"/>
      <c r="C73" s="554"/>
      <c r="D73" s="549" t="s">
        <v>1497</v>
      </c>
      <c r="E73" s="550"/>
      <c r="F73" s="546">
        <v>10</v>
      </c>
      <c r="G73" s="546"/>
      <c r="H73" s="546">
        <v>643</v>
      </c>
      <c r="I73" s="546"/>
      <c r="J73" s="546">
        <v>93813</v>
      </c>
      <c r="K73" s="546"/>
      <c r="L73" s="546">
        <v>619785</v>
      </c>
      <c r="M73" s="546"/>
      <c r="N73" s="546">
        <v>941097</v>
      </c>
      <c r="O73" s="546"/>
      <c r="P73" s="546">
        <v>0</v>
      </c>
      <c r="Q73" s="546"/>
      <c r="R73" s="546">
        <v>46112</v>
      </c>
      <c r="S73" s="546"/>
      <c r="T73" s="546">
        <v>69180</v>
      </c>
      <c r="U73" s="546"/>
      <c r="V73" s="546">
        <v>80430</v>
      </c>
      <c r="W73" s="546"/>
      <c r="X73" s="546">
        <v>117507</v>
      </c>
      <c r="Y73" s="546"/>
      <c r="Z73" s="546">
        <v>4079</v>
      </c>
      <c r="AA73" s="546"/>
      <c r="AB73" s="546">
        <v>2521</v>
      </c>
      <c r="AC73" s="546"/>
      <c r="AD73" s="546">
        <v>90242</v>
      </c>
      <c r="AE73" s="546">
        <v>17644</v>
      </c>
      <c r="AF73" s="546">
        <v>1662</v>
      </c>
      <c r="AG73" s="546">
        <v>856</v>
      </c>
      <c r="AH73" s="546">
        <v>11647</v>
      </c>
      <c r="AI73" s="546">
        <v>0</v>
      </c>
      <c r="AJ73" s="551">
        <v>0</v>
      </c>
      <c r="AK73" s="546"/>
      <c r="AL73" s="546"/>
      <c r="AM73" s="546"/>
      <c r="AN73" s="546"/>
      <c r="AO73" s="546"/>
      <c r="AP73" s="546"/>
      <c r="AQ73" s="546"/>
      <c r="AR73" s="546"/>
      <c r="AS73" s="546"/>
      <c r="AT73" s="546"/>
      <c r="AU73" s="546"/>
    </row>
    <row r="74" spans="2:47" s="513" customFormat="1" ht="16.5" customHeight="1">
      <c r="B74" s="1284"/>
      <c r="C74" s="554"/>
      <c r="D74" s="549" t="s">
        <v>1498</v>
      </c>
      <c r="E74" s="550"/>
      <c r="F74" s="546">
        <v>3</v>
      </c>
      <c r="G74" s="546"/>
      <c r="H74" s="546">
        <v>410</v>
      </c>
      <c r="I74" s="546"/>
      <c r="J74" s="546">
        <v>57782</v>
      </c>
      <c r="K74" s="546"/>
      <c r="L74" s="546">
        <v>299355</v>
      </c>
      <c r="M74" s="546"/>
      <c r="N74" s="546">
        <v>460371</v>
      </c>
      <c r="O74" s="546"/>
      <c r="P74" s="546">
        <v>0</v>
      </c>
      <c r="Q74" s="546"/>
      <c r="R74" s="546">
        <v>6688</v>
      </c>
      <c r="S74" s="546"/>
      <c r="T74" s="546">
        <v>8550</v>
      </c>
      <c r="U74" s="546"/>
      <c r="V74" s="546">
        <v>41871</v>
      </c>
      <c r="W74" s="546"/>
      <c r="X74" s="546">
        <v>148457</v>
      </c>
      <c r="Y74" s="546"/>
      <c r="Z74" s="546">
        <v>10559</v>
      </c>
      <c r="AA74" s="546"/>
      <c r="AB74" s="546">
        <v>11286</v>
      </c>
      <c r="AC74" s="546"/>
      <c r="AD74" s="546">
        <v>90712</v>
      </c>
      <c r="AE74" s="546">
        <v>24248</v>
      </c>
      <c r="AF74" s="546">
        <v>5317</v>
      </c>
      <c r="AG74" s="546">
        <v>1145</v>
      </c>
      <c r="AH74" s="546">
        <v>11010</v>
      </c>
      <c r="AI74" s="546">
        <v>1734</v>
      </c>
      <c r="AJ74" s="551">
        <v>834</v>
      </c>
      <c r="AK74" s="546"/>
      <c r="AL74" s="546"/>
      <c r="AM74" s="546"/>
      <c r="AN74" s="546"/>
      <c r="AO74" s="546"/>
      <c r="AP74" s="546"/>
      <c r="AQ74" s="546"/>
      <c r="AR74" s="546"/>
      <c r="AS74" s="546"/>
      <c r="AT74" s="546"/>
      <c r="AU74" s="546"/>
    </row>
    <row r="75" spans="2:47" s="513" customFormat="1" ht="16.5" customHeight="1">
      <c r="B75" s="1284"/>
      <c r="C75" s="554"/>
      <c r="D75" s="549" t="s">
        <v>1499</v>
      </c>
      <c r="E75" s="550"/>
      <c r="F75" s="546">
        <v>0</v>
      </c>
      <c r="G75" s="546"/>
      <c r="H75" s="546">
        <v>0</v>
      </c>
      <c r="I75" s="546"/>
      <c r="J75" s="546">
        <v>0</v>
      </c>
      <c r="K75" s="546"/>
      <c r="L75" s="546">
        <v>0</v>
      </c>
      <c r="M75" s="546"/>
      <c r="N75" s="546">
        <v>0</v>
      </c>
      <c r="O75" s="546"/>
      <c r="P75" s="546">
        <v>0</v>
      </c>
      <c r="Q75" s="546"/>
      <c r="R75" s="546">
        <v>0</v>
      </c>
      <c r="S75" s="546"/>
      <c r="T75" s="546">
        <v>0</v>
      </c>
      <c r="U75" s="546"/>
      <c r="V75" s="546">
        <v>0</v>
      </c>
      <c r="W75" s="546"/>
      <c r="X75" s="546">
        <v>0</v>
      </c>
      <c r="Y75" s="546"/>
      <c r="Z75" s="546">
        <v>0</v>
      </c>
      <c r="AA75" s="546"/>
      <c r="AB75" s="546">
        <v>0</v>
      </c>
      <c r="AC75" s="546"/>
      <c r="AD75" s="546">
        <v>0</v>
      </c>
      <c r="AE75" s="546">
        <v>0</v>
      </c>
      <c r="AF75" s="546">
        <v>0</v>
      </c>
      <c r="AG75" s="546">
        <v>0</v>
      </c>
      <c r="AH75" s="546">
        <v>0</v>
      </c>
      <c r="AI75" s="546">
        <v>0</v>
      </c>
      <c r="AJ75" s="551">
        <v>0</v>
      </c>
      <c r="AK75" s="546"/>
      <c r="AL75" s="546"/>
      <c r="AM75" s="546"/>
      <c r="AN75" s="546"/>
      <c r="AO75" s="546"/>
      <c r="AP75" s="546"/>
      <c r="AQ75" s="546"/>
      <c r="AR75" s="546"/>
      <c r="AS75" s="546"/>
      <c r="AT75" s="546"/>
      <c r="AU75" s="546"/>
    </row>
    <row r="76" spans="2:47" s="513" customFormat="1" ht="16.5" customHeight="1">
      <c r="B76" s="1284"/>
      <c r="C76" s="540"/>
      <c r="D76" s="549" t="s">
        <v>1500</v>
      </c>
      <c r="E76" s="550"/>
      <c r="F76" s="546">
        <v>0</v>
      </c>
      <c r="G76" s="546"/>
      <c r="H76" s="546">
        <v>0</v>
      </c>
      <c r="I76" s="556"/>
      <c r="J76" s="546">
        <v>0</v>
      </c>
      <c r="K76" s="546"/>
      <c r="L76" s="546">
        <v>0</v>
      </c>
      <c r="M76" s="546"/>
      <c r="N76" s="546">
        <v>0</v>
      </c>
      <c r="O76" s="546"/>
      <c r="P76" s="546">
        <v>0</v>
      </c>
      <c r="Q76" s="546"/>
      <c r="R76" s="546">
        <v>0</v>
      </c>
      <c r="S76" s="546"/>
      <c r="T76" s="546">
        <v>0</v>
      </c>
      <c r="U76" s="546"/>
      <c r="V76" s="546">
        <v>0</v>
      </c>
      <c r="W76" s="546"/>
      <c r="X76" s="546">
        <v>0</v>
      </c>
      <c r="Y76" s="546"/>
      <c r="Z76" s="546">
        <v>0</v>
      </c>
      <c r="AA76" s="546"/>
      <c r="AB76" s="546">
        <v>0</v>
      </c>
      <c r="AC76" s="546"/>
      <c r="AD76" s="546">
        <v>0</v>
      </c>
      <c r="AE76" s="546">
        <v>0</v>
      </c>
      <c r="AF76" s="546">
        <v>0</v>
      </c>
      <c r="AG76" s="546">
        <v>0</v>
      </c>
      <c r="AH76" s="546">
        <v>0</v>
      </c>
      <c r="AI76" s="546">
        <v>0</v>
      </c>
      <c r="AJ76" s="551">
        <v>0</v>
      </c>
      <c r="AK76" s="546"/>
      <c r="AL76" s="546"/>
      <c r="AM76" s="546"/>
      <c r="AN76" s="546"/>
      <c r="AO76" s="546"/>
      <c r="AP76" s="546"/>
      <c r="AQ76" s="546"/>
      <c r="AR76" s="546"/>
      <c r="AS76" s="546"/>
      <c r="AT76" s="546"/>
      <c r="AU76" s="546"/>
    </row>
    <row r="77" spans="2:47" s="513" customFormat="1" ht="16.5" customHeight="1">
      <c r="B77" s="539"/>
      <c r="C77" s="540"/>
      <c r="D77" s="549" t="s">
        <v>1501</v>
      </c>
      <c r="E77" s="550"/>
      <c r="F77" s="546">
        <v>0</v>
      </c>
      <c r="G77" s="546"/>
      <c r="H77" s="546">
        <v>0</v>
      </c>
      <c r="I77" s="546"/>
      <c r="J77" s="546">
        <v>0</v>
      </c>
      <c r="K77" s="546"/>
      <c r="L77" s="546">
        <v>0</v>
      </c>
      <c r="M77" s="546"/>
      <c r="N77" s="546">
        <v>0</v>
      </c>
      <c r="O77" s="546"/>
      <c r="P77" s="546">
        <v>0</v>
      </c>
      <c r="Q77" s="546"/>
      <c r="R77" s="546">
        <v>0</v>
      </c>
      <c r="S77" s="546"/>
      <c r="T77" s="546">
        <v>0</v>
      </c>
      <c r="U77" s="546"/>
      <c r="V77" s="546">
        <v>0</v>
      </c>
      <c r="W77" s="546"/>
      <c r="X77" s="546">
        <v>0</v>
      </c>
      <c r="Y77" s="546"/>
      <c r="Z77" s="546">
        <v>0</v>
      </c>
      <c r="AA77" s="546"/>
      <c r="AB77" s="546">
        <v>0</v>
      </c>
      <c r="AC77" s="546"/>
      <c r="AD77" s="546">
        <v>0</v>
      </c>
      <c r="AE77" s="546">
        <v>0</v>
      </c>
      <c r="AF77" s="546">
        <v>0</v>
      </c>
      <c r="AG77" s="546">
        <v>0</v>
      </c>
      <c r="AH77" s="546">
        <v>0</v>
      </c>
      <c r="AI77" s="546">
        <v>0</v>
      </c>
      <c r="AJ77" s="551">
        <v>0</v>
      </c>
      <c r="AK77" s="546"/>
      <c r="AL77" s="546"/>
      <c r="AM77" s="546"/>
      <c r="AN77" s="546"/>
      <c r="AO77" s="546"/>
      <c r="AP77" s="546"/>
      <c r="AQ77" s="546"/>
      <c r="AR77" s="546"/>
      <c r="AS77" s="546"/>
      <c r="AT77" s="546"/>
      <c r="AU77" s="546"/>
    </row>
    <row r="78" spans="2:47" ht="12">
      <c r="B78" s="539"/>
      <c r="C78" s="540"/>
      <c r="D78" s="549" t="s">
        <v>1502</v>
      </c>
      <c r="F78" s="546">
        <v>0</v>
      </c>
      <c r="G78" s="546"/>
      <c r="H78" s="546">
        <v>0</v>
      </c>
      <c r="I78" s="546"/>
      <c r="J78" s="546">
        <v>0</v>
      </c>
      <c r="K78" s="546"/>
      <c r="L78" s="546">
        <v>0</v>
      </c>
      <c r="M78" s="546"/>
      <c r="N78" s="546">
        <v>0</v>
      </c>
      <c r="O78" s="546"/>
      <c r="P78" s="546">
        <v>0</v>
      </c>
      <c r="Q78" s="546"/>
      <c r="R78" s="546">
        <v>0</v>
      </c>
      <c r="S78" s="546"/>
      <c r="T78" s="546">
        <v>0</v>
      </c>
      <c r="U78" s="546"/>
      <c r="V78" s="546">
        <v>0</v>
      </c>
      <c r="W78" s="546"/>
      <c r="X78" s="546">
        <v>0</v>
      </c>
      <c r="Y78" s="546"/>
      <c r="Z78" s="546">
        <v>0</v>
      </c>
      <c r="AA78" s="546"/>
      <c r="AB78" s="546">
        <v>0</v>
      </c>
      <c r="AC78" s="546"/>
      <c r="AD78" s="546">
        <v>0</v>
      </c>
      <c r="AE78" s="546">
        <v>0</v>
      </c>
      <c r="AF78" s="546">
        <v>0</v>
      </c>
      <c r="AG78" s="546">
        <v>0</v>
      </c>
      <c r="AH78" s="546">
        <v>0</v>
      </c>
      <c r="AI78" s="546">
        <v>0</v>
      </c>
      <c r="AJ78" s="551">
        <v>0</v>
      </c>
      <c r="AK78" s="546"/>
      <c r="AL78" s="546"/>
      <c r="AM78" s="546"/>
      <c r="AN78" s="546"/>
      <c r="AO78" s="546"/>
      <c r="AP78" s="546"/>
      <c r="AQ78" s="546"/>
      <c r="AR78" s="546"/>
      <c r="AS78" s="546"/>
      <c r="AT78" s="546"/>
      <c r="AU78" s="546"/>
    </row>
    <row r="79" spans="2:36" s="513" customFormat="1" ht="11.25" customHeight="1">
      <c r="B79" s="529"/>
      <c r="C79" s="530"/>
      <c r="D79" s="517"/>
      <c r="E79" s="516"/>
      <c r="F79" s="531"/>
      <c r="G79" s="532"/>
      <c r="H79" s="532"/>
      <c r="I79" s="533"/>
      <c r="J79" s="533"/>
      <c r="K79" s="516"/>
      <c r="L79" s="516"/>
      <c r="M79" s="516"/>
      <c r="N79" s="516"/>
      <c r="O79" s="516"/>
      <c r="P79" s="516"/>
      <c r="Q79" s="516"/>
      <c r="R79" s="534"/>
      <c r="S79" s="516"/>
      <c r="T79" s="534"/>
      <c r="U79" s="516"/>
      <c r="V79" s="535"/>
      <c r="W79" s="516"/>
      <c r="X79" s="534"/>
      <c r="Y79" s="516"/>
      <c r="Z79" s="534"/>
      <c r="AA79" s="516"/>
      <c r="AB79" s="534"/>
      <c r="AC79" s="516"/>
      <c r="AD79" s="535"/>
      <c r="AE79" s="534"/>
      <c r="AF79" s="535"/>
      <c r="AG79" s="534"/>
      <c r="AH79" s="534"/>
      <c r="AI79" s="536"/>
      <c r="AJ79" s="537"/>
    </row>
    <row r="80" spans="2:36" s="538" customFormat="1" ht="12.75">
      <c r="B80" s="539"/>
      <c r="C80" s="540"/>
      <c r="D80" s="541" t="s">
        <v>332</v>
      </c>
      <c r="E80" s="542"/>
      <c r="F80" s="543">
        <f>SUM(F82:F92)</f>
        <v>362</v>
      </c>
      <c r="G80" s="543"/>
      <c r="H80" s="543">
        <f>SUM(H82:H92)</f>
        <v>2846</v>
      </c>
      <c r="I80" s="543"/>
      <c r="J80" s="543">
        <f>SUM(J82:J92)</f>
        <v>326392</v>
      </c>
      <c r="K80" s="543"/>
      <c r="L80" s="543">
        <f>SUM(L82:L92)</f>
        <v>967029</v>
      </c>
      <c r="M80" s="544"/>
      <c r="N80" s="543">
        <f>SUM(N82:N92)</f>
        <v>1795706</v>
      </c>
      <c r="O80" s="544"/>
      <c r="P80" s="543">
        <f>SUM(P82:P92)</f>
        <v>11887</v>
      </c>
      <c r="Q80" s="543"/>
      <c r="R80" s="543">
        <f>SUM(R82:R92)</f>
        <v>40733</v>
      </c>
      <c r="S80" s="543"/>
      <c r="T80" s="543">
        <f>SUM(T82:T92)</f>
        <v>45263</v>
      </c>
      <c r="U80" s="543"/>
      <c r="V80" s="543">
        <f>SUM(V82:V92)</f>
        <v>124748</v>
      </c>
      <c r="W80" s="543"/>
      <c r="X80" s="543">
        <f>SUM(X82:X92)</f>
        <v>157261</v>
      </c>
      <c r="Y80" s="543"/>
      <c r="Z80" s="543">
        <f>SUM(Z82:Z92)</f>
        <v>33993</v>
      </c>
      <c r="AA80" s="543"/>
      <c r="AB80" s="543">
        <f>SUM(AB82:AB92)</f>
        <v>43315</v>
      </c>
      <c r="AC80" s="543"/>
      <c r="AD80" s="543">
        <f aca="true" t="shared" si="5" ref="AD80:AJ80">SUM(AD82:AD92)</f>
        <v>438973</v>
      </c>
      <c r="AE80" s="543">
        <f t="shared" si="5"/>
        <v>73170</v>
      </c>
      <c r="AF80" s="543">
        <f t="shared" si="5"/>
        <v>24021</v>
      </c>
      <c r="AG80" s="543">
        <f t="shared" si="5"/>
        <v>5606</v>
      </c>
      <c r="AH80" s="543">
        <f t="shared" si="5"/>
        <v>29068</v>
      </c>
      <c r="AI80" s="543">
        <f t="shared" si="5"/>
        <v>3330</v>
      </c>
      <c r="AJ80" s="545">
        <f t="shared" si="5"/>
        <v>0</v>
      </c>
    </row>
    <row r="81" spans="2:36" s="538" customFormat="1" ht="19.5" customHeight="1">
      <c r="B81" s="539"/>
      <c r="C81" s="540"/>
      <c r="D81" s="541"/>
      <c r="E81" s="542"/>
      <c r="F81" s="543"/>
      <c r="G81" s="543"/>
      <c r="H81" s="543"/>
      <c r="I81" s="543"/>
      <c r="J81" s="543"/>
      <c r="K81" s="543"/>
      <c r="L81" s="543"/>
      <c r="M81" s="544"/>
      <c r="N81" s="546"/>
      <c r="O81" s="544"/>
      <c r="P81" s="543"/>
      <c r="Q81" s="543"/>
      <c r="R81" s="547"/>
      <c r="S81" s="543"/>
      <c r="T81" s="547"/>
      <c r="U81" s="543"/>
      <c r="V81" s="547"/>
      <c r="W81" s="543"/>
      <c r="X81" s="547"/>
      <c r="Y81" s="543"/>
      <c r="Z81" s="547"/>
      <c r="AA81" s="543"/>
      <c r="AB81" s="547"/>
      <c r="AC81" s="543"/>
      <c r="AD81" s="547"/>
      <c r="AE81" s="547"/>
      <c r="AF81" s="547"/>
      <c r="AG81" s="547"/>
      <c r="AH81" s="547"/>
      <c r="AI81" s="547"/>
      <c r="AJ81" s="548"/>
    </row>
    <row r="82" spans="2:47" s="513" customFormat="1" ht="16.5" customHeight="1">
      <c r="B82" s="539">
        <v>23</v>
      </c>
      <c r="C82" s="540"/>
      <c r="D82" s="549" t="s">
        <v>1490</v>
      </c>
      <c r="E82" s="550"/>
      <c r="F82" s="546">
        <v>224</v>
      </c>
      <c r="G82" s="546"/>
      <c r="H82" s="546">
        <v>432</v>
      </c>
      <c r="I82" s="546"/>
      <c r="J82" s="546" t="s">
        <v>1491</v>
      </c>
      <c r="K82" s="546"/>
      <c r="L82" s="546">
        <v>68380</v>
      </c>
      <c r="M82" s="546"/>
      <c r="N82" s="546">
        <v>139764</v>
      </c>
      <c r="O82" s="546"/>
      <c r="P82" s="546" t="s">
        <v>1491</v>
      </c>
      <c r="Q82" s="546"/>
      <c r="R82" s="546" t="s">
        <v>1491</v>
      </c>
      <c r="S82" s="546"/>
      <c r="T82" s="546" t="s">
        <v>1491</v>
      </c>
      <c r="U82" s="546"/>
      <c r="V82" s="546" t="s">
        <v>1491</v>
      </c>
      <c r="W82" s="546"/>
      <c r="X82" s="546" t="s">
        <v>1491</v>
      </c>
      <c r="Y82" s="546"/>
      <c r="Z82" s="546" t="s">
        <v>1491</v>
      </c>
      <c r="AA82" s="546"/>
      <c r="AB82" s="546" t="s">
        <v>1491</v>
      </c>
      <c r="AC82" s="546"/>
      <c r="AD82" s="546" t="s">
        <v>1491</v>
      </c>
      <c r="AE82" s="546" t="s">
        <v>1491</v>
      </c>
      <c r="AF82" s="546" t="s">
        <v>1491</v>
      </c>
      <c r="AG82" s="546" t="s">
        <v>1491</v>
      </c>
      <c r="AH82" s="546" t="s">
        <v>1491</v>
      </c>
      <c r="AI82" s="546" t="s">
        <v>1491</v>
      </c>
      <c r="AJ82" s="551">
        <v>0</v>
      </c>
      <c r="AK82" s="546"/>
      <c r="AL82" s="546"/>
      <c r="AM82" s="546"/>
      <c r="AN82" s="546"/>
      <c r="AO82" s="546"/>
      <c r="AP82" s="546"/>
      <c r="AQ82" s="546"/>
      <c r="AR82" s="546"/>
      <c r="AS82" s="546"/>
      <c r="AT82" s="546"/>
      <c r="AU82" s="546"/>
    </row>
    <row r="83" spans="2:47" s="513" customFormat="1" ht="16.5" customHeight="1">
      <c r="B83" s="1284" t="s">
        <v>1508</v>
      </c>
      <c r="C83" s="540"/>
      <c r="D83" s="549" t="s">
        <v>1492</v>
      </c>
      <c r="E83" s="550"/>
      <c r="F83" s="546">
        <v>73</v>
      </c>
      <c r="G83" s="546"/>
      <c r="H83" s="546">
        <v>401</v>
      </c>
      <c r="I83" s="546"/>
      <c r="J83" s="546">
        <v>38416</v>
      </c>
      <c r="K83" s="546"/>
      <c r="L83" s="546">
        <v>106384</v>
      </c>
      <c r="M83" s="546"/>
      <c r="N83" s="546">
        <v>190928</v>
      </c>
      <c r="O83" s="546"/>
      <c r="P83" s="546">
        <v>35</v>
      </c>
      <c r="Q83" s="546"/>
      <c r="R83" s="546">
        <v>2994</v>
      </c>
      <c r="S83" s="546"/>
      <c r="T83" s="546">
        <v>3493</v>
      </c>
      <c r="U83" s="546"/>
      <c r="V83" s="546">
        <v>14926</v>
      </c>
      <c r="W83" s="546"/>
      <c r="X83" s="546">
        <v>16260</v>
      </c>
      <c r="Y83" s="546"/>
      <c r="Z83" s="546">
        <v>2848</v>
      </c>
      <c r="AA83" s="546"/>
      <c r="AB83" s="546">
        <v>3588</v>
      </c>
      <c r="AC83" s="546"/>
      <c r="AD83" s="546">
        <v>90960</v>
      </c>
      <c r="AE83" s="546">
        <v>3232</v>
      </c>
      <c r="AF83" s="546">
        <v>2012</v>
      </c>
      <c r="AG83" s="546">
        <v>209</v>
      </c>
      <c r="AH83" s="546">
        <v>1754</v>
      </c>
      <c r="AI83" s="546">
        <v>0</v>
      </c>
      <c r="AJ83" s="551">
        <v>0</v>
      </c>
      <c r="AK83" s="546"/>
      <c r="AL83" s="546"/>
      <c r="AM83" s="546"/>
      <c r="AN83" s="546"/>
      <c r="AO83" s="546"/>
      <c r="AP83" s="546"/>
      <c r="AQ83" s="546"/>
      <c r="AR83" s="546"/>
      <c r="AS83" s="546"/>
      <c r="AT83" s="546"/>
      <c r="AU83" s="546"/>
    </row>
    <row r="84" spans="2:47" s="552" customFormat="1" ht="16.5" customHeight="1">
      <c r="B84" s="1284"/>
      <c r="C84" s="554"/>
      <c r="D84" s="549" t="s">
        <v>1494</v>
      </c>
      <c r="E84" s="555"/>
      <c r="F84" s="546">
        <v>39</v>
      </c>
      <c r="G84" s="547"/>
      <c r="H84" s="546">
        <v>511</v>
      </c>
      <c r="I84" s="547"/>
      <c r="J84" s="546">
        <v>63056</v>
      </c>
      <c r="K84" s="546"/>
      <c r="L84" s="546">
        <v>179498</v>
      </c>
      <c r="M84" s="546"/>
      <c r="N84" s="546">
        <v>296934</v>
      </c>
      <c r="O84" s="546"/>
      <c r="P84" s="546">
        <v>2</v>
      </c>
      <c r="Q84" s="546"/>
      <c r="R84" s="546">
        <v>5678</v>
      </c>
      <c r="S84" s="546"/>
      <c r="T84" s="546">
        <v>6296</v>
      </c>
      <c r="U84" s="546"/>
      <c r="V84" s="546">
        <v>23852</v>
      </c>
      <c r="W84" s="546"/>
      <c r="X84" s="546">
        <v>28901</v>
      </c>
      <c r="Y84" s="546"/>
      <c r="Z84" s="546">
        <v>2409</v>
      </c>
      <c r="AA84" s="546"/>
      <c r="AB84" s="546">
        <v>4418</v>
      </c>
      <c r="AC84" s="546"/>
      <c r="AD84" s="546">
        <v>70500</v>
      </c>
      <c r="AE84" s="546">
        <v>9720</v>
      </c>
      <c r="AF84" s="546">
        <v>3209</v>
      </c>
      <c r="AG84" s="546">
        <v>2131</v>
      </c>
      <c r="AH84" s="546">
        <v>3126</v>
      </c>
      <c r="AI84" s="546">
        <v>0</v>
      </c>
      <c r="AJ84" s="551">
        <v>0</v>
      </c>
      <c r="AK84" s="546"/>
      <c r="AL84" s="546"/>
      <c r="AM84" s="546"/>
      <c r="AN84" s="546"/>
      <c r="AO84" s="546"/>
      <c r="AP84" s="546"/>
      <c r="AQ84" s="546"/>
      <c r="AR84" s="546"/>
      <c r="AS84" s="546"/>
      <c r="AT84" s="546"/>
      <c r="AU84" s="546"/>
    </row>
    <row r="85" spans="2:47" s="513" customFormat="1" ht="16.5" customHeight="1">
      <c r="B85" s="1284"/>
      <c r="C85" s="554"/>
      <c r="D85" s="549" t="s">
        <v>1495</v>
      </c>
      <c r="E85" s="550"/>
      <c r="F85" s="546">
        <v>12</v>
      </c>
      <c r="G85" s="546"/>
      <c r="H85" s="546">
        <v>287</v>
      </c>
      <c r="I85" s="546"/>
      <c r="J85" s="546">
        <v>41460</v>
      </c>
      <c r="K85" s="546"/>
      <c r="L85" s="546">
        <v>154855</v>
      </c>
      <c r="M85" s="546"/>
      <c r="N85" s="546">
        <v>233704</v>
      </c>
      <c r="O85" s="546"/>
      <c r="P85" s="546">
        <v>115</v>
      </c>
      <c r="Q85" s="546"/>
      <c r="R85" s="546">
        <v>11037</v>
      </c>
      <c r="S85" s="546"/>
      <c r="T85" s="546">
        <v>10736</v>
      </c>
      <c r="U85" s="546"/>
      <c r="V85" s="546">
        <v>16804</v>
      </c>
      <c r="W85" s="546"/>
      <c r="X85" s="546">
        <v>24736</v>
      </c>
      <c r="Y85" s="546"/>
      <c r="Z85" s="546">
        <v>7031</v>
      </c>
      <c r="AA85" s="546"/>
      <c r="AB85" s="546">
        <v>7836</v>
      </c>
      <c r="AC85" s="546"/>
      <c r="AD85" s="546">
        <v>52997</v>
      </c>
      <c r="AE85" s="546">
        <v>4195</v>
      </c>
      <c r="AF85" s="546">
        <v>3929</v>
      </c>
      <c r="AG85" s="546">
        <v>732</v>
      </c>
      <c r="AH85" s="546">
        <v>4552</v>
      </c>
      <c r="AI85" s="546">
        <v>0</v>
      </c>
      <c r="AJ85" s="551">
        <v>0</v>
      </c>
      <c r="AK85" s="546"/>
      <c r="AL85" s="546"/>
      <c r="AM85" s="546"/>
      <c r="AN85" s="546"/>
      <c r="AO85" s="546"/>
      <c r="AP85" s="546"/>
      <c r="AQ85" s="546"/>
      <c r="AR85" s="546"/>
      <c r="AS85" s="546"/>
      <c r="AT85" s="546"/>
      <c r="AU85" s="546"/>
    </row>
    <row r="86" spans="2:47" s="513" customFormat="1" ht="16.5" customHeight="1">
      <c r="B86" s="1284"/>
      <c r="C86" s="554"/>
      <c r="D86" s="549" t="s">
        <v>1496</v>
      </c>
      <c r="E86" s="550"/>
      <c r="F86" s="546">
        <v>6</v>
      </c>
      <c r="G86" s="546"/>
      <c r="H86" s="546">
        <v>231</v>
      </c>
      <c r="I86" s="546"/>
      <c r="J86" s="546">
        <v>26580</v>
      </c>
      <c r="K86" s="546"/>
      <c r="L86" s="546">
        <v>97374</v>
      </c>
      <c r="M86" s="546"/>
      <c r="N86" s="546">
        <v>151504</v>
      </c>
      <c r="O86" s="546"/>
      <c r="P86" s="546">
        <v>0</v>
      </c>
      <c r="Q86" s="546"/>
      <c r="R86" s="546">
        <v>8142</v>
      </c>
      <c r="S86" s="546"/>
      <c r="T86" s="546">
        <v>4952</v>
      </c>
      <c r="U86" s="546"/>
      <c r="V86" s="546">
        <v>7385</v>
      </c>
      <c r="W86" s="546"/>
      <c r="X86" s="546">
        <v>10618</v>
      </c>
      <c r="Y86" s="546"/>
      <c r="Z86" s="546">
        <v>3337</v>
      </c>
      <c r="AA86" s="546"/>
      <c r="AB86" s="546">
        <v>5391</v>
      </c>
      <c r="AC86" s="546"/>
      <c r="AD86" s="546">
        <v>26533</v>
      </c>
      <c r="AE86" s="546">
        <v>5779</v>
      </c>
      <c r="AF86" s="546">
        <v>5763</v>
      </c>
      <c r="AG86" s="546">
        <v>1202</v>
      </c>
      <c r="AH86" s="546">
        <v>2650</v>
      </c>
      <c r="AI86" s="546">
        <v>2818</v>
      </c>
      <c r="AJ86" s="551">
        <v>0</v>
      </c>
      <c r="AK86" s="546"/>
      <c r="AL86" s="546"/>
      <c r="AM86" s="546"/>
      <c r="AN86" s="546"/>
      <c r="AO86" s="546"/>
      <c r="AP86" s="546"/>
      <c r="AQ86" s="546"/>
      <c r="AR86" s="546"/>
      <c r="AS86" s="546"/>
      <c r="AT86" s="546"/>
      <c r="AU86" s="546"/>
    </row>
    <row r="87" spans="2:47" s="513" customFormat="1" ht="16.5" customHeight="1">
      <c r="B87" s="1284"/>
      <c r="C87" s="554"/>
      <c r="D87" s="549" t="s">
        <v>1497</v>
      </c>
      <c r="E87" s="550"/>
      <c r="F87" s="546">
        <v>4</v>
      </c>
      <c r="G87" s="546"/>
      <c r="H87" s="546">
        <v>245</v>
      </c>
      <c r="I87" s="546"/>
      <c r="J87" s="546">
        <v>33801</v>
      </c>
      <c r="K87" s="546"/>
      <c r="L87" s="546">
        <v>95650</v>
      </c>
      <c r="M87" s="546"/>
      <c r="N87" s="546">
        <v>158439</v>
      </c>
      <c r="O87" s="546"/>
      <c r="P87" s="546">
        <v>0</v>
      </c>
      <c r="Q87" s="546"/>
      <c r="R87" s="546">
        <v>475</v>
      </c>
      <c r="S87" s="546"/>
      <c r="T87" s="546">
        <v>5378</v>
      </c>
      <c r="U87" s="546"/>
      <c r="V87" s="546">
        <v>10676</v>
      </c>
      <c r="W87" s="546"/>
      <c r="X87" s="546">
        <v>13101</v>
      </c>
      <c r="Y87" s="546"/>
      <c r="Z87" s="546">
        <v>2455</v>
      </c>
      <c r="AA87" s="546"/>
      <c r="AB87" s="546">
        <v>3412</v>
      </c>
      <c r="AC87" s="546"/>
      <c r="AD87" s="546">
        <v>22023</v>
      </c>
      <c r="AE87" s="546">
        <v>5917</v>
      </c>
      <c r="AF87" s="546">
        <v>5035</v>
      </c>
      <c r="AG87" s="546">
        <v>719</v>
      </c>
      <c r="AH87" s="546">
        <v>1871</v>
      </c>
      <c r="AI87" s="546">
        <v>512</v>
      </c>
      <c r="AJ87" s="551">
        <v>0</v>
      </c>
      <c r="AK87" s="546"/>
      <c r="AL87" s="546"/>
      <c r="AM87" s="546"/>
      <c r="AN87" s="546"/>
      <c r="AO87" s="546"/>
      <c r="AP87" s="546"/>
      <c r="AQ87" s="546"/>
      <c r="AR87" s="546"/>
      <c r="AS87" s="546"/>
      <c r="AT87" s="546"/>
      <c r="AU87" s="546"/>
    </row>
    <row r="88" spans="2:47" s="513" customFormat="1" ht="16.5" customHeight="1">
      <c r="B88" s="1284"/>
      <c r="C88" s="554"/>
      <c r="D88" s="549" t="s">
        <v>1498</v>
      </c>
      <c r="E88" s="550" t="s">
        <v>1504</v>
      </c>
      <c r="F88" s="546">
        <v>2</v>
      </c>
      <c r="G88" s="546"/>
      <c r="H88" s="546">
        <v>739</v>
      </c>
      <c r="I88" s="546"/>
      <c r="J88" s="546">
        <v>123079</v>
      </c>
      <c r="K88" s="546"/>
      <c r="L88" s="546">
        <v>264888</v>
      </c>
      <c r="M88" s="546"/>
      <c r="N88" s="546">
        <v>624433</v>
      </c>
      <c r="O88" s="546"/>
      <c r="P88" s="546">
        <v>11735</v>
      </c>
      <c r="Q88" s="546"/>
      <c r="R88" s="546">
        <v>12407</v>
      </c>
      <c r="S88" s="546"/>
      <c r="T88" s="546">
        <v>14408</v>
      </c>
      <c r="U88" s="546"/>
      <c r="V88" s="546">
        <v>51105</v>
      </c>
      <c r="W88" s="546"/>
      <c r="X88" s="546">
        <v>63645</v>
      </c>
      <c r="Y88" s="546"/>
      <c r="Z88" s="546">
        <v>15913</v>
      </c>
      <c r="AA88" s="546"/>
      <c r="AB88" s="546">
        <v>18670</v>
      </c>
      <c r="AC88" s="546"/>
      <c r="AD88" s="546">
        <v>175960</v>
      </c>
      <c r="AE88" s="546">
        <v>44327</v>
      </c>
      <c r="AF88" s="546">
        <v>4073</v>
      </c>
      <c r="AG88" s="546">
        <v>613</v>
      </c>
      <c r="AH88" s="546">
        <v>15115</v>
      </c>
      <c r="AI88" s="546">
        <v>0</v>
      </c>
      <c r="AJ88" s="551">
        <v>0</v>
      </c>
      <c r="AK88" s="546"/>
      <c r="AL88" s="546"/>
      <c r="AM88" s="546"/>
      <c r="AN88" s="546"/>
      <c r="AO88" s="546"/>
      <c r="AP88" s="546"/>
      <c r="AQ88" s="546"/>
      <c r="AR88" s="546"/>
      <c r="AS88" s="546"/>
      <c r="AT88" s="546"/>
      <c r="AU88" s="546"/>
    </row>
    <row r="89" spans="2:47" s="513" customFormat="1" ht="16.5" customHeight="1">
      <c r="B89" s="1284"/>
      <c r="C89" s="554"/>
      <c r="D89" s="549" t="s">
        <v>1499</v>
      </c>
      <c r="E89" s="550"/>
      <c r="F89" s="546">
        <v>2</v>
      </c>
      <c r="G89" s="546"/>
      <c r="H89" s="546" t="s">
        <v>1505</v>
      </c>
      <c r="I89" s="546"/>
      <c r="J89" s="546" t="s">
        <v>1505</v>
      </c>
      <c r="K89" s="546"/>
      <c r="L89" s="546" t="s">
        <v>1505</v>
      </c>
      <c r="M89" s="546"/>
      <c r="N89" s="546" t="s">
        <v>1505</v>
      </c>
      <c r="O89" s="546"/>
      <c r="P89" s="546" t="s">
        <v>1505</v>
      </c>
      <c r="Q89" s="546"/>
      <c r="R89" s="546" t="s">
        <v>1505</v>
      </c>
      <c r="S89" s="546"/>
      <c r="T89" s="546" t="s">
        <v>1505</v>
      </c>
      <c r="U89" s="546"/>
      <c r="V89" s="546" t="s">
        <v>1505</v>
      </c>
      <c r="W89" s="546"/>
      <c r="X89" s="546" t="s">
        <v>1505</v>
      </c>
      <c r="Y89" s="546"/>
      <c r="Z89" s="546" t="s">
        <v>1505</v>
      </c>
      <c r="AA89" s="546"/>
      <c r="AB89" s="546" t="s">
        <v>1505</v>
      </c>
      <c r="AC89" s="546"/>
      <c r="AD89" s="546" t="s">
        <v>1505</v>
      </c>
      <c r="AE89" s="546" t="s">
        <v>1505</v>
      </c>
      <c r="AF89" s="546" t="s">
        <v>1505</v>
      </c>
      <c r="AG89" s="546" t="s">
        <v>1505</v>
      </c>
      <c r="AH89" s="546" t="s">
        <v>1505</v>
      </c>
      <c r="AI89" s="546">
        <v>0</v>
      </c>
      <c r="AJ89" s="551">
        <v>0</v>
      </c>
      <c r="AK89" s="546"/>
      <c r="AL89" s="546"/>
      <c r="AM89" s="546"/>
      <c r="AN89" s="546"/>
      <c r="AO89" s="546"/>
      <c r="AP89" s="546"/>
      <c r="AQ89" s="546"/>
      <c r="AR89" s="546"/>
      <c r="AS89" s="546"/>
      <c r="AT89" s="546"/>
      <c r="AU89" s="546"/>
    </row>
    <row r="90" spans="2:47" s="513" customFormat="1" ht="16.5" customHeight="1">
      <c r="B90" s="1284"/>
      <c r="C90" s="540"/>
      <c r="D90" s="549" t="s">
        <v>1500</v>
      </c>
      <c r="E90" s="550"/>
      <c r="F90" s="546">
        <v>0</v>
      </c>
      <c r="G90" s="546"/>
      <c r="H90" s="546">
        <v>0</v>
      </c>
      <c r="I90" s="556"/>
      <c r="J90" s="546">
        <v>0</v>
      </c>
      <c r="K90" s="546"/>
      <c r="L90" s="546">
        <v>0</v>
      </c>
      <c r="M90" s="546"/>
      <c r="N90" s="546">
        <v>0</v>
      </c>
      <c r="O90" s="546"/>
      <c r="P90" s="546">
        <v>0</v>
      </c>
      <c r="Q90" s="546"/>
      <c r="R90" s="546">
        <v>0</v>
      </c>
      <c r="S90" s="546"/>
      <c r="T90" s="546">
        <v>0</v>
      </c>
      <c r="U90" s="546"/>
      <c r="V90" s="546">
        <v>0</v>
      </c>
      <c r="W90" s="546"/>
      <c r="X90" s="546">
        <v>0</v>
      </c>
      <c r="Y90" s="546"/>
      <c r="Z90" s="546">
        <v>0</v>
      </c>
      <c r="AA90" s="546"/>
      <c r="AB90" s="546">
        <v>0</v>
      </c>
      <c r="AC90" s="546"/>
      <c r="AD90" s="546">
        <v>0</v>
      </c>
      <c r="AE90" s="546">
        <v>0</v>
      </c>
      <c r="AF90" s="546">
        <v>0</v>
      </c>
      <c r="AG90" s="546">
        <v>0</v>
      </c>
      <c r="AH90" s="546">
        <v>0</v>
      </c>
      <c r="AI90" s="546">
        <v>0</v>
      </c>
      <c r="AJ90" s="551">
        <v>0</v>
      </c>
      <c r="AK90" s="546"/>
      <c r="AL90" s="546"/>
      <c r="AM90" s="546"/>
      <c r="AN90" s="546"/>
      <c r="AO90" s="546"/>
      <c r="AP90" s="546"/>
      <c r="AQ90" s="546"/>
      <c r="AR90" s="546"/>
      <c r="AS90" s="546"/>
      <c r="AT90" s="546"/>
      <c r="AU90" s="546"/>
    </row>
    <row r="91" spans="2:47" s="513" customFormat="1" ht="16.5" customHeight="1">
      <c r="B91" s="539"/>
      <c r="C91" s="540"/>
      <c r="D91" s="549" t="s">
        <v>1501</v>
      </c>
      <c r="E91" s="550"/>
      <c r="F91" s="546">
        <v>0</v>
      </c>
      <c r="G91" s="546"/>
      <c r="H91" s="546">
        <v>0</v>
      </c>
      <c r="I91" s="546"/>
      <c r="J91" s="546">
        <v>0</v>
      </c>
      <c r="K91" s="546"/>
      <c r="L91" s="546">
        <v>0</v>
      </c>
      <c r="M91" s="546"/>
      <c r="N91" s="546">
        <v>0</v>
      </c>
      <c r="O91" s="546"/>
      <c r="P91" s="546">
        <v>0</v>
      </c>
      <c r="Q91" s="546"/>
      <c r="R91" s="546">
        <v>0</v>
      </c>
      <c r="S91" s="546"/>
      <c r="T91" s="546">
        <v>0</v>
      </c>
      <c r="U91" s="546"/>
      <c r="V91" s="546">
        <v>0</v>
      </c>
      <c r="W91" s="546"/>
      <c r="X91" s="546">
        <v>0</v>
      </c>
      <c r="Y91" s="546"/>
      <c r="Z91" s="546">
        <v>0</v>
      </c>
      <c r="AA91" s="546"/>
      <c r="AB91" s="546">
        <v>0</v>
      </c>
      <c r="AC91" s="546"/>
      <c r="AD91" s="546">
        <v>0</v>
      </c>
      <c r="AE91" s="546">
        <v>0</v>
      </c>
      <c r="AF91" s="546">
        <v>0</v>
      </c>
      <c r="AG91" s="546">
        <v>0</v>
      </c>
      <c r="AH91" s="546">
        <v>0</v>
      </c>
      <c r="AI91" s="546">
        <v>0</v>
      </c>
      <c r="AJ91" s="551">
        <v>0</v>
      </c>
      <c r="AK91" s="546"/>
      <c r="AL91" s="546"/>
      <c r="AM91" s="546"/>
      <c r="AN91" s="546"/>
      <c r="AO91" s="546"/>
      <c r="AP91" s="546"/>
      <c r="AQ91" s="546"/>
      <c r="AR91" s="546"/>
      <c r="AS91" s="546"/>
      <c r="AT91" s="546"/>
      <c r="AU91" s="546"/>
    </row>
    <row r="92" spans="2:47" ht="12">
      <c r="B92" s="539"/>
      <c r="C92" s="540"/>
      <c r="D92" s="549" t="s">
        <v>1502</v>
      </c>
      <c r="F92" s="546">
        <v>0</v>
      </c>
      <c r="G92" s="546"/>
      <c r="H92" s="546">
        <v>0</v>
      </c>
      <c r="I92" s="546"/>
      <c r="J92" s="546">
        <v>0</v>
      </c>
      <c r="K92" s="546"/>
      <c r="L92" s="546">
        <v>0</v>
      </c>
      <c r="M92" s="546"/>
      <c r="N92" s="546">
        <v>0</v>
      </c>
      <c r="O92" s="546"/>
      <c r="P92" s="546">
        <v>0</v>
      </c>
      <c r="Q92" s="546"/>
      <c r="R92" s="546">
        <v>0</v>
      </c>
      <c r="S92" s="546"/>
      <c r="T92" s="546">
        <v>0</v>
      </c>
      <c r="U92" s="546"/>
      <c r="V92" s="546">
        <v>0</v>
      </c>
      <c r="W92" s="546"/>
      <c r="X92" s="546">
        <v>0</v>
      </c>
      <c r="Y92" s="546"/>
      <c r="Z92" s="546">
        <v>0</v>
      </c>
      <c r="AA92" s="546"/>
      <c r="AB92" s="546">
        <v>0</v>
      </c>
      <c r="AC92" s="546"/>
      <c r="AD92" s="546">
        <v>0</v>
      </c>
      <c r="AE92" s="546">
        <v>0</v>
      </c>
      <c r="AF92" s="546">
        <v>0</v>
      </c>
      <c r="AG92" s="546">
        <v>0</v>
      </c>
      <c r="AH92" s="546">
        <v>0</v>
      </c>
      <c r="AI92" s="546">
        <v>0</v>
      </c>
      <c r="AJ92" s="551">
        <v>0</v>
      </c>
      <c r="AK92" s="546"/>
      <c r="AL92" s="546"/>
      <c r="AM92" s="546"/>
      <c r="AN92" s="546"/>
      <c r="AO92" s="546"/>
      <c r="AP92" s="546"/>
      <c r="AQ92" s="546"/>
      <c r="AR92" s="546"/>
      <c r="AS92" s="546"/>
      <c r="AT92" s="546"/>
      <c r="AU92" s="546"/>
    </row>
    <row r="93" spans="2:36" s="513" customFormat="1" ht="11.25" customHeight="1">
      <c r="B93" s="529"/>
      <c r="C93" s="530"/>
      <c r="D93" s="517"/>
      <c r="E93" s="516"/>
      <c r="F93" s="531"/>
      <c r="G93" s="532"/>
      <c r="H93" s="532"/>
      <c r="I93" s="533"/>
      <c r="J93" s="533"/>
      <c r="K93" s="516"/>
      <c r="L93" s="516"/>
      <c r="M93" s="516"/>
      <c r="N93" s="516"/>
      <c r="O93" s="516"/>
      <c r="P93" s="516"/>
      <c r="Q93" s="516"/>
      <c r="R93" s="534"/>
      <c r="S93" s="516"/>
      <c r="T93" s="534"/>
      <c r="U93" s="516"/>
      <c r="V93" s="535"/>
      <c r="W93" s="516"/>
      <c r="X93" s="534"/>
      <c r="Y93" s="516"/>
      <c r="Z93" s="534"/>
      <c r="AA93" s="516"/>
      <c r="AB93" s="534"/>
      <c r="AC93" s="516"/>
      <c r="AD93" s="535"/>
      <c r="AE93" s="534"/>
      <c r="AF93" s="535"/>
      <c r="AG93" s="534"/>
      <c r="AH93" s="534"/>
      <c r="AI93" s="536"/>
      <c r="AJ93" s="537"/>
    </row>
    <row r="94" spans="2:36" s="538" customFormat="1" ht="12.75">
      <c r="B94" s="539"/>
      <c r="C94" s="540"/>
      <c r="D94" s="541" t="s">
        <v>332</v>
      </c>
      <c r="E94" s="542"/>
      <c r="F94" s="543">
        <f>SUM(F96:F106)</f>
        <v>141</v>
      </c>
      <c r="G94" s="543"/>
      <c r="H94" s="543">
        <f>SUM(H96:H106)</f>
        <v>1605</v>
      </c>
      <c r="I94" s="543"/>
      <c r="J94" s="543">
        <f>SUM(J96:J106)</f>
        <v>199561</v>
      </c>
      <c r="K94" s="543"/>
      <c r="L94" s="543">
        <f>SUM(L96:L106)</f>
        <v>663235</v>
      </c>
      <c r="M94" s="544"/>
      <c r="N94" s="543">
        <f>SUM(N96:N106)</f>
        <v>1032792</v>
      </c>
      <c r="O94" s="544"/>
      <c r="P94" s="543">
        <f>SUM(P96:P106)</f>
        <v>0</v>
      </c>
      <c r="Q94" s="543"/>
      <c r="R94" s="543">
        <f>SUM(R96:R106)</f>
        <v>14919</v>
      </c>
      <c r="S94" s="543"/>
      <c r="T94" s="543">
        <f>SUM(T96:T106)</f>
        <v>85276</v>
      </c>
      <c r="U94" s="543"/>
      <c r="V94" s="543">
        <f>SUM(V96:V106)</f>
        <v>54760</v>
      </c>
      <c r="W94" s="543"/>
      <c r="X94" s="543">
        <f>SUM(X96:X106)</f>
        <v>91502</v>
      </c>
      <c r="Y94" s="543"/>
      <c r="Z94" s="543">
        <f>SUM(Z96:Z106)</f>
        <v>4355</v>
      </c>
      <c r="AA94" s="543"/>
      <c r="AB94" s="543">
        <f>SUM(AB96:AB106)</f>
        <v>6448</v>
      </c>
      <c r="AC94" s="543"/>
      <c r="AD94" s="543">
        <f aca="true" t="shared" si="6" ref="AD94:AJ94">SUM(AD96:AD106)</f>
        <v>702139</v>
      </c>
      <c r="AE94" s="543">
        <f t="shared" si="6"/>
        <v>30123</v>
      </c>
      <c r="AF94" s="543">
        <f t="shared" si="6"/>
        <v>15818</v>
      </c>
      <c r="AG94" s="543">
        <f t="shared" si="6"/>
        <v>2863</v>
      </c>
      <c r="AH94" s="543">
        <f t="shared" si="6"/>
        <v>78199</v>
      </c>
      <c r="AI94" s="543">
        <f t="shared" si="6"/>
        <v>2343</v>
      </c>
      <c r="AJ94" s="545">
        <f t="shared" si="6"/>
        <v>1876</v>
      </c>
    </row>
    <row r="95" spans="2:36" s="538" customFormat="1" ht="19.5" customHeight="1">
      <c r="B95" s="539"/>
      <c r="C95" s="540"/>
      <c r="D95" s="541"/>
      <c r="E95" s="542"/>
      <c r="F95" s="543"/>
      <c r="G95" s="543"/>
      <c r="H95" s="543"/>
      <c r="I95" s="543"/>
      <c r="J95" s="543"/>
      <c r="K95" s="543"/>
      <c r="L95" s="543"/>
      <c r="M95" s="544"/>
      <c r="N95" s="546"/>
      <c r="O95" s="544"/>
      <c r="P95" s="543"/>
      <c r="Q95" s="543"/>
      <c r="R95" s="547"/>
      <c r="S95" s="543"/>
      <c r="T95" s="547"/>
      <c r="U95" s="543"/>
      <c r="V95" s="547"/>
      <c r="W95" s="543"/>
      <c r="X95" s="547"/>
      <c r="Y95" s="543"/>
      <c r="Z95" s="547"/>
      <c r="AA95" s="543"/>
      <c r="AB95" s="547"/>
      <c r="AC95" s="543"/>
      <c r="AD95" s="547"/>
      <c r="AE95" s="547"/>
      <c r="AF95" s="547"/>
      <c r="AG95" s="547"/>
      <c r="AH95" s="547"/>
      <c r="AI95" s="547"/>
      <c r="AJ95" s="548"/>
    </row>
    <row r="96" spans="2:47" s="513" customFormat="1" ht="16.5" customHeight="1">
      <c r="B96" s="539">
        <v>24</v>
      </c>
      <c r="C96" s="540"/>
      <c r="D96" s="549" t="s">
        <v>1490</v>
      </c>
      <c r="E96" s="550"/>
      <c r="F96" s="546">
        <v>71</v>
      </c>
      <c r="G96" s="546"/>
      <c r="H96" s="546">
        <v>165</v>
      </c>
      <c r="I96" s="546"/>
      <c r="J96" s="546" t="s">
        <v>1491</v>
      </c>
      <c r="K96" s="546"/>
      <c r="L96" s="546">
        <v>17069</v>
      </c>
      <c r="M96" s="546"/>
      <c r="N96" s="546">
        <v>29422</v>
      </c>
      <c r="O96" s="546"/>
      <c r="P96" s="546" t="s">
        <v>1491</v>
      </c>
      <c r="Q96" s="546"/>
      <c r="R96" s="546" t="s">
        <v>1491</v>
      </c>
      <c r="S96" s="546"/>
      <c r="T96" s="546" t="s">
        <v>1491</v>
      </c>
      <c r="U96" s="546"/>
      <c r="V96" s="546" t="s">
        <v>1491</v>
      </c>
      <c r="W96" s="546"/>
      <c r="X96" s="546" t="s">
        <v>1491</v>
      </c>
      <c r="Y96" s="546"/>
      <c r="Z96" s="546" t="s">
        <v>1491</v>
      </c>
      <c r="AA96" s="546"/>
      <c r="AB96" s="546" t="s">
        <v>1491</v>
      </c>
      <c r="AC96" s="546"/>
      <c r="AD96" s="546" t="s">
        <v>1491</v>
      </c>
      <c r="AE96" s="546" t="s">
        <v>1491</v>
      </c>
      <c r="AF96" s="546" t="s">
        <v>1491</v>
      </c>
      <c r="AG96" s="546" t="s">
        <v>1491</v>
      </c>
      <c r="AH96" s="546" t="s">
        <v>1491</v>
      </c>
      <c r="AI96" s="546" t="s">
        <v>1491</v>
      </c>
      <c r="AJ96" s="551" t="s">
        <v>1491</v>
      </c>
      <c r="AK96" s="546"/>
      <c r="AL96" s="546"/>
      <c r="AM96" s="546"/>
      <c r="AN96" s="546"/>
      <c r="AO96" s="546"/>
      <c r="AP96" s="546"/>
      <c r="AQ96" s="546"/>
      <c r="AR96" s="546"/>
      <c r="AS96" s="546"/>
      <c r="AT96" s="546"/>
      <c r="AU96" s="546"/>
    </row>
    <row r="97" spans="2:47" s="513" customFormat="1" ht="16.5" customHeight="1">
      <c r="B97" s="1284" t="s">
        <v>1509</v>
      </c>
      <c r="C97" s="540"/>
      <c r="D97" s="549" t="s">
        <v>1492</v>
      </c>
      <c r="E97" s="550"/>
      <c r="F97" s="546">
        <v>26</v>
      </c>
      <c r="G97" s="546"/>
      <c r="H97" s="546">
        <v>165</v>
      </c>
      <c r="I97" s="546"/>
      <c r="J97" s="546">
        <v>11034</v>
      </c>
      <c r="K97" s="546"/>
      <c r="L97" s="546">
        <v>34753</v>
      </c>
      <c r="M97" s="546"/>
      <c r="N97" s="546">
        <v>61006</v>
      </c>
      <c r="O97" s="546"/>
      <c r="P97" s="546">
        <v>0</v>
      </c>
      <c r="Q97" s="546"/>
      <c r="R97" s="546">
        <v>1165</v>
      </c>
      <c r="S97" s="546"/>
      <c r="T97" s="546">
        <v>6768</v>
      </c>
      <c r="U97" s="546"/>
      <c r="V97" s="546">
        <v>2823</v>
      </c>
      <c r="W97" s="546"/>
      <c r="X97" s="546">
        <v>4028</v>
      </c>
      <c r="Y97" s="546"/>
      <c r="Z97" s="546">
        <v>440</v>
      </c>
      <c r="AA97" s="546"/>
      <c r="AB97" s="546">
        <v>1390</v>
      </c>
      <c r="AC97" s="546"/>
      <c r="AD97" s="546">
        <v>16403</v>
      </c>
      <c r="AE97" s="546">
        <v>4100</v>
      </c>
      <c r="AF97" s="546">
        <v>4087</v>
      </c>
      <c r="AG97" s="546">
        <v>0</v>
      </c>
      <c r="AH97" s="546">
        <v>229</v>
      </c>
      <c r="AI97" s="546">
        <v>0</v>
      </c>
      <c r="AJ97" s="551">
        <v>0</v>
      </c>
      <c r="AK97" s="546"/>
      <c r="AL97" s="546"/>
      <c r="AM97" s="546"/>
      <c r="AN97" s="546"/>
      <c r="AO97" s="546"/>
      <c r="AP97" s="546"/>
      <c r="AQ97" s="546"/>
      <c r="AR97" s="546"/>
      <c r="AS97" s="546"/>
      <c r="AT97" s="546"/>
      <c r="AU97" s="546"/>
    </row>
    <row r="98" spans="2:47" s="552" customFormat="1" ht="16.5" customHeight="1">
      <c r="B98" s="1284"/>
      <c r="C98" s="554"/>
      <c r="D98" s="549" t="s">
        <v>1494</v>
      </c>
      <c r="E98" s="555"/>
      <c r="F98" s="546">
        <v>21</v>
      </c>
      <c r="G98" s="547"/>
      <c r="H98" s="546">
        <v>300</v>
      </c>
      <c r="I98" s="547"/>
      <c r="J98" s="546">
        <v>27398</v>
      </c>
      <c r="K98" s="546"/>
      <c r="L98" s="546">
        <v>63996</v>
      </c>
      <c r="M98" s="546"/>
      <c r="N98" s="546">
        <v>115444</v>
      </c>
      <c r="O98" s="546"/>
      <c r="P98" s="546">
        <v>0</v>
      </c>
      <c r="Q98" s="546"/>
      <c r="R98" s="546">
        <v>925</v>
      </c>
      <c r="S98" s="546"/>
      <c r="T98" s="546">
        <v>1292</v>
      </c>
      <c r="U98" s="546"/>
      <c r="V98" s="546">
        <v>4111</v>
      </c>
      <c r="W98" s="546"/>
      <c r="X98" s="546">
        <v>6010</v>
      </c>
      <c r="Y98" s="546"/>
      <c r="Z98" s="546">
        <v>700</v>
      </c>
      <c r="AA98" s="546"/>
      <c r="AB98" s="546">
        <v>1040</v>
      </c>
      <c r="AC98" s="546"/>
      <c r="AD98" s="546">
        <v>45135</v>
      </c>
      <c r="AE98" s="546">
        <v>1825</v>
      </c>
      <c r="AF98" s="546">
        <v>1041</v>
      </c>
      <c r="AG98" s="546">
        <v>0</v>
      </c>
      <c r="AH98" s="546">
        <v>882</v>
      </c>
      <c r="AI98" s="546">
        <v>1418</v>
      </c>
      <c r="AJ98" s="551">
        <v>0</v>
      </c>
      <c r="AK98" s="546"/>
      <c r="AL98" s="546"/>
      <c r="AM98" s="546"/>
      <c r="AN98" s="546"/>
      <c r="AO98" s="546"/>
      <c r="AP98" s="546"/>
      <c r="AQ98" s="546"/>
      <c r="AR98" s="546"/>
      <c r="AS98" s="546"/>
      <c r="AT98" s="546"/>
      <c r="AU98" s="546"/>
    </row>
    <row r="99" spans="2:47" s="513" customFormat="1" ht="16.5" customHeight="1">
      <c r="B99" s="1284"/>
      <c r="C99" s="554"/>
      <c r="D99" s="549" t="s">
        <v>1495</v>
      </c>
      <c r="E99" s="550"/>
      <c r="F99" s="546">
        <v>12</v>
      </c>
      <c r="G99" s="546"/>
      <c r="H99" s="546">
        <v>303</v>
      </c>
      <c r="I99" s="546"/>
      <c r="J99" s="546">
        <v>33742</v>
      </c>
      <c r="K99" s="546"/>
      <c r="L99" s="546">
        <v>161863</v>
      </c>
      <c r="M99" s="546"/>
      <c r="N99" s="546">
        <v>243706</v>
      </c>
      <c r="O99" s="546"/>
      <c r="P99" s="546">
        <v>0</v>
      </c>
      <c r="Q99" s="546"/>
      <c r="R99" s="546">
        <v>2806</v>
      </c>
      <c r="S99" s="546"/>
      <c r="T99" s="546">
        <v>6880</v>
      </c>
      <c r="U99" s="546"/>
      <c r="V99" s="546">
        <v>10467</v>
      </c>
      <c r="W99" s="546"/>
      <c r="X99" s="546">
        <v>16513</v>
      </c>
      <c r="Y99" s="546"/>
      <c r="Z99" s="546">
        <v>2505</v>
      </c>
      <c r="AA99" s="546"/>
      <c r="AB99" s="546">
        <v>2665</v>
      </c>
      <c r="AC99" s="546"/>
      <c r="AD99" s="546">
        <v>44064</v>
      </c>
      <c r="AE99" s="546">
        <v>13616</v>
      </c>
      <c r="AF99" s="546">
        <v>4672</v>
      </c>
      <c r="AG99" s="546">
        <v>58</v>
      </c>
      <c r="AH99" s="546">
        <v>5178</v>
      </c>
      <c r="AI99" s="546">
        <v>803</v>
      </c>
      <c r="AJ99" s="551">
        <v>1876</v>
      </c>
      <c r="AK99" s="546"/>
      <c r="AL99" s="546"/>
      <c r="AM99" s="546"/>
      <c r="AN99" s="546"/>
      <c r="AO99" s="546"/>
      <c r="AP99" s="546"/>
      <c r="AQ99" s="546"/>
      <c r="AR99" s="546"/>
      <c r="AS99" s="546"/>
      <c r="AT99" s="546"/>
      <c r="AU99" s="546"/>
    </row>
    <row r="100" spans="2:47" s="513" customFormat="1" ht="16.5" customHeight="1">
      <c r="B100" s="1284"/>
      <c r="C100" s="554"/>
      <c r="D100" s="549" t="s">
        <v>1496</v>
      </c>
      <c r="E100" s="550"/>
      <c r="F100" s="546">
        <v>6</v>
      </c>
      <c r="G100" s="546"/>
      <c r="H100" s="546">
        <v>229</v>
      </c>
      <c r="I100" s="546"/>
      <c r="J100" s="546">
        <v>25500</v>
      </c>
      <c r="K100" s="546"/>
      <c r="L100" s="546">
        <v>54372</v>
      </c>
      <c r="M100" s="546"/>
      <c r="N100" s="546">
        <v>102803</v>
      </c>
      <c r="O100" s="546"/>
      <c r="P100" s="546">
        <v>0</v>
      </c>
      <c r="Q100" s="546"/>
      <c r="R100" s="546">
        <v>376</v>
      </c>
      <c r="S100" s="546"/>
      <c r="T100" s="546">
        <v>477</v>
      </c>
      <c r="U100" s="546"/>
      <c r="V100" s="546">
        <v>5885</v>
      </c>
      <c r="W100" s="546"/>
      <c r="X100" s="546">
        <v>6394</v>
      </c>
      <c r="Y100" s="546"/>
      <c r="Z100" s="546">
        <v>148</v>
      </c>
      <c r="AA100" s="546"/>
      <c r="AB100" s="546">
        <v>283</v>
      </c>
      <c r="AC100" s="546"/>
      <c r="AD100" s="546">
        <v>17532</v>
      </c>
      <c r="AE100" s="546">
        <v>2006</v>
      </c>
      <c r="AF100" s="546">
        <v>539</v>
      </c>
      <c r="AG100" s="546">
        <v>1150</v>
      </c>
      <c r="AH100" s="546">
        <v>2095</v>
      </c>
      <c r="AI100" s="546">
        <v>0</v>
      </c>
      <c r="AJ100" s="551">
        <v>0</v>
      </c>
      <c r="AK100" s="546"/>
      <c r="AL100" s="546"/>
      <c r="AM100" s="546"/>
      <c r="AN100" s="546"/>
      <c r="AO100" s="546"/>
      <c r="AP100" s="546"/>
      <c r="AQ100" s="546"/>
      <c r="AR100" s="546"/>
      <c r="AS100" s="546"/>
      <c r="AT100" s="546"/>
      <c r="AU100" s="546"/>
    </row>
    <row r="101" spans="2:47" s="513" customFormat="1" ht="16.5" customHeight="1">
      <c r="B101" s="1284"/>
      <c r="C101" s="554"/>
      <c r="D101" s="549" t="s">
        <v>1497</v>
      </c>
      <c r="E101" s="550" t="s">
        <v>1504</v>
      </c>
      <c r="F101" s="546">
        <v>3</v>
      </c>
      <c r="G101" s="546"/>
      <c r="H101" s="546">
        <v>443</v>
      </c>
      <c r="I101" s="546"/>
      <c r="J101" s="546">
        <v>101887</v>
      </c>
      <c r="K101" s="546"/>
      <c r="L101" s="546">
        <v>331182</v>
      </c>
      <c r="M101" s="546"/>
      <c r="N101" s="546">
        <v>480411</v>
      </c>
      <c r="O101" s="546"/>
      <c r="P101" s="546">
        <v>0</v>
      </c>
      <c r="Q101" s="546"/>
      <c r="R101" s="546">
        <v>9647</v>
      </c>
      <c r="S101" s="546"/>
      <c r="T101" s="546">
        <v>69859</v>
      </c>
      <c r="U101" s="546"/>
      <c r="V101" s="546">
        <v>31474</v>
      </c>
      <c r="W101" s="546"/>
      <c r="X101" s="546">
        <v>58557</v>
      </c>
      <c r="Y101" s="546"/>
      <c r="Z101" s="546">
        <v>562</v>
      </c>
      <c r="AA101" s="546"/>
      <c r="AB101" s="546">
        <v>1070</v>
      </c>
      <c r="AC101" s="546"/>
      <c r="AD101" s="546">
        <v>579005</v>
      </c>
      <c r="AE101" s="546">
        <v>8576</v>
      </c>
      <c r="AF101" s="546">
        <v>5479</v>
      </c>
      <c r="AG101" s="546">
        <v>1655</v>
      </c>
      <c r="AH101" s="546">
        <v>69815</v>
      </c>
      <c r="AI101" s="546">
        <v>122</v>
      </c>
      <c r="AJ101" s="551">
        <v>0</v>
      </c>
      <c r="AK101" s="546"/>
      <c r="AL101" s="546"/>
      <c r="AM101" s="546"/>
      <c r="AN101" s="546"/>
      <c r="AO101" s="546"/>
      <c r="AP101" s="546"/>
      <c r="AQ101" s="546"/>
      <c r="AR101" s="546"/>
      <c r="AS101" s="546"/>
      <c r="AT101" s="546"/>
      <c r="AU101" s="546"/>
    </row>
    <row r="102" spans="2:47" s="513" customFormat="1" ht="16.5" customHeight="1">
      <c r="B102" s="1284"/>
      <c r="C102" s="554"/>
      <c r="D102" s="549" t="s">
        <v>1498</v>
      </c>
      <c r="E102" s="550"/>
      <c r="F102" s="546">
        <v>2</v>
      </c>
      <c r="G102" s="546"/>
      <c r="H102" s="546" t="s">
        <v>1505</v>
      </c>
      <c r="I102" s="546"/>
      <c r="J102" s="546" t="s">
        <v>1505</v>
      </c>
      <c r="K102" s="546"/>
      <c r="L102" s="546" t="s">
        <v>1505</v>
      </c>
      <c r="M102" s="546"/>
      <c r="N102" s="546" t="s">
        <v>1505</v>
      </c>
      <c r="O102" s="546"/>
      <c r="P102" s="546">
        <v>0</v>
      </c>
      <c r="Q102" s="546"/>
      <c r="R102" s="546" t="s">
        <v>1505</v>
      </c>
      <c r="S102" s="546"/>
      <c r="T102" s="546" t="s">
        <v>1505</v>
      </c>
      <c r="U102" s="546"/>
      <c r="V102" s="546" t="s">
        <v>1505</v>
      </c>
      <c r="W102" s="546"/>
      <c r="X102" s="546" t="s">
        <v>1505</v>
      </c>
      <c r="Y102" s="546"/>
      <c r="Z102" s="546" t="s">
        <v>1505</v>
      </c>
      <c r="AA102" s="546"/>
      <c r="AB102" s="546" t="s">
        <v>1505</v>
      </c>
      <c r="AC102" s="546"/>
      <c r="AD102" s="546" t="s">
        <v>1505</v>
      </c>
      <c r="AE102" s="546" t="s">
        <v>1505</v>
      </c>
      <c r="AF102" s="546" t="s">
        <v>1505</v>
      </c>
      <c r="AG102" s="546" t="s">
        <v>1505</v>
      </c>
      <c r="AH102" s="546" t="s">
        <v>1505</v>
      </c>
      <c r="AI102" s="546" t="s">
        <v>1505</v>
      </c>
      <c r="AJ102" s="551">
        <v>0</v>
      </c>
      <c r="AK102" s="546"/>
      <c r="AL102" s="546"/>
      <c r="AM102" s="546"/>
      <c r="AN102" s="546"/>
      <c r="AO102" s="546"/>
      <c r="AP102" s="546"/>
      <c r="AQ102" s="546"/>
      <c r="AR102" s="546"/>
      <c r="AS102" s="546"/>
      <c r="AT102" s="546"/>
      <c r="AU102" s="546"/>
    </row>
    <row r="103" spans="2:47" s="513" customFormat="1" ht="16.5" customHeight="1">
      <c r="B103" s="1284"/>
      <c r="C103" s="554"/>
      <c r="D103" s="549" t="s">
        <v>1499</v>
      </c>
      <c r="E103" s="550"/>
      <c r="F103" s="546">
        <v>0</v>
      </c>
      <c r="G103" s="546"/>
      <c r="H103" s="546">
        <v>0</v>
      </c>
      <c r="I103" s="546"/>
      <c r="J103" s="546">
        <v>0</v>
      </c>
      <c r="K103" s="546"/>
      <c r="L103" s="546">
        <v>0</v>
      </c>
      <c r="M103" s="546"/>
      <c r="N103" s="546">
        <v>0</v>
      </c>
      <c r="O103" s="546"/>
      <c r="P103" s="546">
        <v>0</v>
      </c>
      <c r="Q103" s="546"/>
      <c r="R103" s="546">
        <v>0</v>
      </c>
      <c r="S103" s="546"/>
      <c r="T103" s="546">
        <v>0</v>
      </c>
      <c r="U103" s="546"/>
      <c r="V103" s="546">
        <v>0</v>
      </c>
      <c r="W103" s="546"/>
      <c r="X103" s="546">
        <v>0</v>
      </c>
      <c r="Y103" s="546"/>
      <c r="Z103" s="546">
        <v>0</v>
      </c>
      <c r="AA103" s="546"/>
      <c r="AB103" s="546">
        <v>0</v>
      </c>
      <c r="AC103" s="546"/>
      <c r="AD103" s="546">
        <v>0</v>
      </c>
      <c r="AE103" s="546">
        <v>0</v>
      </c>
      <c r="AF103" s="546">
        <v>0</v>
      </c>
      <c r="AG103" s="546">
        <v>0</v>
      </c>
      <c r="AH103" s="546">
        <v>0</v>
      </c>
      <c r="AI103" s="546">
        <v>0</v>
      </c>
      <c r="AJ103" s="551">
        <v>0</v>
      </c>
      <c r="AK103" s="546"/>
      <c r="AL103" s="546"/>
      <c r="AM103" s="546"/>
      <c r="AN103" s="546"/>
      <c r="AO103" s="546"/>
      <c r="AP103" s="546"/>
      <c r="AQ103" s="546"/>
      <c r="AR103" s="546"/>
      <c r="AS103" s="546"/>
      <c r="AT103" s="546"/>
      <c r="AU103" s="546"/>
    </row>
    <row r="104" spans="2:47" s="513" customFormat="1" ht="16.5" customHeight="1">
      <c r="B104" s="1284"/>
      <c r="C104" s="540"/>
      <c r="D104" s="549" t="s">
        <v>1500</v>
      </c>
      <c r="E104" s="550"/>
      <c r="F104" s="546">
        <v>0</v>
      </c>
      <c r="G104" s="546"/>
      <c r="H104" s="546">
        <v>0</v>
      </c>
      <c r="I104" s="556"/>
      <c r="J104" s="546">
        <v>0</v>
      </c>
      <c r="K104" s="546"/>
      <c r="L104" s="546">
        <v>0</v>
      </c>
      <c r="M104" s="546"/>
      <c r="N104" s="546">
        <v>0</v>
      </c>
      <c r="O104" s="546"/>
      <c r="P104" s="546">
        <v>0</v>
      </c>
      <c r="Q104" s="546"/>
      <c r="R104" s="546">
        <v>0</v>
      </c>
      <c r="S104" s="546"/>
      <c r="T104" s="546">
        <v>0</v>
      </c>
      <c r="U104" s="546"/>
      <c r="V104" s="546">
        <v>0</v>
      </c>
      <c r="W104" s="546"/>
      <c r="X104" s="546">
        <v>0</v>
      </c>
      <c r="Y104" s="546"/>
      <c r="Z104" s="546">
        <v>0</v>
      </c>
      <c r="AA104" s="546"/>
      <c r="AB104" s="546">
        <v>0</v>
      </c>
      <c r="AC104" s="546"/>
      <c r="AD104" s="546">
        <v>0</v>
      </c>
      <c r="AE104" s="546">
        <v>0</v>
      </c>
      <c r="AF104" s="546">
        <v>0</v>
      </c>
      <c r="AG104" s="546">
        <v>0</v>
      </c>
      <c r="AH104" s="546">
        <v>0</v>
      </c>
      <c r="AI104" s="546">
        <v>0</v>
      </c>
      <c r="AJ104" s="551">
        <v>0</v>
      </c>
      <c r="AK104" s="546"/>
      <c r="AL104" s="546"/>
      <c r="AM104" s="546"/>
      <c r="AN104" s="546"/>
      <c r="AO104" s="546"/>
      <c r="AP104" s="546"/>
      <c r="AQ104" s="546"/>
      <c r="AR104" s="546"/>
      <c r="AS104" s="546"/>
      <c r="AT104" s="546"/>
      <c r="AU104" s="546"/>
    </row>
    <row r="105" spans="2:47" s="513" customFormat="1" ht="16.5" customHeight="1">
      <c r="B105" s="1284"/>
      <c r="C105" s="540"/>
      <c r="D105" s="549" t="s">
        <v>1501</v>
      </c>
      <c r="E105" s="550"/>
      <c r="F105" s="546">
        <v>0</v>
      </c>
      <c r="G105" s="546"/>
      <c r="H105" s="546">
        <v>0</v>
      </c>
      <c r="I105" s="546"/>
      <c r="J105" s="546">
        <v>0</v>
      </c>
      <c r="K105" s="546"/>
      <c r="L105" s="546">
        <v>0</v>
      </c>
      <c r="M105" s="546"/>
      <c r="N105" s="546">
        <v>0</v>
      </c>
      <c r="O105" s="546"/>
      <c r="P105" s="546">
        <v>0</v>
      </c>
      <c r="Q105" s="546"/>
      <c r="R105" s="546">
        <v>0</v>
      </c>
      <c r="S105" s="546"/>
      <c r="T105" s="546">
        <v>0</v>
      </c>
      <c r="U105" s="546"/>
      <c r="V105" s="546">
        <v>0</v>
      </c>
      <c r="W105" s="546"/>
      <c r="X105" s="546">
        <v>0</v>
      </c>
      <c r="Y105" s="546"/>
      <c r="Z105" s="546">
        <v>0</v>
      </c>
      <c r="AA105" s="546"/>
      <c r="AB105" s="546">
        <v>0</v>
      </c>
      <c r="AC105" s="546"/>
      <c r="AD105" s="546">
        <v>0</v>
      </c>
      <c r="AE105" s="546">
        <v>0</v>
      </c>
      <c r="AF105" s="546">
        <v>0</v>
      </c>
      <c r="AG105" s="546">
        <v>0</v>
      </c>
      <c r="AH105" s="546">
        <v>0</v>
      </c>
      <c r="AI105" s="546">
        <v>0</v>
      </c>
      <c r="AJ105" s="551">
        <v>0</v>
      </c>
      <c r="AK105" s="546"/>
      <c r="AL105" s="546"/>
      <c r="AM105" s="546"/>
      <c r="AN105" s="546"/>
      <c r="AO105" s="546"/>
      <c r="AP105" s="546"/>
      <c r="AQ105" s="546"/>
      <c r="AR105" s="546"/>
      <c r="AS105" s="546"/>
      <c r="AT105" s="546"/>
      <c r="AU105" s="546"/>
    </row>
    <row r="106" spans="2:47" ht="12">
      <c r="B106" s="539"/>
      <c r="C106" s="540"/>
      <c r="D106" s="549" t="s">
        <v>1502</v>
      </c>
      <c r="F106" s="546">
        <v>0</v>
      </c>
      <c r="G106" s="546"/>
      <c r="H106" s="546">
        <v>0</v>
      </c>
      <c r="I106" s="546"/>
      <c r="J106" s="546">
        <v>0</v>
      </c>
      <c r="K106" s="546"/>
      <c r="L106" s="546">
        <v>0</v>
      </c>
      <c r="M106" s="546"/>
      <c r="N106" s="546">
        <v>0</v>
      </c>
      <c r="O106" s="546"/>
      <c r="P106" s="546">
        <v>0</v>
      </c>
      <c r="Q106" s="546"/>
      <c r="R106" s="546">
        <v>0</v>
      </c>
      <c r="S106" s="546"/>
      <c r="T106" s="546">
        <v>0</v>
      </c>
      <c r="U106" s="546"/>
      <c r="V106" s="546">
        <v>0</v>
      </c>
      <c r="W106" s="546"/>
      <c r="X106" s="546">
        <v>0</v>
      </c>
      <c r="Y106" s="546"/>
      <c r="Z106" s="546">
        <v>0</v>
      </c>
      <c r="AA106" s="546"/>
      <c r="AB106" s="546">
        <v>0</v>
      </c>
      <c r="AC106" s="546"/>
      <c r="AD106" s="546">
        <v>0</v>
      </c>
      <c r="AE106" s="546">
        <v>0</v>
      </c>
      <c r="AF106" s="546">
        <v>0</v>
      </c>
      <c r="AG106" s="546">
        <v>0</v>
      </c>
      <c r="AH106" s="546">
        <v>0</v>
      </c>
      <c r="AI106" s="546">
        <v>0</v>
      </c>
      <c r="AJ106" s="551">
        <v>0</v>
      </c>
      <c r="AK106" s="546"/>
      <c r="AL106" s="546"/>
      <c r="AM106" s="546"/>
      <c r="AN106" s="546"/>
      <c r="AO106" s="546"/>
      <c r="AP106" s="546"/>
      <c r="AQ106" s="546"/>
      <c r="AR106" s="546"/>
      <c r="AS106" s="546"/>
      <c r="AT106" s="546"/>
      <c r="AU106" s="546"/>
    </row>
    <row r="107" spans="2:36" s="513" customFormat="1" ht="11.25" customHeight="1">
      <c r="B107" s="529"/>
      <c r="C107" s="530"/>
      <c r="D107" s="517"/>
      <c r="E107" s="516"/>
      <c r="F107" s="531"/>
      <c r="G107" s="532"/>
      <c r="H107" s="532"/>
      <c r="I107" s="533"/>
      <c r="J107" s="533"/>
      <c r="K107" s="516"/>
      <c r="L107" s="516"/>
      <c r="M107" s="516"/>
      <c r="N107" s="516"/>
      <c r="O107" s="516"/>
      <c r="P107" s="516"/>
      <c r="Q107" s="516"/>
      <c r="R107" s="534"/>
      <c r="S107" s="516"/>
      <c r="T107" s="534"/>
      <c r="U107" s="516"/>
      <c r="V107" s="535"/>
      <c r="W107" s="516"/>
      <c r="X107" s="534"/>
      <c r="Y107" s="516"/>
      <c r="Z107" s="534"/>
      <c r="AA107" s="516"/>
      <c r="AB107" s="534"/>
      <c r="AC107" s="516"/>
      <c r="AD107" s="535"/>
      <c r="AE107" s="534"/>
      <c r="AF107" s="535"/>
      <c r="AG107" s="534"/>
      <c r="AH107" s="534"/>
      <c r="AI107" s="536"/>
      <c r="AJ107" s="537"/>
    </row>
    <row r="108" spans="2:36" s="538" customFormat="1" ht="12.75">
      <c r="B108" s="539"/>
      <c r="C108" s="540"/>
      <c r="D108" s="541" t="s">
        <v>332</v>
      </c>
      <c r="E108" s="542"/>
      <c r="F108" s="543">
        <f>SUM(F110:F120)</f>
        <v>164</v>
      </c>
      <c r="G108" s="543"/>
      <c r="H108" s="543">
        <f>SUM(H110:H120)</f>
        <v>2346</v>
      </c>
      <c r="I108" s="543"/>
      <c r="J108" s="543">
        <f>SUM(J110:J120)</f>
        <v>383121</v>
      </c>
      <c r="K108" s="543"/>
      <c r="L108" s="543">
        <f>SUM(L110:L120)</f>
        <v>589210</v>
      </c>
      <c r="M108" s="544"/>
      <c r="N108" s="543">
        <f>SUM(N110:N120)</f>
        <v>1647036</v>
      </c>
      <c r="O108" s="544"/>
      <c r="P108" s="543">
        <f>SUM(P110:P120)</f>
        <v>15</v>
      </c>
      <c r="Q108" s="543"/>
      <c r="R108" s="543">
        <f>SUM(R110:R120)</f>
        <v>2527</v>
      </c>
      <c r="S108" s="543"/>
      <c r="T108" s="543">
        <f>SUM(T110:T120)</f>
        <v>3498</v>
      </c>
      <c r="U108" s="543"/>
      <c r="V108" s="543">
        <f>SUM(V110:V120)</f>
        <v>38891</v>
      </c>
      <c r="W108" s="543"/>
      <c r="X108" s="543">
        <f>SUM(X110:X120)</f>
        <v>42383</v>
      </c>
      <c r="Y108" s="543"/>
      <c r="Z108" s="543">
        <f>SUM(Z110:Z120)</f>
        <v>4211</v>
      </c>
      <c r="AA108" s="543"/>
      <c r="AB108" s="543">
        <f>SUM(AB110:AB120)</f>
        <v>4319</v>
      </c>
      <c r="AC108" s="543"/>
      <c r="AD108" s="543">
        <f aca="true" t="shared" si="7" ref="AD108:AJ108">SUM(AD110:AD120)</f>
        <v>477849</v>
      </c>
      <c r="AE108" s="543">
        <f t="shared" si="7"/>
        <v>57067</v>
      </c>
      <c r="AF108" s="543">
        <f t="shared" si="7"/>
        <v>11381</v>
      </c>
      <c r="AG108" s="543">
        <f t="shared" si="7"/>
        <v>9276</v>
      </c>
      <c r="AH108" s="543">
        <f t="shared" si="7"/>
        <v>51589</v>
      </c>
      <c r="AI108" s="543">
        <f t="shared" si="7"/>
        <v>2886</v>
      </c>
      <c r="AJ108" s="545">
        <f t="shared" si="7"/>
        <v>717</v>
      </c>
    </row>
    <row r="109" spans="2:36" s="538" customFormat="1" ht="19.5" customHeight="1">
      <c r="B109" s="539"/>
      <c r="C109" s="540"/>
      <c r="D109" s="541"/>
      <c r="E109" s="542"/>
      <c r="F109" s="543"/>
      <c r="G109" s="543"/>
      <c r="H109" s="543"/>
      <c r="I109" s="543"/>
      <c r="J109" s="543"/>
      <c r="K109" s="543"/>
      <c r="L109" s="543"/>
      <c r="M109" s="544"/>
      <c r="N109" s="546"/>
      <c r="O109" s="544"/>
      <c r="P109" s="543"/>
      <c r="Q109" s="543"/>
      <c r="R109" s="547"/>
      <c r="S109" s="543"/>
      <c r="T109" s="547"/>
      <c r="U109" s="543"/>
      <c r="V109" s="547"/>
      <c r="W109" s="543"/>
      <c r="X109" s="547"/>
      <c r="Y109" s="543"/>
      <c r="Z109" s="547"/>
      <c r="AA109" s="543"/>
      <c r="AB109" s="547"/>
      <c r="AC109" s="543"/>
      <c r="AD109" s="547"/>
      <c r="AE109" s="547"/>
      <c r="AF109" s="547"/>
      <c r="AG109" s="547"/>
      <c r="AH109" s="547"/>
      <c r="AI109" s="547"/>
      <c r="AJ109" s="548"/>
    </row>
    <row r="110" spans="2:47" s="513" customFormat="1" ht="16.5" customHeight="1">
      <c r="B110" s="539">
        <v>25</v>
      </c>
      <c r="C110" s="540"/>
      <c r="D110" s="549" t="s">
        <v>1490</v>
      </c>
      <c r="E110" s="550"/>
      <c r="F110" s="546">
        <v>56</v>
      </c>
      <c r="G110" s="546"/>
      <c r="H110" s="546">
        <v>127</v>
      </c>
      <c r="I110" s="546"/>
      <c r="J110" s="546" t="s">
        <v>1491</v>
      </c>
      <c r="K110" s="546"/>
      <c r="L110" s="546">
        <v>17614</v>
      </c>
      <c r="M110" s="546"/>
      <c r="N110" s="546">
        <v>41792</v>
      </c>
      <c r="O110" s="546"/>
      <c r="P110" s="546" t="s">
        <v>1491</v>
      </c>
      <c r="Q110" s="546"/>
      <c r="R110" s="546" t="s">
        <v>1491</v>
      </c>
      <c r="S110" s="546"/>
      <c r="T110" s="546" t="s">
        <v>1491</v>
      </c>
      <c r="U110" s="546"/>
      <c r="V110" s="546" t="s">
        <v>1491</v>
      </c>
      <c r="W110" s="546"/>
      <c r="X110" s="546" t="s">
        <v>1491</v>
      </c>
      <c r="Y110" s="546"/>
      <c r="Z110" s="546" t="s">
        <v>1491</v>
      </c>
      <c r="AA110" s="546"/>
      <c r="AB110" s="546" t="s">
        <v>1491</v>
      </c>
      <c r="AC110" s="546"/>
      <c r="AD110" s="546" t="s">
        <v>1491</v>
      </c>
      <c r="AE110" s="546" t="s">
        <v>1491</v>
      </c>
      <c r="AF110" s="546" t="s">
        <v>1491</v>
      </c>
      <c r="AG110" s="546" t="s">
        <v>1491</v>
      </c>
      <c r="AH110" s="546" t="s">
        <v>1491</v>
      </c>
      <c r="AI110" s="546" t="s">
        <v>1491</v>
      </c>
      <c r="AJ110" s="551" t="s">
        <v>1491</v>
      </c>
      <c r="AK110" s="546"/>
      <c r="AL110" s="546"/>
      <c r="AM110" s="546"/>
      <c r="AN110" s="546"/>
      <c r="AO110" s="546"/>
      <c r="AP110" s="546"/>
      <c r="AQ110" s="546"/>
      <c r="AR110" s="546"/>
      <c r="AS110" s="546"/>
      <c r="AT110" s="546"/>
      <c r="AU110" s="546"/>
    </row>
    <row r="111" spans="2:47" s="513" customFormat="1" ht="16.5" customHeight="1">
      <c r="B111" s="1284" t="s">
        <v>1510</v>
      </c>
      <c r="C111" s="540"/>
      <c r="D111" s="549" t="s">
        <v>1492</v>
      </c>
      <c r="E111" s="550"/>
      <c r="F111" s="546">
        <v>42</v>
      </c>
      <c r="G111" s="546"/>
      <c r="H111" s="546">
        <v>286</v>
      </c>
      <c r="I111" s="546"/>
      <c r="J111" s="546">
        <v>25862</v>
      </c>
      <c r="K111" s="546"/>
      <c r="L111" s="546">
        <v>53332</v>
      </c>
      <c r="M111" s="546"/>
      <c r="N111" s="546">
        <v>117837</v>
      </c>
      <c r="O111" s="546"/>
      <c r="P111" s="546">
        <v>0</v>
      </c>
      <c r="Q111" s="546"/>
      <c r="R111" s="546">
        <v>161</v>
      </c>
      <c r="S111" s="546"/>
      <c r="T111" s="546">
        <v>365</v>
      </c>
      <c r="U111" s="546"/>
      <c r="V111" s="546">
        <v>4432</v>
      </c>
      <c r="W111" s="546"/>
      <c r="X111" s="546">
        <v>3793</v>
      </c>
      <c r="Y111" s="546"/>
      <c r="Z111" s="546">
        <v>428</v>
      </c>
      <c r="AA111" s="546"/>
      <c r="AB111" s="546">
        <v>554</v>
      </c>
      <c r="AC111" s="546"/>
      <c r="AD111" s="546">
        <v>50116</v>
      </c>
      <c r="AE111" s="546">
        <v>8182</v>
      </c>
      <c r="AF111" s="546">
        <v>2125</v>
      </c>
      <c r="AG111" s="546">
        <v>330</v>
      </c>
      <c r="AH111" s="546">
        <v>3297</v>
      </c>
      <c r="AI111" s="546">
        <v>0</v>
      </c>
      <c r="AJ111" s="551">
        <v>0</v>
      </c>
      <c r="AK111" s="546"/>
      <c r="AL111" s="546"/>
      <c r="AM111" s="546"/>
      <c r="AN111" s="546"/>
      <c r="AO111" s="546"/>
      <c r="AP111" s="546"/>
      <c r="AQ111" s="546"/>
      <c r="AR111" s="546"/>
      <c r="AS111" s="546"/>
      <c r="AT111" s="546"/>
      <c r="AU111" s="546"/>
    </row>
    <row r="112" spans="2:47" s="552" customFormat="1" ht="16.5" customHeight="1">
      <c r="B112" s="1284"/>
      <c r="C112" s="554"/>
      <c r="D112" s="549" t="s">
        <v>1494</v>
      </c>
      <c r="E112" s="555"/>
      <c r="F112" s="546">
        <v>31</v>
      </c>
      <c r="G112" s="547"/>
      <c r="H112" s="546">
        <v>427</v>
      </c>
      <c r="I112" s="547"/>
      <c r="J112" s="546">
        <v>54897</v>
      </c>
      <c r="K112" s="546"/>
      <c r="L112" s="546">
        <v>87658</v>
      </c>
      <c r="M112" s="546"/>
      <c r="N112" s="546">
        <v>188924</v>
      </c>
      <c r="O112" s="546"/>
      <c r="P112" s="546">
        <v>0</v>
      </c>
      <c r="Q112" s="546"/>
      <c r="R112" s="546">
        <v>831</v>
      </c>
      <c r="S112" s="546"/>
      <c r="T112" s="546">
        <v>1058</v>
      </c>
      <c r="U112" s="546"/>
      <c r="V112" s="546">
        <v>11108</v>
      </c>
      <c r="W112" s="546"/>
      <c r="X112" s="546">
        <v>11187</v>
      </c>
      <c r="Y112" s="546"/>
      <c r="Z112" s="546">
        <v>801</v>
      </c>
      <c r="AA112" s="546"/>
      <c r="AB112" s="546">
        <v>620</v>
      </c>
      <c r="AC112" s="546"/>
      <c r="AD112" s="546">
        <v>79094</v>
      </c>
      <c r="AE112" s="546">
        <v>7875</v>
      </c>
      <c r="AF112" s="546">
        <v>3273</v>
      </c>
      <c r="AG112" s="546">
        <v>204</v>
      </c>
      <c r="AH112" s="546">
        <v>3574</v>
      </c>
      <c r="AI112" s="546">
        <v>0</v>
      </c>
      <c r="AJ112" s="551">
        <v>0</v>
      </c>
      <c r="AK112" s="546"/>
      <c r="AL112" s="546"/>
      <c r="AM112" s="546"/>
      <c r="AN112" s="546"/>
      <c r="AO112" s="546"/>
      <c r="AP112" s="546"/>
      <c r="AQ112" s="546"/>
      <c r="AR112" s="546"/>
      <c r="AS112" s="546"/>
      <c r="AT112" s="546"/>
      <c r="AU112" s="546"/>
    </row>
    <row r="113" spans="2:47" s="513" customFormat="1" ht="16.5" customHeight="1">
      <c r="B113" s="1284"/>
      <c r="C113" s="554"/>
      <c r="D113" s="549" t="s">
        <v>1495</v>
      </c>
      <c r="E113" s="550"/>
      <c r="F113" s="546">
        <v>21</v>
      </c>
      <c r="G113" s="546"/>
      <c r="H113" s="546">
        <v>512</v>
      </c>
      <c r="I113" s="546"/>
      <c r="J113" s="546">
        <v>67900</v>
      </c>
      <c r="K113" s="546"/>
      <c r="L113" s="546">
        <v>131894</v>
      </c>
      <c r="M113" s="546"/>
      <c r="N113" s="546">
        <v>257279</v>
      </c>
      <c r="O113" s="546"/>
      <c r="P113" s="546">
        <v>6</v>
      </c>
      <c r="Q113" s="546"/>
      <c r="R113" s="546">
        <v>1228</v>
      </c>
      <c r="S113" s="546"/>
      <c r="T113" s="546">
        <v>1513</v>
      </c>
      <c r="U113" s="546"/>
      <c r="V113" s="546">
        <v>6715</v>
      </c>
      <c r="W113" s="546"/>
      <c r="X113" s="546">
        <v>7602</v>
      </c>
      <c r="Y113" s="546"/>
      <c r="Z113" s="546">
        <v>797</v>
      </c>
      <c r="AA113" s="546"/>
      <c r="AB113" s="546">
        <v>571</v>
      </c>
      <c r="AC113" s="546"/>
      <c r="AD113" s="546">
        <v>76634</v>
      </c>
      <c r="AE113" s="546">
        <v>9827</v>
      </c>
      <c r="AF113" s="546">
        <v>928</v>
      </c>
      <c r="AG113" s="546">
        <v>4542</v>
      </c>
      <c r="AH113" s="546">
        <v>7354</v>
      </c>
      <c r="AI113" s="546">
        <v>2157</v>
      </c>
      <c r="AJ113" s="551">
        <v>0</v>
      </c>
      <c r="AK113" s="546"/>
      <c r="AL113" s="546"/>
      <c r="AM113" s="546"/>
      <c r="AN113" s="546"/>
      <c r="AO113" s="546"/>
      <c r="AP113" s="546"/>
      <c r="AQ113" s="546"/>
      <c r="AR113" s="546"/>
      <c r="AS113" s="546"/>
      <c r="AT113" s="546"/>
      <c r="AU113" s="546"/>
    </row>
    <row r="114" spans="2:47" s="513" customFormat="1" ht="16.5" customHeight="1">
      <c r="B114" s="1284"/>
      <c r="C114" s="554"/>
      <c r="D114" s="549" t="s">
        <v>1496</v>
      </c>
      <c r="E114" s="550" t="s">
        <v>1504</v>
      </c>
      <c r="F114" s="546">
        <v>7</v>
      </c>
      <c r="G114" s="546"/>
      <c r="H114" s="546">
        <v>264</v>
      </c>
      <c r="I114" s="546"/>
      <c r="J114" s="546">
        <v>45079</v>
      </c>
      <c r="K114" s="546"/>
      <c r="L114" s="546">
        <v>74241</v>
      </c>
      <c r="M114" s="546"/>
      <c r="N114" s="546">
        <v>158593</v>
      </c>
      <c r="O114" s="546"/>
      <c r="P114" s="546">
        <v>9</v>
      </c>
      <c r="Q114" s="546"/>
      <c r="R114" s="546">
        <v>0</v>
      </c>
      <c r="S114" s="546"/>
      <c r="T114" s="546">
        <v>215</v>
      </c>
      <c r="U114" s="546"/>
      <c r="V114" s="546">
        <v>5134</v>
      </c>
      <c r="W114" s="546"/>
      <c r="X114" s="546">
        <v>4559</v>
      </c>
      <c r="Y114" s="546"/>
      <c r="Z114" s="546">
        <v>248</v>
      </c>
      <c r="AA114" s="546"/>
      <c r="AB114" s="546">
        <v>293</v>
      </c>
      <c r="AC114" s="546"/>
      <c r="AD114" s="546">
        <v>34515</v>
      </c>
      <c r="AE114" s="546">
        <v>8267</v>
      </c>
      <c r="AF114" s="546">
        <v>2453</v>
      </c>
      <c r="AG114" s="546">
        <v>382</v>
      </c>
      <c r="AH114" s="546">
        <v>3575</v>
      </c>
      <c r="AI114" s="546">
        <v>729</v>
      </c>
      <c r="AJ114" s="551">
        <v>717</v>
      </c>
      <c r="AK114" s="546"/>
      <c r="AL114" s="546"/>
      <c r="AM114" s="546"/>
      <c r="AN114" s="546"/>
      <c r="AO114" s="546"/>
      <c r="AP114" s="546"/>
      <c r="AQ114" s="546"/>
      <c r="AR114" s="546"/>
      <c r="AS114" s="546"/>
      <c r="AT114" s="546"/>
      <c r="AU114" s="546"/>
    </row>
    <row r="115" spans="2:47" s="513" customFormat="1" ht="16.5" customHeight="1">
      <c r="B115" s="1284"/>
      <c r="C115" s="554"/>
      <c r="D115" s="549" t="s">
        <v>1497</v>
      </c>
      <c r="E115" s="550"/>
      <c r="F115" s="546">
        <v>6</v>
      </c>
      <c r="G115" s="546"/>
      <c r="H115" s="546">
        <v>730</v>
      </c>
      <c r="I115" s="546"/>
      <c r="J115" s="546">
        <v>189383</v>
      </c>
      <c r="K115" s="546"/>
      <c r="L115" s="546">
        <v>224471</v>
      </c>
      <c r="M115" s="546"/>
      <c r="N115" s="546">
        <v>882611</v>
      </c>
      <c r="O115" s="546"/>
      <c r="P115" s="546">
        <v>0</v>
      </c>
      <c r="Q115" s="546"/>
      <c r="R115" s="546">
        <v>307</v>
      </c>
      <c r="S115" s="546"/>
      <c r="T115" s="546">
        <v>347</v>
      </c>
      <c r="U115" s="546"/>
      <c r="V115" s="546">
        <v>11502</v>
      </c>
      <c r="W115" s="546"/>
      <c r="X115" s="546">
        <v>15242</v>
      </c>
      <c r="Y115" s="546"/>
      <c r="Z115" s="546">
        <v>1937</v>
      </c>
      <c r="AA115" s="546"/>
      <c r="AB115" s="546">
        <v>2281</v>
      </c>
      <c r="AC115" s="546"/>
      <c r="AD115" s="546">
        <v>237490</v>
      </c>
      <c r="AE115" s="546">
        <v>22916</v>
      </c>
      <c r="AF115" s="546">
        <v>2602</v>
      </c>
      <c r="AG115" s="546">
        <v>3818</v>
      </c>
      <c r="AH115" s="546">
        <v>33789</v>
      </c>
      <c r="AI115" s="546">
        <v>0</v>
      </c>
      <c r="AJ115" s="551">
        <v>0</v>
      </c>
      <c r="AK115" s="546"/>
      <c r="AL115" s="546"/>
      <c r="AM115" s="546"/>
      <c r="AN115" s="546"/>
      <c r="AO115" s="546"/>
      <c r="AP115" s="546"/>
      <c r="AQ115" s="546"/>
      <c r="AR115" s="546"/>
      <c r="AS115" s="546"/>
      <c r="AT115" s="546"/>
      <c r="AU115" s="546"/>
    </row>
    <row r="116" spans="2:47" s="513" customFormat="1" ht="16.5" customHeight="1">
      <c r="B116" s="1284"/>
      <c r="C116" s="554"/>
      <c r="D116" s="549" t="s">
        <v>1498</v>
      </c>
      <c r="E116" s="550"/>
      <c r="F116" s="546">
        <v>0</v>
      </c>
      <c r="G116" s="546"/>
      <c r="H116" s="546">
        <v>0</v>
      </c>
      <c r="I116" s="546"/>
      <c r="J116" s="546">
        <v>0</v>
      </c>
      <c r="K116" s="546"/>
      <c r="L116" s="546">
        <v>0</v>
      </c>
      <c r="M116" s="546"/>
      <c r="N116" s="546">
        <v>0</v>
      </c>
      <c r="O116" s="546"/>
      <c r="P116" s="546">
        <v>0</v>
      </c>
      <c r="Q116" s="546"/>
      <c r="R116" s="546">
        <v>0</v>
      </c>
      <c r="S116" s="546"/>
      <c r="T116" s="546">
        <v>0</v>
      </c>
      <c r="U116" s="546"/>
      <c r="V116" s="546">
        <v>0</v>
      </c>
      <c r="W116" s="546"/>
      <c r="X116" s="546">
        <v>0</v>
      </c>
      <c r="Y116" s="546"/>
      <c r="Z116" s="546">
        <v>0</v>
      </c>
      <c r="AA116" s="546"/>
      <c r="AB116" s="546">
        <v>0</v>
      </c>
      <c r="AC116" s="546"/>
      <c r="AD116" s="546">
        <v>0</v>
      </c>
      <c r="AE116" s="546">
        <v>0</v>
      </c>
      <c r="AF116" s="546">
        <v>0</v>
      </c>
      <c r="AG116" s="546">
        <v>0</v>
      </c>
      <c r="AH116" s="546">
        <v>0</v>
      </c>
      <c r="AI116" s="546">
        <v>0</v>
      </c>
      <c r="AJ116" s="551">
        <v>0</v>
      </c>
      <c r="AK116" s="546"/>
      <c r="AL116" s="546"/>
      <c r="AM116" s="546"/>
      <c r="AN116" s="546"/>
      <c r="AO116" s="546"/>
      <c r="AP116" s="546"/>
      <c r="AQ116" s="546"/>
      <c r="AR116" s="546"/>
      <c r="AS116" s="546"/>
      <c r="AT116" s="546"/>
      <c r="AU116" s="546"/>
    </row>
    <row r="117" spans="2:47" s="513" customFormat="1" ht="16.5" customHeight="1">
      <c r="B117" s="1284"/>
      <c r="C117" s="554"/>
      <c r="D117" s="549" t="s">
        <v>1499</v>
      </c>
      <c r="E117" s="550"/>
      <c r="F117" s="546">
        <v>1</v>
      </c>
      <c r="G117" s="546"/>
      <c r="H117" s="546" t="s">
        <v>1505</v>
      </c>
      <c r="I117" s="546"/>
      <c r="J117" s="546" t="s">
        <v>1505</v>
      </c>
      <c r="K117" s="546"/>
      <c r="L117" s="546" t="s">
        <v>1505</v>
      </c>
      <c r="M117" s="546"/>
      <c r="N117" s="546" t="s">
        <v>1505</v>
      </c>
      <c r="O117" s="546"/>
      <c r="P117" s="546">
        <v>0</v>
      </c>
      <c r="Q117" s="546"/>
      <c r="R117" s="546" t="s">
        <v>1505</v>
      </c>
      <c r="S117" s="546"/>
      <c r="T117" s="546" t="s">
        <v>1505</v>
      </c>
      <c r="U117" s="546"/>
      <c r="V117" s="546" t="s">
        <v>1505</v>
      </c>
      <c r="W117" s="546"/>
      <c r="X117" s="546" t="s">
        <v>1505</v>
      </c>
      <c r="Y117" s="546"/>
      <c r="Z117" s="546">
        <v>0</v>
      </c>
      <c r="AA117" s="546"/>
      <c r="AB117" s="546">
        <v>0</v>
      </c>
      <c r="AC117" s="546"/>
      <c r="AD117" s="546" t="s">
        <v>1505</v>
      </c>
      <c r="AE117" s="546" t="s">
        <v>1505</v>
      </c>
      <c r="AF117" s="546" t="s">
        <v>1505</v>
      </c>
      <c r="AG117" s="546" t="s">
        <v>1505</v>
      </c>
      <c r="AH117" s="546" t="s">
        <v>1505</v>
      </c>
      <c r="AI117" s="546">
        <v>0</v>
      </c>
      <c r="AJ117" s="551">
        <v>0</v>
      </c>
      <c r="AK117" s="546"/>
      <c r="AL117" s="546"/>
      <c r="AM117" s="546"/>
      <c r="AN117" s="546"/>
      <c r="AO117" s="546"/>
      <c r="AP117" s="546"/>
      <c r="AQ117" s="546"/>
      <c r="AR117" s="546"/>
      <c r="AS117" s="546"/>
      <c r="AT117" s="546"/>
      <c r="AU117" s="546"/>
    </row>
    <row r="118" spans="2:47" s="513" customFormat="1" ht="16.5" customHeight="1">
      <c r="B118" s="1284"/>
      <c r="C118" s="540"/>
      <c r="D118" s="549" t="s">
        <v>1500</v>
      </c>
      <c r="E118" s="550"/>
      <c r="F118" s="546">
        <v>0</v>
      </c>
      <c r="G118" s="546"/>
      <c r="H118" s="546">
        <v>0</v>
      </c>
      <c r="I118" s="556"/>
      <c r="J118" s="546">
        <v>0</v>
      </c>
      <c r="K118" s="546"/>
      <c r="L118" s="546">
        <v>0</v>
      </c>
      <c r="M118" s="546"/>
      <c r="N118" s="546">
        <v>0</v>
      </c>
      <c r="O118" s="546"/>
      <c r="P118" s="546">
        <v>0</v>
      </c>
      <c r="Q118" s="546"/>
      <c r="R118" s="546">
        <v>0</v>
      </c>
      <c r="S118" s="546"/>
      <c r="T118" s="546">
        <v>0</v>
      </c>
      <c r="U118" s="546"/>
      <c r="V118" s="546">
        <v>0</v>
      </c>
      <c r="W118" s="546"/>
      <c r="X118" s="546">
        <v>0</v>
      </c>
      <c r="Y118" s="546"/>
      <c r="Z118" s="546">
        <v>0</v>
      </c>
      <c r="AA118" s="546"/>
      <c r="AB118" s="546">
        <v>0</v>
      </c>
      <c r="AC118" s="546"/>
      <c r="AD118" s="546">
        <v>0</v>
      </c>
      <c r="AE118" s="546">
        <v>0</v>
      </c>
      <c r="AF118" s="546">
        <v>0</v>
      </c>
      <c r="AG118" s="546">
        <v>0</v>
      </c>
      <c r="AH118" s="546">
        <v>0</v>
      </c>
      <c r="AI118" s="546">
        <v>0</v>
      </c>
      <c r="AJ118" s="551">
        <v>0</v>
      </c>
      <c r="AK118" s="546"/>
      <c r="AL118" s="546"/>
      <c r="AM118" s="546"/>
      <c r="AN118" s="546"/>
      <c r="AO118" s="546"/>
      <c r="AP118" s="546"/>
      <c r="AQ118" s="546"/>
      <c r="AR118" s="546"/>
      <c r="AS118" s="546"/>
      <c r="AT118" s="546"/>
      <c r="AU118" s="546"/>
    </row>
    <row r="119" spans="2:47" s="513" customFormat="1" ht="16.5" customHeight="1">
      <c r="B119" s="1284"/>
      <c r="C119" s="540"/>
      <c r="D119" s="549" t="s">
        <v>1501</v>
      </c>
      <c r="E119" s="550"/>
      <c r="F119" s="546">
        <v>0</v>
      </c>
      <c r="G119" s="546"/>
      <c r="H119" s="546">
        <v>0</v>
      </c>
      <c r="I119" s="546"/>
      <c r="J119" s="546">
        <v>0</v>
      </c>
      <c r="K119" s="546"/>
      <c r="L119" s="546">
        <v>0</v>
      </c>
      <c r="M119" s="546"/>
      <c r="N119" s="546">
        <v>0</v>
      </c>
      <c r="O119" s="546"/>
      <c r="P119" s="546">
        <v>0</v>
      </c>
      <c r="Q119" s="546"/>
      <c r="R119" s="546">
        <v>0</v>
      </c>
      <c r="S119" s="546"/>
      <c r="T119" s="546">
        <v>0</v>
      </c>
      <c r="U119" s="546"/>
      <c r="V119" s="546">
        <v>0</v>
      </c>
      <c r="W119" s="546"/>
      <c r="X119" s="546">
        <v>0</v>
      </c>
      <c r="Y119" s="546"/>
      <c r="Z119" s="546">
        <v>0</v>
      </c>
      <c r="AA119" s="546"/>
      <c r="AB119" s="546">
        <v>0</v>
      </c>
      <c r="AC119" s="546"/>
      <c r="AD119" s="546">
        <v>0</v>
      </c>
      <c r="AE119" s="546">
        <v>0</v>
      </c>
      <c r="AF119" s="546">
        <v>0</v>
      </c>
      <c r="AG119" s="546">
        <v>0</v>
      </c>
      <c r="AH119" s="546">
        <v>0</v>
      </c>
      <c r="AI119" s="546">
        <v>0</v>
      </c>
      <c r="AJ119" s="551">
        <v>0</v>
      </c>
      <c r="AK119" s="546"/>
      <c r="AL119" s="546"/>
      <c r="AM119" s="546"/>
      <c r="AN119" s="546"/>
      <c r="AO119" s="546"/>
      <c r="AP119" s="546"/>
      <c r="AQ119" s="546"/>
      <c r="AR119" s="546"/>
      <c r="AS119" s="546"/>
      <c r="AT119" s="546"/>
      <c r="AU119" s="546"/>
    </row>
    <row r="120" spans="2:47" ht="12">
      <c r="B120" s="539"/>
      <c r="C120" s="540"/>
      <c r="D120" s="549" t="s">
        <v>1502</v>
      </c>
      <c r="F120" s="546">
        <v>0</v>
      </c>
      <c r="G120" s="546"/>
      <c r="H120" s="546">
        <v>0</v>
      </c>
      <c r="I120" s="546"/>
      <c r="J120" s="546">
        <v>0</v>
      </c>
      <c r="K120" s="546"/>
      <c r="L120" s="546">
        <v>0</v>
      </c>
      <c r="M120" s="546"/>
      <c r="N120" s="546">
        <v>0</v>
      </c>
      <c r="O120" s="546"/>
      <c r="P120" s="546">
        <v>0</v>
      </c>
      <c r="Q120" s="546"/>
      <c r="R120" s="546">
        <v>0</v>
      </c>
      <c r="S120" s="546"/>
      <c r="T120" s="546">
        <v>0</v>
      </c>
      <c r="U120" s="546"/>
      <c r="V120" s="546">
        <v>0</v>
      </c>
      <c r="W120" s="546"/>
      <c r="X120" s="546">
        <v>0</v>
      </c>
      <c r="Y120" s="546"/>
      <c r="Z120" s="546">
        <v>0</v>
      </c>
      <c r="AA120" s="546"/>
      <c r="AB120" s="546">
        <v>0</v>
      </c>
      <c r="AC120" s="546"/>
      <c r="AD120" s="546">
        <v>0</v>
      </c>
      <c r="AE120" s="546">
        <v>0</v>
      </c>
      <c r="AF120" s="546">
        <v>0</v>
      </c>
      <c r="AG120" s="546">
        <v>0</v>
      </c>
      <c r="AH120" s="546">
        <v>0</v>
      </c>
      <c r="AI120" s="546">
        <v>0</v>
      </c>
      <c r="AJ120" s="551">
        <v>0</v>
      </c>
      <c r="AK120" s="546"/>
      <c r="AL120" s="546"/>
      <c r="AM120" s="546"/>
      <c r="AN120" s="546"/>
      <c r="AO120" s="546"/>
      <c r="AP120" s="546"/>
      <c r="AQ120" s="546"/>
      <c r="AR120" s="546"/>
      <c r="AS120" s="546"/>
      <c r="AT120" s="546"/>
      <c r="AU120" s="546"/>
    </row>
    <row r="121" spans="2:36" s="513" customFormat="1" ht="11.25" customHeight="1">
      <c r="B121" s="529"/>
      <c r="C121" s="530"/>
      <c r="D121" s="517"/>
      <c r="E121" s="516"/>
      <c r="F121" s="531"/>
      <c r="G121" s="532"/>
      <c r="H121" s="532"/>
      <c r="I121" s="533"/>
      <c r="J121" s="533"/>
      <c r="K121" s="516"/>
      <c r="L121" s="516"/>
      <c r="M121" s="516"/>
      <c r="N121" s="516"/>
      <c r="O121" s="516"/>
      <c r="P121" s="516"/>
      <c r="Q121" s="516"/>
      <c r="R121" s="534"/>
      <c r="S121" s="516"/>
      <c r="T121" s="534"/>
      <c r="U121" s="516"/>
      <c r="V121" s="535"/>
      <c r="W121" s="516"/>
      <c r="X121" s="534"/>
      <c r="Y121" s="516"/>
      <c r="Z121" s="534"/>
      <c r="AA121" s="516"/>
      <c r="AB121" s="534"/>
      <c r="AC121" s="516"/>
      <c r="AD121" s="535"/>
      <c r="AE121" s="534"/>
      <c r="AF121" s="535"/>
      <c r="AG121" s="534"/>
      <c r="AH121" s="534"/>
      <c r="AI121" s="536"/>
      <c r="AJ121" s="537"/>
    </row>
    <row r="122" spans="2:36" s="538" customFormat="1" ht="12.75">
      <c r="B122" s="539"/>
      <c r="C122" s="540"/>
      <c r="D122" s="541" t="s">
        <v>332</v>
      </c>
      <c r="E122" s="542"/>
      <c r="F122" s="543">
        <f>SUM(F124:F134)</f>
        <v>34</v>
      </c>
      <c r="G122" s="543"/>
      <c r="H122" s="543">
        <f>SUM(H124:H134)</f>
        <v>3157</v>
      </c>
      <c r="I122" s="543"/>
      <c r="J122" s="543">
        <f>SUM(J124:J134)</f>
        <v>978376</v>
      </c>
      <c r="K122" s="543"/>
      <c r="L122" s="543">
        <f>SUM(L124:L134)</f>
        <v>6004763</v>
      </c>
      <c r="M122" s="544"/>
      <c r="N122" s="543">
        <f>SUM(N124:N134)</f>
        <v>9058719</v>
      </c>
      <c r="O122" s="544"/>
      <c r="P122" s="543">
        <f>SUM(P124:P134)</f>
        <v>0</v>
      </c>
      <c r="Q122" s="543"/>
      <c r="R122" s="543">
        <f>SUM(R124:R134)</f>
        <v>427446</v>
      </c>
      <c r="S122" s="543"/>
      <c r="T122" s="543">
        <f>SUM(T124:T134)</f>
        <v>464532</v>
      </c>
      <c r="U122" s="543"/>
      <c r="V122" s="543">
        <f>SUM(V124:V134)</f>
        <v>991681</v>
      </c>
      <c r="W122" s="543"/>
      <c r="X122" s="543">
        <f>SUM(X124:X134)</f>
        <v>853744</v>
      </c>
      <c r="Y122" s="543"/>
      <c r="Z122" s="543">
        <f>SUM(Z124:Z134)</f>
        <v>135042</v>
      </c>
      <c r="AA122" s="543"/>
      <c r="AB122" s="543">
        <f>SUM(AB124:AB134)</f>
        <v>380443</v>
      </c>
      <c r="AC122" s="543"/>
      <c r="AD122" s="543">
        <f aca="true" t="shared" si="8" ref="AD122:AJ122">SUM(AD124:AD134)</f>
        <v>2757988</v>
      </c>
      <c r="AE122" s="543">
        <f t="shared" si="8"/>
        <v>1430166</v>
      </c>
      <c r="AF122" s="543">
        <f t="shared" si="8"/>
        <v>42023</v>
      </c>
      <c r="AG122" s="543">
        <f t="shared" si="8"/>
        <v>190149</v>
      </c>
      <c r="AH122" s="543">
        <f t="shared" si="8"/>
        <v>433150</v>
      </c>
      <c r="AI122" s="543">
        <f t="shared" si="8"/>
        <v>937051</v>
      </c>
      <c r="AJ122" s="545">
        <f t="shared" si="8"/>
        <v>1211073</v>
      </c>
    </row>
    <row r="123" spans="2:36" s="538" customFormat="1" ht="19.5" customHeight="1">
      <c r="B123" s="539"/>
      <c r="C123" s="540"/>
      <c r="D123" s="541"/>
      <c r="E123" s="542"/>
      <c r="F123" s="543"/>
      <c r="G123" s="543"/>
      <c r="H123" s="543"/>
      <c r="I123" s="543"/>
      <c r="J123" s="543"/>
      <c r="K123" s="543"/>
      <c r="L123" s="543"/>
      <c r="M123" s="544"/>
      <c r="N123" s="543"/>
      <c r="O123" s="544"/>
      <c r="P123" s="543"/>
      <c r="Q123" s="543"/>
      <c r="R123" s="547"/>
      <c r="S123" s="543"/>
      <c r="T123" s="547"/>
      <c r="U123" s="543"/>
      <c r="V123" s="547"/>
      <c r="W123" s="543"/>
      <c r="X123" s="547"/>
      <c r="Y123" s="543"/>
      <c r="Z123" s="547"/>
      <c r="AA123" s="543"/>
      <c r="AB123" s="547"/>
      <c r="AC123" s="543"/>
      <c r="AD123" s="547"/>
      <c r="AE123" s="547"/>
      <c r="AF123" s="547"/>
      <c r="AG123" s="547"/>
      <c r="AH123" s="547"/>
      <c r="AI123" s="547"/>
      <c r="AJ123" s="548"/>
    </row>
    <row r="124" spans="2:47" s="513" customFormat="1" ht="16.5" customHeight="1">
      <c r="B124" s="539">
        <v>26</v>
      </c>
      <c r="C124" s="540"/>
      <c r="D124" s="549" t="s">
        <v>1490</v>
      </c>
      <c r="E124" s="550"/>
      <c r="F124" s="546">
        <v>13</v>
      </c>
      <c r="G124" s="546"/>
      <c r="H124" s="546">
        <v>36</v>
      </c>
      <c r="I124" s="546"/>
      <c r="J124" s="546" t="s">
        <v>1491</v>
      </c>
      <c r="K124" s="546"/>
      <c r="L124" s="546">
        <v>11917</v>
      </c>
      <c r="M124" s="546"/>
      <c r="N124" s="546">
        <v>19883</v>
      </c>
      <c r="O124" s="546"/>
      <c r="P124" s="546" t="s">
        <v>1491</v>
      </c>
      <c r="Q124" s="546"/>
      <c r="R124" s="546" t="s">
        <v>1491</v>
      </c>
      <c r="S124" s="546"/>
      <c r="T124" s="546" t="s">
        <v>1491</v>
      </c>
      <c r="U124" s="546"/>
      <c r="V124" s="546" t="s">
        <v>1491</v>
      </c>
      <c r="W124" s="546"/>
      <c r="X124" s="546" t="s">
        <v>1491</v>
      </c>
      <c r="Y124" s="546"/>
      <c r="Z124" s="546">
        <v>0</v>
      </c>
      <c r="AA124" s="546"/>
      <c r="AB124" s="546">
        <v>0</v>
      </c>
      <c r="AC124" s="546"/>
      <c r="AD124" s="546">
        <v>0</v>
      </c>
      <c r="AE124" s="546">
        <v>0</v>
      </c>
      <c r="AF124" s="546">
        <v>0</v>
      </c>
      <c r="AG124" s="546">
        <v>0</v>
      </c>
      <c r="AH124" s="546">
        <v>0</v>
      </c>
      <c r="AI124" s="546">
        <v>0</v>
      </c>
      <c r="AJ124" s="551">
        <v>0</v>
      </c>
      <c r="AK124" s="546"/>
      <c r="AL124" s="546"/>
      <c r="AM124" s="546"/>
      <c r="AN124" s="546"/>
      <c r="AO124" s="546"/>
      <c r="AP124" s="546"/>
      <c r="AQ124" s="546"/>
      <c r="AR124" s="546"/>
      <c r="AS124" s="546"/>
      <c r="AT124" s="546"/>
      <c r="AU124" s="546"/>
    </row>
    <row r="125" spans="2:47" s="513" customFormat="1" ht="16.5" customHeight="1">
      <c r="B125" s="1284" t="s">
        <v>1511</v>
      </c>
      <c r="C125" s="540"/>
      <c r="D125" s="549" t="s">
        <v>1492</v>
      </c>
      <c r="E125" s="550"/>
      <c r="F125" s="546">
        <v>3</v>
      </c>
      <c r="G125" s="546"/>
      <c r="H125" s="546">
        <v>18</v>
      </c>
      <c r="I125" s="546"/>
      <c r="J125" s="546">
        <v>879</v>
      </c>
      <c r="K125" s="546"/>
      <c r="L125" s="546">
        <v>4153</v>
      </c>
      <c r="M125" s="546"/>
      <c r="N125" s="546">
        <v>7862</v>
      </c>
      <c r="O125" s="546"/>
      <c r="P125" s="546">
        <v>0</v>
      </c>
      <c r="Q125" s="546"/>
      <c r="R125" s="546">
        <v>126</v>
      </c>
      <c r="S125" s="546"/>
      <c r="T125" s="546">
        <v>114</v>
      </c>
      <c r="U125" s="546"/>
      <c r="V125" s="546">
        <v>789</v>
      </c>
      <c r="W125" s="546"/>
      <c r="X125" s="546">
        <v>923</v>
      </c>
      <c r="Y125" s="546"/>
      <c r="Z125" s="546">
        <v>80</v>
      </c>
      <c r="AA125" s="546"/>
      <c r="AB125" s="546">
        <v>102</v>
      </c>
      <c r="AC125" s="546"/>
      <c r="AD125" s="546">
        <v>3395</v>
      </c>
      <c r="AE125" s="546">
        <v>0</v>
      </c>
      <c r="AF125" s="546">
        <v>0</v>
      </c>
      <c r="AG125" s="546">
        <v>0</v>
      </c>
      <c r="AH125" s="546">
        <v>203</v>
      </c>
      <c r="AI125" s="546">
        <v>0</v>
      </c>
      <c r="AJ125" s="551">
        <v>0</v>
      </c>
      <c r="AK125" s="546"/>
      <c r="AL125" s="546"/>
      <c r="AM125" s="546"/>
      <c r="AN125" s="546"/>
      <c r="AO125" s="546"/>
      <c r="AP125" s="546"/>
      <c r="AQ125" s="546"/>
      <c r="AR125" s="546"/>
      <c r="AS125" s="546"/>
      <c r="AT125" s="546"/>
      <c r="AU125" s="546"/>
    </row>
    <row r="126" spans="2:47" s="552" customFormat="1" ht="16.5" customHeight="1">
      <c r="B126" s="1284"/>
      <c r="C126" s="554"/>
      <c r="D126" s="549" t="s">
        <v>1494</v>
      </c>
      <c r="E126" s="555" t="s">
        <v>1504</v>
      </c>
      <c r="F126" s="546">
        <v>3</v>
      </c>
      <c r="G126" s="547"/>
      <c r="H126" s="546">
        <v>93</v>
      </c>
      <c r="I126" s="547"/>
      <c r="J126" s="546">
        <v>11510</v>
      </c>
      <c r="K126" s="546"/>
      <c r="L126" s="546">
        <v>65293</v>
      </c>
      <c r="M126" s="546"/>
      <c r="N126" s="546">
        <v>94944</v>
      </c>
      <c r="O126" s="546"/>
      <c r="P126" s="546">
        <v>0</v>
      </c>
      <c r="Q126" s="546"/>
      <c r="R126" s="546">
        <v>6135</v>
      </c>
      <c r="S126" s="546"/>
      <c r="T126" s="546">
        <v>2504</v>
      </c>
      <c r="U126" s="546"/>
      <c r="V126" s="546">
        <v>3521</v>
      </c>
      <c r="W126" s="546"/>
      <c r="X126" s="546">
        <v>3884</v>
      </c>
      <c r="Y126" s="546"/>
      <c r="Z126" s="546">
        <v>261</v>
      </c>
      <c r="AA126" s="546"/>
      <c r="AB126" s="546">
        <v>273</v>
      </c>
      <c r="AC126" s="546"/>
      <c r="AD126" s="546">
        <v>17845</v>
      </c>
      <c r="AE126" s="546">
        <v>1269</v>
      </c>
      <c r="AF126" s="546">
        <v>971</v>
      </c>
      <c r="AG126" s="546">
        <v>38</v>
      </c>
      <c r="AH126" s="546">
        <v>2498</v>
      </c>
      <c r="AI126" s="546">
        <v>0</v>
      </c>
      <c r="AJ126" s="551">
        <v>0</v>
      </c>
      <c r="AK126" s="546"/>
      <c r="AL126" s="546"/>
      <c r="AM126" s="546"/>
      <c r="AN126" s="546"/>
      <c r="AO126" s="546"/>
      <c r="AP126" s="546"/>
      <c r="AQ126" s="546"/>
      <c r="AR126" s="546"/>
      <c r="AS126" s="546"/>
      <c r="AT126" s="546"/>
      <c r="AU126" s="546"/>
    </row>
    <row r="127" spans="2:47" s="513" customFormat="1" ht="16.5" customHeight="1">
      <c r="B127" s="1284"/>
      <c r="C127" s="554"/>
      <c r="D127" s="549" t="s">
        <v>1495</v>
      </c>
      <c r="E127" s="550"/>
      <c r="F127" s="546">
        <v>2</v>
      </c>
      <c r="G127" s="546"/>
      <c r="H127" s="546" t="s">
        <v>1505</v>
      </c>
      <c r="I127" s="546"/>
      <c r="J127" s="546" t="s">
        <v>1505</v>
      </c>
      <c r="K127" s="546"/>
      <c r="L127" s="546" t="s">
        <v>1505</v>
      </c>
      <c r="M127" s="546"/>
      <c r="N127" s="546" t="s">
        <v>1505</v>
      </c>
      <c r="O127" s="546"/>
      <c r="P127" s="546">
        <v>0</v>
      </c>
      <c r="Q127" s="546"/>
      <c r="R127" s="546" t="s">
        <v>1505</v>
      </c>
      <c r="S127" s="546"/>
      <c r="T127" s="546" t="s">
        <v>1505</v>
      </c>
      <c r="U127" s="546"/>
      <c r="V127" s="546" t="s">
        <v>1505</v>
      </c>
      <c r="W127" s="546"/>
      <c r="X127" s="546" t="s">
        <v>1505</v>
      </c>
      <c r="Y127" s="546"/>
      <c r="Z127" s="546" t="s">
        <v>1505</v>
      </c>
      <c r="AA127" s="546"/>
      <c r="AB127" s="546" t="s">
        <v>1505</v>
      </c>
      <c r="AC127" s="546"/>
      <c r="AD127" s="546" t="s">
        <v>1505</v>
      </c>
      <c r="AE127" s="546" t="s">
        <v>1505</v>
      </c>
      <c r="AF127" s="546" t="s">
        <v>1505</v>
      </c>
      <c r="AG127" s="546">
        <v>0</v>
      </c>
      <c r="AH127" s="546" t="s">
        <v>1505</v>
      </c>
      <c r="AI127" s="546">
        <v>0</v>
      </c>
      <c r="AJ127" s="551">
        <v>0</v>
      </c>
      <c r="AK127" s="546"/>
      <c r="AL127" s="546"/>
      <c r="AM127" s="546"/>
      <c r="AN127" s="546"/>
      <c r="AO127" s="546"/>
      <c r="AP127" s="546"/>
      <c r="AQ127" s="546"/>
      <c r="AR127" s="546"/>
      <c r="AS127" s="546"/>
      <c r="AT127" s="546"/>
      <c r="AU127" s="546"/>
    </row>
    <row r="128" spans="2:47" s="513" customFormat="1" ht="16.5" customHeight="1">
      <c r="B128" s="1284"/>
      <c r="C128" s="554"/>
      <c r="D128" s="549" t="s">
        <v>1496</v>
      </c>
      <c r="E128" s="550"/>
      <c r="F128" s="546">
        <v>5</v>
      </c>
      <c r="G128" s="546"/>
      <c r="H128" s="546">
        <v>189</v>
      </c>
      <c r="I128" s="546"/>
      <c r="J128" s="546">
        <v>33176</v>
      </c>
      <c r="K128" s="546"/>
      <c r="L128" s="546">
        <v>241931</v>
      </c>
      <c r="M128" s="546"/>
      <c r="N128" s="546">
        <v>376416</v>
      </c>
      <c r="O128" s="546"/>
      <c r="P128" s="546">
        <v>0</v>
      </c>
      <c r="Q128" s="546"/>
      <c r="R128" s="546">
        <v>26549</v>
      </c>
      <c r="S128" s="546"/>
      <c r="T128" s="546">
        <v>24599</v>
      </c>
      <c r="U128" s="546"/>
      <c r="V128" s="546">
        <v>30183</v>
      </c>
      <c r="W128" s="546"/>
      <c r="X128" s="546">
        <v>28273</v>
      </c>
      <c r="Y128" s="546"/>
      <c r="Z128" s="546">
        <v>3968</v>
      </c>
      <c r="AA128" s="546"/>
      <c r="AB128" s="546">
        <v>4248</v>
      </c>
      <c r="AC128" s="546"/>
      <c r="AD128" s="546">
        <v>211485</v>
      </c>
      <c r="AE128" s="546">
        <v>199488</v>
      </c>
      <c r="AF128" s="546">
        <v>11568</v>
      </c>
      <c r="AG128" s="546">
        <v>140617</v>
      </c>
      <c r="AH128" s="546">
        <v>46539</v>
      </c>
      <c r="AI128" s="546">
        <v>24612</v>
      </c>
      <c r="AJ128" s="551">
        <v>21822</v>
      </c>
      <c r="AK128" s="546"/>
      <c r="AL128" s="546"/>
      <c r="AM128" s="546"/>
      <c r="AN128" s="546"/>
      <c r="AO128" s="546"/>
      <c r="AP128" s="546"/>
      <c r="AQ128" s="546"/>
      <c r="AR128" s="546"/>
      <c r="AS128" s="546"/>
      <c r="AT128" s="546"/>
      <c r="AU128" s="546"/>
    </row>
    <row r="129" spans="2:47" s="513" customFormat="1" ht="16.5" customHeight="1">
      <c r="B129" s="1284"/>
      <c r="C129" s="554"/>
      <c r="D129" s="549" t="s">
        <v>1497</v>
      </c>
      <c r="E129" s="550"/>
      <c r="F129" s="546">
        <v>3</v>
      </c>
      <c r="G129" s="546"/>
      <c r="H129" s="546">
        <v>185</v>
      </c>
      <c r="I129" s="546"/>
      <c r="J129" s="546">
        <v>32585</v>
      </c>
      <c r="K129" s="546"/>
      <c r="L129" s="546">
        <v>267834</v>
      </c>
      <c r="M129" s="546"/>
      <c r="N129" s="546">
        <v>397034</v>
      </c>
      <c r="O129" s="546"/>
      <c r="P129" s="546">
        <v>0</v>
      </c>
      <c r="Q129" s="546"/>
      <c r="R129" s="546">
        <v>13171</v>
      </c>
      <c r="S129" s="546"/>
      <c r="T129" s="546">
        <v>36241</v>
      </c>
      <c r="U129" s="546"/>
      <c r="V129" s="546">
        <v>17758</v>
      </c>
      <c r="W129" s="546"/>
      <c r="X129" s="546">
        <v>20868</v>
      </c>
      <c r="Y129" s="546"/>
      <c r="Z129" s="546">
        <v>3654</v>
      </c>
      <c r="AA129" s="546"/>
      <c r="AB129" s="546">
        <v>5530</v>
      </c>
      <c r="AC129" s="546"/>
      <c r="AD129" s="546">
        <v>58573</v>
      </c>
      <c r="AE129" s="546">
        <v>26740</v>
      </c>
      <c r="AF129" s="546">
        <v>1846</v>
      </c>
      <c r="AG129" s="546">
        <v>2615</v>
      </c>
      <c r="AH129" s="546">
        <v>11276</v>
      </c>
      <c r="AI129" s="546">
        <v>12977</v>
      </c>
      <c r="AJ129" s="551">
        <v>8190</v>
      </c>
      <c r="AK129" s="546"/>
      <c r="AL129" s="546"/>
      <c r="AM129" s="546"/>
      <c r="AN129" s="546"/>
      <c r="AO129" s="546"/>
      <c r="AP129" s="546"/>
      <c r="AQ129" s="546"/>
      <c r="AR129" s="546"/>
      <c r="AS129" s="546"/>
      <c r="AT129" s="546"/>
      <c r="AU129" s="546"/>
    </row>
    <row r="130" spans="2:47" s="513" customFormat="1" ht="16.5" customHeight="1">
      <c r="B130" s="1284"/>
      <c r="C130" s="554"/>
      <c r="D130" s="549" t="s">
        <v>1498</v>
      </c>
      <c r="E130" s="550" t="s">
        <v>1504</v>
      </c>
      <c r="F130" s="546">
        <v>3</v>
      </c>
      <c r="G130" s="546"/>
      <c r="H130" s="546">
        <v>2636</v>
      </c>
      <c r="I130" s="546"/>
      <c r="J130" s="546">
        <v>900226</v>
      </c>
      <c r="K130" s="546"/>
      <c r="L130" s="546">
        <v>5413635</v>
      </c>
      <c r="M130" s="546"/>
      <c r="N130" s="546">
        <v>8162580</v>
      </c>
      <c r="O130" s="546"/>
      <c r="P130" s="546">
        <v>0</v>
      </c>
      <c r="Q130" s="546"/>
      <c r="R130" s="546">
        <v>381465</v>
      </c>
      <c r="S130" s="546"/>
      <c r="T130" s="546">
        <v>401074</v>
      </c>
      <c r="U130" s="546"/>
      <c r="V130" s="546">
        <v>939430</v>
      </c>
      <c r="W130" s="546"/>
      <c r="X130" s="546">
        <v>799796</v>
      </c>
      <c r="Y130" s="546"/>
      <c r="Z130" s="546">
        <v>127079</v>
      </c>
      <c r="AA130" s="546"/>
      <c r="AB130" s="546">
        <v>370290</v>
      </c>
      <c r="AC130" s="546"/>
      <c r="AD130" s="546">
        <v>2466690</v>
      </c>
      <c r="AE130" s="546">
        <v>1202669</v>
      </c>
      <c r="AF130" s="546">
        <v>27638</v>
      </c>
      <c r="AG130" s="546">
        <v>46879</v>
      </c>
      <c r="AH130" s="546">
        <v>372634</v>
      </c>
      <c r="AI130" s="546">
        <v>899462</v>
      </c>
      <c r="AJ130" s="551">
        <v>1181061</v>
      </c>
      <c r="AK130" s="546"/>
      <c r="AL130" s="546"/>
      <c r="AM130" s="546"/>
      <c r="AN130" s="546"/>
      <c r="AO130" s="546"/>
      <c r="AP130" s="546"/>
      <c r="AQ130" s="546"/>
      <c r="AR130" s="546"/>
      <c r="AS130" s="546"/>
      <c r="AT130" s="546"/>
      <c r="AU130" s="546"/>
    </row>
    <row r="131" spans="2:47" s="513" customFormat="1" ht="16.5" customHeight="1">
      <c r="B131" s="1284"/>
      <c r="C131" s="554"/>
      <c r="D131" s="549" t="s">
        <v>1499</v>
      </c>
      <c r="E131" s="550"/>
      <c r="F131" s="546">
        <v>0</v>
      </c>
      <c r="G131" s="546"/>
      <c r="H131" s="546">
        <v>0</v>
      </c>
      <c r="I131" s="546"/>
      <c r="J131" s="546">
        <v>0</v>
      </c>
      <c r="K131" s="546"/>
      <c r="L131" s="546">
        <v>0</v>
      </c>
      <c r="M131" s="546"/>
      <c r="N131" s="546">
        <v>0</v>
      </c>
      <c r="O131" s="546"/>
      <c r="P131" s="546">
        <v>0</v>
      </c>
      <c r="Q131" s="546"/>
      <c r="R131" s="546">
        <v>0</v>
      </c>
      <c r="S131" s="546"/>
      <c r="T131" s="546">
        <v>0</v>
      </c>
      <c r="U131" s="546"/>
      <c r="V131" s="546">
        <v>0</v>
      </c>
      <c r="W131" s="546"/>
      <c r="X131" s="546">
        <v>0</v>
      </c>
      <c r="Y131" s="546"/>
      <c r="Z131" s="546">
        <v>0</v>
      </c>
      <c r="AA131" s="546"/>
      <c r="AB131" s="546">
        <v>0</v>
      </c>
      <c r="AC131" s="546"/>
      <c r="AD131" s="546">
        <v>0</v>
      </c>
      <c r="AE131" s="546">
        <v>0</v>
      </c>
      <c r="AF131" s="546">
        <v>0</v>
      </c>
      <c r="AG131" s="546">
        <v>0</v>
      </c>
      <c r="AH131" s="546">
        <v>0</v>
      </c>
      <c r="AI131" s="546">
        <v>0</v>
      </c>
      <c r="AJ131" s="551">
        <v>0</v>
      </c>
      <c r="AK131" s="546"/>
      <c r="AL131" s="546"/>
      <c r="AM131" s="546"/>
      <c r="AN131" s="546"/>
      <c r="AO131" s="546"/>
      <c r="AP131" s="546"/>
      <c r="AQ131" s="546"/>
      <c r="AR131" s="546"/>
      <c r="AS131" s="546"/>
      <c r="AT131" s="546"/>
      <c r="AU131" s="546"/>
    </row>
    <row r="132" spans="2:47" s="513" customFormat="1" ht="16.5" customHeight="1">
      <c r="B132" s="1284"/>
      <c r="C132" s="540"/>
      <c r="D132" s="549" t="s">
        <v>1500</v>
      </c>
      <c r="E132" s="550"/>
      <c r="F132" s="546">
        <v>1</v>
      </c>
      <c r="G132" s="546"/>
      <c r="H132" s="546" t="s">
        <v>1505</v>
      </c>
      <c r="I132" s="556"/>
      <c r="J132" s="546" t="s">
        <v>1505</v>
      </c>
      <c r="K132" s="546"/>
      <c r="L132" s="546" t="s">
        <v>1505</v>
      </c>
      <c r="M132" s="546"/>
      <c r="N132" s="546" t="s">
        <v>1505</v>
      </c>
      <c r="O132" s="546"/>
      <c r="P132" s="546">
        <v>0</v>
      </c>
      <c r="Q132" s="546"/>
      <c r="R132" s="546" t="s">
        <v>1505</v>
      </c>
      <c r="S132" s="546"/>
      <c r="T132" s="546" t="s">
        <v>1505</v>
      </c>
      <c r="U132" s="546"/>
      <c r="V132" s="546" t="s">
        <v>1505</v>
      </c>
      <c r="W132" s="546"/>
      <c r="X132" s="546" t="s">
        <v>1505</v>
      </c>
      <c r="Y132" s="546"/>
      <c r="Z132" s="546" t="s">
        <v>1505</v>
      </c>
      <c r="AA132" s="546"/>
      <c r="AB132" s="546" t="s">
        <v>1505</v>
      </c>
      <c r="AC132" s="546"/>
      <c r="AD132" s="546" t="s">
        <v>1505</v>
      </c>
      <c r="AE132" s="546" t="s">
        <v>1505</v>
      </c>
      <c r="AF132" s="546" t="s">
        <v>1505</v>
      </c>
      <c r="AG132" s="546" t="s">
        <v>1505</v>
      </c>
      <c r="AH132" s="546" t="s">
        <v>1505</v>
      </c>
      <c r="AI132" s="546" t="s">
        <v>1505</v>
      </c>
      <c r="AJ132" s="551" t="s">
        <v>1505</v>
      </c>
      <c r="AK132" s="546"/>
      <c r="AL132" s="546"/>
      <c r="AM132" s="546"/>
      <c r="AN132" s="546"/>
      <c r="AO132" s="546"/>
      <c r="AP132" s="546"/>
      <c r="AQ132" s="546"/>
      <c r="AR132" s="546"/>
      <c r="AS132" s="546"/>
      <c r="AT132" s="546"/>
      <c r="AU132" s="546"/>
    </row>
    <row r="133" spans="2:47" s="513" customFormat="1" ht="16.5" customHeight="1">
      <c r="B133" s="1284"/>
      <c r="C133" s="540"/>
      <c r="D133" s="549" t="s">
        <v>1501</v>
      </c>
      <c r="E133" s="550"/>
      <c r="F133" s="546">
        <v>0</v>
      </c>
      <c r="G133" s="546"/>
      <c r="H133" s="546">
        <v>0</v>
      </c>
      <c r="I133" s="546"/>
      <c r="J133" s="546">
        <v>0</v>
      </c>
      <c r="K133" s="546"/>
      <c r="L133" s="546">
        <v>0</v>
      </c>
      <c r="M133" s="546"/>
      <c r="N133" s="546">
        <v>0</v>
      </c>
      <c r="O133" s="546"/>
      <c r="P133" s="546">
        <v>0</v>
      </c>
      <c r="Q133" s="546"/>
      <c r="R133" s="546">
        <v>0</v>
      </c>
      <c r="S133" s="546"/>
      <c r="T133" s="546">
        <v>0</v>
      </c>
      <c r="U133" s="546"/>
      <c r="V133" s="546">
        <v>0</v>
      </c>
      <c r="W133" s="546"/>
      <c r="X133" s="546">
        <v>0</v>
      </c>
      <c r="Y133" s="546"/>
      <c r="Z133" s="546">
        <v>0</v>
      </c>
      <c r="AA133" s="546"/>
      <c r="AB133" s="546">
        <v>0</v>
      </c>
      <c r="AC133" s="546"/>
      <c r="AD133" s="546">
        <v>0</v>
      </c>
      <c r="AE133" s="546">
        <v>0</v>
      </c>
      <c r="AF133" s="546">
        <v>0</v>
      </c>
      <c r="AG133" s="546">
        <v>0</v>
      </c>
      <c r="AH133" s="546">
        <v>0</v>
      </c>
      <c r="AI133" s="546">
        <v>0</v>
      </c>
      <c r="AJ133" s="551">
        <v>0</v>
      </c>
      <c r="AK133" s="546"/>
      <c r="AL133" s="546"/>
      <c r="AM133" s="546"/>
      <c r="AN133" s="546"/>
      <c r="AO133" s="546"/>
      <c r="AP133" s="546"/>
      <c r="AQ133" s="546"/>
      <c r="AR133" s="546"/>
      <c r="AS133" s="546"/>
      <c r="AT133" s="546"/>
      <c r="AU133" s="546"/>
    </row>
    <row r="134" spans="2:47" ht="12">
      <c r="B134" s="539"/>
      <c r="C134" s="540"/>
      <c r="D134" s="549" t="s">
        <v>1502</v>
      </c>
      <c r="F134" s="546">
        <v>1</v>
      </c>
      <c r="G134" s="546"/>
      <c r="H134" s="546" t="s">
        <v>434</v>
      </c>
      <c r="I134" s="546"/>
      <c r="J134" s="546" t="s">
        <v>434</v>
      </c>
      <c r="K134" s="546"/>
      <c r="L134" s="546" t="s">
        <v>434</v>
      </c>
      <c r="M134" s="546"/>
      <c r="N134" s="546" t="s">
        <v>434</v>
      </c>
      <c r="O134" s="546"/>
      <c r="P134" s="546">
        <v>0</v>
      </c>
      <c r="Q134" s="546"/>
      <c r="R134" s="546" t="s">
        <v>434</v>
      </c>
      <c r="S134" s="546"/>
      <c r="T134" s="546" t="s">
        <v>434</v>
      </c>
      <c r="U134" s="546"/>
      <c r="V134" s="546" t="s">
        <v>434</v>
      </c>
      <c r="W134" s="546"/>
      <c r="X134" s="546" t="s">
        <v>434</v>
      </c>
      <c r="Y134" s="546"/>
      <c r="Z134" s="546" t="s">
        <v>434</v>
      </c>
      <c r="AA134" s="546"/>
      <c r="AB134" s="546" t="s">
        <v>434</v>
      </c>
      <c r="AC134" s="546"/>
      <c r="AD134" s="546" t="s">
        <v>434</v>
      </c>
      <c r="AE134" s="546" t="s">
        <v>434</v>
      </c>
      <c r="AF134" s="546" t="s">
        <v>434</v>
      </c>
      <c r="AG134" s="546" t="s">
        <v>434</v>
      </c>
      <c r="AH134" s="546" t="s">
        <v>434</v>
      </c>
      <c r="AI134" s="546" t="s">
        <v>434</v>
      </c>
      <c r="AJ134" s="551" t="s">
        <v>434</v>
      </c>
      <c r="AK134" s="546"/>
      <c r="AL134" s="546"/>
      <c r="AM134" s="546"/>
      <c r="AN134" s="546"/>
      <c r="AO134" s="546"/>
      <c r="AP134" s="546"/>
      <c r="AQ134" s="546"/>
      <c r="AR134" s="546"/>
      <c r="AS134" s="546"/>
      <c r="AT134" s="546"/>
      <c r="AU134" s="546"/>
    </row>
    <row r="135" spans="2:36" s="513" customFormat="1" ht="11.25" customHeight="1">
      <c r="B135" s="529"/>
      <c r="C135" s="530"/>
      <c r="D135" s="517"/>
      <c r="E135" s="516"/>
      <c r="F135" s="531"/>
      <c r="G135" s="532"/>
      <c r="H135" s="532"/>
      <c r="I135" s="533"/>
      <c r="J135" s="533"/>
      <c r="K135" s="516"/>
      <c r="L135" s="516"/>
      <c r="M135" s="516"/>
      <c r="N135" s="516"/>
      <c r="O135" s="516"/>
      <c r="P135" s="516"/>
      <c r="Q135" s="516"/>
      <c r="R135" s="534"/>
      <c r="S135" s="516"/>
      <c r="T135" s="534"/>
      <c r="U135" s="516"/>
      <c r="V135" s="535"/>
      <c r="W135" s="516"/>
      <c r="X135" s="534"/>
      <c r="Y135" s="516"/>
      <c r="Z135" s="534"/>
      <c r="AA135" s="516"/>
      <c r="AB135" s="534"/>
      <c r="AC135" s="516"/>
      <c r="AD135" s="535"/>
      <c r="AE135" s="534"/>
      <c r="AF135" s="535"/>
      <c r="AG135" s="534"/>
      <c r="AH135" s="534"/>
      <c r="AI135" s="536"/>
      <c r="AJ135" s="537"/>
    </row>
    <row r="136" spans="2:36" s="538" customFormat="1" ht="12.75">
      <c r="B136" s="539"/>
      <c r="C136" s="540"/>
      <c r="D136" s="541" t="s">
        <v>332</v>
      </c>
      <c r="E136" s="542"/>
      <c r="F136" s="543">
        <f>SUM(F138:F148)</f>
        <v>4</v>
      </c>
      <c r="G136" s="543"/>
      <c r="H136" s="543">
        <f>SUM(H138:H148)</f>
        <v>76</v>
      </c>
      <c r="I136" s="543"/>
      <c r="J136" s="543">
        <f>SUM(J138:J148)</f>
        <v>16315</v>
      </c>
      <c r="K136" s="543"/>
      <c r="L136" s="543">
        <f>SUM(L138:L148)</f>
        <v>439031</v>
      </c>
      <c r="M136" s="544"/>
      <c r="N136" s="543">
        <f>SUM(N138:N148)</f>
        <v>536073</v>
      </c>
      <c r="O136" s="544"/>
      <c r="P136" s="543">
        <f>SUM(P138:P148)</f>
        <v>1689</v>
      </c>
      <c r="Q136" s="543"/>
      <c r="R136" s="543">
        <f>SUM(R138:R148)</f>
        <v>4125</v>
      </c>
      <c r="S136" s="543"/>
      <c r="T136" s="543">
        <f>SUM(T138:T148)</f>
        <v>3456</v>
      </c>
      <c r="U136" s="543"/>
      <c r="V136" s="543">
        <f>SUM(V138:V148)</f>
        <v>24870</v>
      </c>
      <c r="W136" s="543"/>
      <c r="X136" s="543">
        <f>SUM(X138:X148)</f>
        <v>21266</v>
      </c>
      <c r="Y136" s="543"/>
      <c r="Z136" s="543">
        <f>SUM(Z138:Z148)</f>
        <v>0</v>
      </c>
      <c r="AA136" s="543"/>
      <c r="AB136" s="543">
        <f>SUM(AB138:AB148)</f>
        <v>129</v>
      </c>
      <c r="AC136" s="543"/>
      <c r="AD136" s="543">
        <f aca="true" t="shared" si="9" ref="AD136:AJ136">SUM(AD138:AD148)</f>
        <v>32341</v>
      </c>
      <c r="AE136" s="543">
        <f t="shared" si="9"/>
        <v>14323</v>
      </c>
      <c r="AF136" s="543">
        <f t="shared" si="9"/>
        <v>292</v>
      </c>
      <c r="AG136" s="543">
        <f t="shared" si="9"/>
        <v>428</v>
      </c>
      <c r="AH136" s="543">
        <f t="shared" si="9"/>
        <v>6119</v>
      </c>
      <c r="AI136" s="543">
        <f t="shared" si="9"/>
        <v>0</v>
      </c>
      <c r="AJ136" s="545">
        <f t="shared" si="9"/>
        <v>0</v>
      </c>
    </row>
    <row r="137" spans="2:36" s="538" customFormat="1" ht="19.5" customHeight="1">
      <c r="B137" s="539"/>
      <c r="C137" s="540"/>
      <c r="D137" s="541"/>
      <c r="E137" s="542"/>
      <c r="F137" s="543"/>
      <c r="G137" s="543"/>
      <c r="H137" s="543"/>
      <c r="I137" s="543"/>
      <c r="J137" s="543"/>
      <c r="K137" s="543"/>
      <c r="L137" s="543"/>
      <c r="M137" s="544"/>
      <c r="N137" s="543"/>
      <c r="O137" s="544"/>
      <c r="P137" s="543"/>
      <c r="Q137" s="543"/>
      <c r="R137" s="547"/>
      <c r="S137" s="543"/>
      <c r="T137" s="547"/>
      <c r="U137" s="543"/>
      <c r="V137" s="547"/>
      <c r="W137" s="543"/>
      <c r="X137" s="547"/>
      <c r="Y137" s="543"/>
      <c r="Z137" s="547"/>
      <c r="AA137" s="543"/>
      <c r="AB137" s="547"/>
      <c r="AC137" s="543"/>
      <c r="AD137" s="547"/>
      <c r="AE137" s="547"/>
      <c r="AF137" s="547"/>
      <c r="AG137" s="547"/>
      <c r="AH137" s="547"/>
      <c r="AI137" s="547"/>
      <c r="AJ137" s="548"/>
    </row>
    <row r="138" spans="2:47" s="513" customFormat="1" ht="16.5" customHeight="1">
      <c r="B138" s="539">
        <v>27</v>
      </c>
      <c r="C138" s="540"/>
      <c r="D138" s="549" t="s">
        <v>1490</v>
      </c>
      <c r="E138" s="550"/>
      <c r="F138" s="546">
        <v>1</v>
      </c>
      <c r="G138" s="546"/>
      <c r="H138" s="546" t="s">
        <v>1512</v>
      </c>
      <c r="I138" s="546"/>
      <c r="J138" s="546" t="s">
        <v>1491</v>
      </c>
      <c r="K138" s="546"/>
      <c r="L138" s="546" t="s">
        <v>1512</v>
      </c>
      <c r="M138" s="546"/>
      <c r="N138" s="546" t="s">
        <v>1512</v>
      </c>
      <c r="O138" s="546"/>
      <c r="P138" s="546" t="s">
        <v>1491</v>
      </c>
      <c r="Q138" s="546"/>
      <c r="R138" s="546" t="s">
        <v>1491</v>
      </c>
      <c r="S138" s="546"/>
      <c r="T138" s="546" t="s">
        <v>1491</v>
      </c>
      <c r="U138" s="546"/>
      <c r="V138" s="546" t="s">
        <v>1491</v>
      </c>
      <c r="W138" s="546"/>
      <c r="X138" s="546" t="s">
        <v>1491</v>
      </c>
      <c r="Y138" s="546"/>
      <c r="Z138" s="546">
        <v>0</v>
      </c>
      <c r="AA138" s="546"/>
      <c r="AB138" s="546">
        <v>0</v>
      </c>
      <c r="AC138" s="546"/>
      <c r="AD138" s="546">
        <v>0</v>
      </c>
      <c r="AE138" s="546">
        <v>0</v>
      </c>
      <c r="AF138" s="546">
        <v>0</v>
      </c>
      <c r="AG138" s="546">
        <v>0</v>
      </c>
      <c r="AH138" s="546">
        <v>0</v>
      </c>
      <c r="AI138" s="546">
        <v>0</v>
      </c>
      <c r="AJ138" s="551">
        <v>0</v>
      </c>
      <c r="AK138" s="546"/>
      <c r="AL138" s="546"/>
      <c r="AM138" s="546"/>
      <c r="AN138" s="546"/>
      <c r="AO138" s="546"/>
      <c r="AP138" s="546"/>
      <c r="AQ138" s="546"/>
      <c r="AR138" s="546"/>
      <c r="AS138" s="546"/>
      <c r="AT138" s="546"/>
      <c r="AU138" s="546"/>
    </row>
    <row r="139" spans="2:47" s="513" customFormat="1" ht="16.5" customHeight="1">
      <c r="B139" s="1284" t="s">
        <v>1513</v>
      </c>
      <c r="C139" s="540"/>
      <c r="D139" s="549" t="s">
        <v>1492</v>
      </c>
      <c r="E139" s="550"/>
      <c r="F139" s="546">
        <v>0</v>
      </c>
      <c r="G139" s="546"/>
      <c r="H139" s="546">
        <v>0</v>
      </c>
      <c r="I139" s="546"/>
      <c r="J139" s="546">
        <v>0</v>
      </c>
      <c r="K139" s="546"/>
      <c r="L139" s="546">
        <v>0</v>
      </c>
      <c r="M139" s="546"/>
      <c r="N139" s="546">
        <v>0</v>
      </c>
      <c r="O139" s="546"/>
      <c r="P139" s="546">
        <v>0</v>
      </c>
      <c r="Q139" s="546"/>
      <c r="R139" s="546">
        <v>0</v>
      </c>
      <c r="S139" s="546"/>
      <c r="T139" s="546">
        <v>0</v>
      </c>
      <c r="U139" s="546"/>
      <c r="V139" s="546">
        <v>0</v>
      </c>
      <c r="W139" s="546"/>
      <c r="X139" s="546">
        <v>0</v>
      </c>
      <c r="Y139" s="546"/>
      <c r="Z139" s="546">
        <v>0</v>
      </c>
      <c r="AA139" s="546"/>
      <c r="AB139" s="546">
        <v>0</v>
      </c>
      <c r="AC139" s="546"/>
      <c r="AD139" s="546">
        <v>0</v>
      </c>
      <c r="AE139" s="546">
        <v>0</v>
      </c>
      <c r="AF139" s="546">
        <v>0</v>
      </c>
      <c r="AG139" s="546">
        <v>0</v>
      </c>
      <c r="AH139" s="546">
        <v>0</v>
      </c>
      <c r="AI139" s="546">
        <v>0</v>
      </c>
      <c r="AJ139" s="551">
        <v>0</v>
      </c>
      <c r="AK139" s="546"/>
      <c r="AL139" s="546"/>
      <c r="AM139" s="546"/>
      <c r="AN139" s="546"/>
      <c r="AO139" s="546"/>
      <c r="AP139" s="546"/>
      <c r="AQ139" s="546"/>
      <c r="AR139" s="546"/>
      <c r="AS139" s="546"/>
      <c r="AT139" s="546"/>
      <c r="AU139" s="546"/>
    </row>
    <row r="140" spans="2:47" s="552" customFormat="1" ht="16.5" customHeight="1">
      <c r="B140" s="1284"/>
      <c r="C140" s="554"/>
      <c r="D140" s="549" t="s">
        <v>1494</v>
      </c>
      <c r="E140" s="555" t="s">
        <v>1504</v>
      </c>
      <c r="F140" s="546">
        <v>1</v>
      </c>
      <c r="G140" s="547"/>
      <c r="H140" s="546">
        <v>76</v>
      </c>
      <c r="I140" s="547"/>
      <c r="J140" s="546">
        <v>16315</v>
      </c>
      <c r="K140" s="546"/>
      <c r="L140" s="546">
        <v>439031</v>
      </c>
      <c r="M140" s="546"/>
      <c r="N140" s="546">
        <v>536073</v>
      </c>
      <c r="O140" s="546"/>
      <c r="P140" s="546">
        <v>1689</v>
      </c>
      <c r="Q140" s="546"/>
      <c r="R140" s="546">
        <v>4125</v>
      </c>
      <c r="S140" s="546"/>
      <c r="T140" s="546">
        <v>3456</v>
      </c>
      <c r="U140" s="546"/>
      <c r="V140" s="546">
        <v>24870</v>
      </c>
      <c r="W140" s="546"/>
      <c r="X140" s="546">
        <v>21266</v>
      </c>
      <c r="Y140" s="546"/>
      <c r="Z140" s="546">
        <v>0</v>
      </c>
      <c r="AA140" s="546"/>
      <c r="AB140" s="546">
        <v>129</v>
      </c>
      <c r="AC140" s="546"/>
      <c r="AD140" s="546">
        <v>32341</v>
      </c>
      <c r="AE140" s="546">
        <v>14323</v>
      </c>
      <c r="AF140" s="546">
        <v>292</v>
      </c>
      <c r="AG140" s="546">
        <v>428</v>
      </c>
      <c r="AH140" s="546">
        <v>6119</v>
      </c>
      <c r="AI140" s="546">
        <v>0</v>
      </c>
      <c r="AJ140" s="551">
        <v>0</v>
      </c>
      <c r="AK140" s="546"/>
      <c r="AL140" s="546"/>
      <c r="AM140" s="546"/>
      <c r="AN140" s="546"/>
      <c r="AO140" s="546"/>
      <c r="AP140" s="546"/>
      <c r="AQ140" s="546"/>
      <c r="AR140" s="546"/>
      <c r="AS140" s="546"/>
      <c r="AT140" s="546"/>
      <c r="AU140" s="546"/>
    </row>
    <row r="141" spans="2:47" s="513" customFormat="1" ht="16.5" customHeight="1">
      <c r="B141" s="1284"/>
      <c r="C141" s="554"/>
      <c r="D141" s="549" t="s">
        <v>1495</v>
      </c>
      <c r="E141" s="550"/>
      <c r="F141" s="546">
        <v>1</v>
      </c>
      <c r="G141" s="546"/>
      <c r="H141" s="546" t="s">
        <v>1505</v>
      </c>
      <c r="I141" s="546"/>
      <c r="J141" s="546" t="s">
        <v>1505</v>
      </c>
      <c r="K141" s="546"/>
      <c r="L141" s="546" t="s">
        <v>1505</v>
      </c>
      <c r="M141" s="546"/>
      <c r="N141" s="546" t="s">
        <v>1505</v>
      </c>
      <c r="O141" s="546"/>
      <c r="P141" s="546">
        <v>0</v>
      </c>
      <c r="Q141" s="546"/>
      <c r="R141" s="546" t="s">
        <v>1505</v>
      </c>
      <c r="S141" s="546"/>
      <c r="T141" s="546" t="s">
        <v>1505</v>
      </c>
      <c r="U141" s="546"/>
      <c r="V141" s="546" t="s">
        <v>1505</v>
      </c>
      <c r="W141" s="546"/>
      <c r="X141" s="546" t="s">
        <v>1505</v>
      </c>
      <c r="Y141" s="546"/>
      <c r="Z141" s="546">
        <v>0</v>
      </c>
      <c r="AA141" s="546"/>
      <c r="AB141" s="546" t="s">
        <v>1505</v>
      </c>
      <c r="AC141" s="546"/>
      <c r="AD141" s="546" t="s">
        <v>1505</v>
      </c>
      <c r="AE141" s="546" t="s">
        <v>1505</v>
      </c>
      <c r="AF141" s="546" t="s">
        <v>1505</v>
      </c>
      <c r="AG141" s="546" t="s">
        <v>1505</v>
      </c>
      <c r="AH141" s="546" t="s">
        <v>1505</v>
      </c>
      <c r="AI141" s="546">
        <v>0</v>
      </c>
      <c r="AJ141" s="551">
        <v>0</v>
      </c>
      <c r="AK141" s="546"/>
      <c r="AL141" s="546"/>
      <c r="AM141" s="546"/>
      <c r="AN141" s="546"/>
      <c r="AO141" s="546"/>
      <c r="AP141" s="546"/>
      <c r="AQ141" s="546"/>
      <c r="AR141" s="546"/>
      <c r="AS141" s="546"/>
      <c r="AT141" s="546"/>
      <c r="AU141" s="546"/>
    </row>
    <row r="142" spans="2:47" s="513" customFormat="1" ht="16.5" customHeight="1">
      <c r="B142" s="1284"/>
      <c r="C142" s="554"/>
      <c r="D142" s="549" t="s">
        <v>1496</v>
      </c>
      <c r="E142" s="550"/>
      <c r="F142" s="546">
        <v>1</v>
      </c>
      <c r="G142" s="546"/>
      <c r="H142" s="546" t="s">
        <v>1505</v>
      </c>
      <c r="I142" s="546"/>
      <c r="J142" s="546" t="s">
        <v>1505</v>
      </c>
      <c r="K142" s="546"/>
      <c r="L142" s="546" t="s">
        <v>1505</v>
      </c>
      <c r="M142" s="546"/>
      <c r="N142" s="546" t="s">
        <v>1505</v>
      </c>
      <c r="O142" s="546"/>
      <c r="P142" s="546">
        <v>0</v>
      </c>
      <c r="Q142" s="546"/>
      <c r="R142" s="546" t="s">
        <v>1505</v>
      </c>
      <c r="S142" s="546"/>
      <c r="T142" s="546" t="s">
        <v>1505</v>
      </c>
      <c r="U142" s="546"/>
      <c r="V142" s="546" t="s">
        <v>1505</v>
      </c>
      <c r="W142" s="546"/>
      <c r="X142" s="546" t="s">
        <v>1505</v>
      </c>
      <c r="Y142" s="546"/>
      <c r="Z142" s="546">
        <v>0</v>
      </c>
      <c r="AA142" s="546"/>
      <c r="AB142" s="546">
        <v>0</v>
      </c>
      <c r="AC142" s="546"/>
      <c r="AD142" s="546" t="s">
        <v>1505</v>
      </c>
      <c r="AE142" s="546">
        <v>0</v>
      </c>
      <c r="AF142" s="546">
        <v>0</v>
      </c>
      <c r="AG142" s="546">
        <v>0</v>
      </c>
      <c r="AH142" s="546" t="s">
        <v>1505</v>
      </c>
      <c r="AI142" s="546">
        <v>0</v>
      </c>
      <c r="AJ142" s="551">
        <v>0</v>
      </c>
      <c r="AK142" s="546"/>
      <c r="AL142" s="546"/>
      <c r="AM142" s="546"/>
      <c r="AN142" s="546"/>
      <c r="AO142" s="546"/>
      <c r="AP142" s="546"/>
      <c r="AQ142" s="546"/>
      <c r="AR142" s="546"/>
      <c r="AS142" s="546"/>
      <c r="AT142" s="546"/>
      <c r="AU142" s="546"/>
    </row>
    <row r="143" spans="2:47" s="513" customFormat="1" ht="16.5" customHeight="1">
      <c r="B143" s="1284"/>
      <c r="C143" s="554"/>
      <c r="D143" s="549" t="s">
        <v>1497</v>
      </c>
      <c r="E143" s="550"/>
      <c r="F143" s="546">
        <v>0</v>
      </c>
      <c r="G143" s="546"/>
      <c r="H143" s="546">
        <v>0</v>
      </c>
      <c r="I143" s="546"/>
      <c r="J143" s="546">
        <v>0</v>
      </c>
      <c r="K143" s="546"/>
      <c r="L143" s="546">
        <v>0</v>
      </c>
      <c r="M143" s="546"/>
      <c r="N143" s="546">
        <v>0</v>
      </c>
      <c r="O143" s="546"/>
      <c r="P143" s="546">
        <v>0</v>
      </c>
      <c r="Q143" s="546"/>
      <c r="R143" s="546">
        <v>0</v>
      </c>
      <c r="S143" s="546"/>
      <c r="T143" s="546">
        <v>0</v>
      </c>
      <c r="U143" s="546"/>
      <c r="V143" s="546">
        <v>0</v>
      </c>
      <c r="W143" s="546"/>
      <c r="X143" s="546">
        <v>0</v>
      </c>
      <c r="Y143" s="546"/>
      <c r="Z143" s="546">
        <v>0</v>
      </c>
      <c r="AA143" s="546"/>
      <c r="AB143" s="546">
        <v>0</v>
      </c>
      <c r="AC143" s="546"/>
      <c r="AD143" s="546">
        <v>0</v>
      </c>
      <c r="AE143" s="546">
        <v>0</v>
      </c>
      <c r="AF143" s="546">
        <v>0</v>
      </c>
      <c r="AG143" s="546">
        <v>0</v>
      </c>
      <c r="AH143" s="546">
        <v>0</v>
      </c>
      <c r="AI143" s="546">
        <v>0</v>
      </c>
      <c r="AJ143" s="551">
        <v>0</v>
      </c>
      <c r="AK143" s="546"/>
      <c r="AL143" s="546"/>
      <c r="AM143" s="546"/>
      <c r="AN143" s="546"/>
      <c r="AO143" s="546"/>
      <c r="AP143" s="546"/>
      <c r="AQ143" s="546"/>
      <c r="AR143" s="546"/>
      <c r="AS143" s="546"/>
      <c r="AT143" s="546"/>
      <c r="AU143" s="546"/>
    </row>
    <row r="144" spans="2:47" s="513" customFormat="1" ht="16.5" customHeight="1">
      <c r="B144" s="1284"/>
      <c r="C144" s="554"/>
      <c r="D144" s="549" t="s">
        <v>1498</v>
      </c>
      <c r="E144" s="550"/>
      <c r="F144" s="546">
        <v>0</v>
      </c>
      <c r="G144" s="546"/>
      <c r="H144" s="546">
        <v>0</v>
      </c>
      <c r="I144" s="546"/>
      <c r="J144" s="546">
        <v>0</v>
      </c>
      <c r="K144" s="546"/>
      <c r="L144" s="546">
        <v>0</v>
      </c>
      <c r="M144" s="546"/>
      <c r="N144" s="546">
        <v>0</v>
      </c>
      <c r="O144" s="546"/>
      <c r="P144" s="546">
        <v>0</v>
      </c>
      <c r="Q144" s="546"/>
      <c r="R144" s="546">
        <v>0</v>
      </c>
      <c r="S144" s="546"/>
      <c r="T144" s="546">
        <v>0</v>
      </c>
      <c r="U144" s="546"/>
      <c r="V144" s="546">
        <v>0</v>
      </c>
      <c r="W144" s="546"/>
      <c r="X144" s="546">
        <v>0</v>
      </c>
      <c r="Y144" s="546"/>
      <c r="Z144" s="546">
        <v>0</v>
      </c>
      <c r="AA144" s="546"/>
      <c r="AB144" s="546">
        <v>0</v>
      </c>
      <c r="AC144" s="546"/>
      <c r="AD144" s="546">
        <v>0</v>
      </c>
      <c r="AE144" s="546">
        <v>0</v>
      </c>
      <c r="AF144" s="546">
        <v>0</v>
      </c>
      <c r="AG144" s="546">
        <v>0</v>
      </c>
      <c r="AH144" s="546">
        <v>0</v>
      </c>
      <c r="AI144" s="546">
        <v>0</v>
      </c>
      <c r="AJ144" s="551">
        <v>0</v>
      </c>
      <c r="AK144" s="546"/>
      <c r="AL144" s="546"/>
      <c r="AM144" s="546"/>
      <c r="AN144" s="546"/>
      <c r="AO144" s="546"/>
      <c r="AP144" s="546"/>
      <c r="AQ144" s="546"/>
      <c r="AR144" s="546"/>
      <c r="AS144" s="546"/>
      <c r="AT144" s="546"/>
      <c r="AU144" s="546"/>
    </row>
    <row r="145" spans="2:47" s="513" customFormat="1" ht="16.5" customHeight="1">
      <c r="B145" s="1284"/>
      <c r="C145" s="554"/>
      <c r="D145" s="549" t="s">
        <v>1499</v>
      </c>
      <c r="E145" s="550"/>
      <c r="F145" s="546">
        <v>0</v>
      </c>
      <c r="G145" s="546"/>
      <c r="H145" s="546">
        <v>0</v>
      </c>
      <c r="I145" s="546"/>
      <c r="J145" s="546">
        <v>0</v>
      </c>
      <c r="K145" s="546"/>
      <c r="L145" s="546">
        <v>0</v>
      </c>
      <c r="M145" s="546"/>
      <c r="N145" s="546">
        <v>0</v>
      </c>
      <c r="O145" s="546"/>
      <c r="P145" s="546">
        <v>0</v>
      </c>
      <c r="Q145" s="546"/>
      <c r="R145" s="546">
        <v>0</v>
      </c>
      <c r="S145" s="546"/>
      <c r="T145" s="546">
        <v>0</v>
      </c>
      <c r="U145" s="546"/>
      <c r="V145" s="546">
        <v>0</v>
      </c>
      <c r="W145" s="546"/>
      <c r="X145" s="546">
        <v>0</v>
      </c>
      <c r="Y145" s="546"/>
      <c r="Z145" s="546">
        <v>0</v>
      </c>
      <c r="AA145" s="546"/>
      <c r="AB145" s="546">
        <v>0</v>
      </c>
      <c r="AC145" s="546"/>
      <c r="AD145" s="546">
        <v>0</v>
      </c>
      <c r="AE145" s="546">
        <v>0</v>
      </c>
      <c r="AF145" s="546">
        <v>0</v>
      </c>
      <c r="AG145" s="546">
        <v>0</v>
      </c>
      <c r="AH145" s="546">
        <v>0</v>
      </c>
      <c r="AI145" s="546">
        <v>0</v>
      </c>
      <c r="AJ145" s="551">
        <v>0</v>
      </c>
      <c r="AK145" s="546"/>
      <c r="AL145" s="546"/>
      <c r="AM145" s="546"/>
      <c r="AN145" s="546"/>
      <c r="AO145" s="546"/>
      <c r="AP145" s="546"/>
      <c r="AQ145" s="546"/>
      <c r="AR145" s="546"/>
      <c r="AS145" s="546"/>
      <c r="AT145" s="546"/>
      <c r="AU145" s="546"/>
    </row>
    <row r="146" spans="2:47" s="513" customFormat="1" ht="16.5" customHeight="1">
      <c r="B146" s="1284"/>
      <c r="C146" s="540"/>
      <c r="D146" s="549" t="s">
        <v>1500</v>
      </c>
      <c r="E146" s="550"/>
      <c r="F146" s="546">
        <v>0</v>
      </c>
      <c r="G146" s="546"/>
      <c r="H146" s="546">
        <v>0</v>
      </c>
      <c r="I146" s="556"/>
      <c r="J146" s="546">
        <v>0</v>
      </c>
      <c r="K146" s="546"/>
      <c r="L146" s="546">
        <v>0</v>
      </c>
      <c r="M146" s="546"/>
      <c r="N146" s="546">
        <v>0</v>
      </c>
      <c r="O146" s="546"/>
      <c r="P146" s="546">
        <v>0</v>
      </c>
      <c r="Q146" s="546"/>
      <c r="R146" s="546">
        <v>0</v>
      </c>
      <c r="S146" s="546"/>
      <c r="T146" s="546">
        <v>0</v>
      </c>
      <c r="U146" s="546"/>
      <c r="V146" s="546">
        <v>0</v>
      </c>
      <c r="W146" s="546"/>
      <c r="X146" s="546">
        <v>0</v>
      </c>
      <c r="Y146" s="546"/>
      <c r="Z146" s="546">
        <v>0</v>
      </c>
      <c r="AA146" s="546"/>
      <c r="AB146" s="546">
        <v>0</v>
      </c>
      <c r="AC146" s="546"/>
      <c r="AD146" s="546">
        <v>0</v>
      </c>
      <c r="AE146" s="546">
        <v>0</v>
      </c>
      <c r="AF146" s="546">
        <v>0</v>
      </c>
      <c r="AG146" s="546">
        <v>0</v>
      </c>
      <c r="AH146" s="546">
        <v>0</v>
      </c>
      <c r="AI146" s="546">
        <v>0</v>
      </c>
      <c r="AJ146" s="551">
        <v>0</v>
      </c>
      <c r="AK146" s="546"/>
      <c r="AL146" s="546"/>
      <c r="AM146" s="546"/>
      <c r="AN146" s="546"/>
      <c r="AO146" s="546"/>
      <c r="AP146" s="546"/>
      <c r="AQ146" s="546"/>
      <c r="AR146" s="546"/>
      <c r="AS146" s="546"/>
      <c r="AT146" s="546"/>
      <c r="AU146" s="546"/>
    </row>
    <row r="147" spans="2:47" s="513" customFormat="1" ht="16.5" customHeight="1">
      <c r="B147" s="1284"/>
      <c r="C147" s="540"/>
      <c r="D147" s="549" t="s">
        <v>1501</v>
      </c>
      <c r="E147" s="550"/>
      <c r="F147" s="546">
        <v>0</v>
      </c>
      <c r="G147" s="546"/>
      <c r="H147" s="546">
        <v>0</v>
      </c>
      <c r="I147" s="546"/>
      <c r="J147" s="546">
        <v>0</v>
      </c>
      <c r="K147" s="546"/>
      <c r="L147" s="546">
        <v>0</v>
      </c>
      <c r="M147" s="546"/>
      <c r="N147" s="546">
        <v>0</v>
      </c>
      <c r="O147" s="546"/>
      <c r="P147" s="546">
        <v>0</v>
      </c>
      <c r="Q147" s="546"/>
      <c r="R147" s="546">
        <v>0</v>
      </c>
      <c r="S147" s="546"/>
      <c r="T147" s="546">
        <v>0</v>
      </c>
      <c r="U147" s="546"/>
      <c r="V147" s="546">
        <v>0</v>
      </c>
      <c r="W147" s="546"/>
      <c r="X147" s="546">
        <v>0</v>
      </c>
      <c r="Y147" s="546"/>
      <c r="Z147" s="546">
        <v>0</v>
      </c>
      <c r="AA147" s="546"/>
      <c r="AB147" s="546">
        <v>0</v>
      </c>
      <c r="AC147" s="546"/>
      <c r="AD147" s="546">
        <v>0</v>
      </c>
      <c r="AE147" s="546">
        <v>0</v>
      </c>
      <c r="AF147" s="546">
        <v>0</v>
      </c>
      <c r="AG147" s="546">
        <v>0</v>
      </c>
      <c r="AH147" s="546">
        <v>0</v>
      </c>
      <c r="AI147" s="546">
        <v>0</v>
      </c>
      <c r="AJ147" s="551">
        <v>0</v>
      </c>
      <c r="AK147" s="546"/>
      <c r="AL147" s="546"/>
      <c r="AM147" s="546"/>
      <c r="AN147" s="546"/>
      <c r="AO147" s="546"/>
      <c r="AP147" s="546"/>
      <c r="AQ147" s="546"/>
      <c r="AR147" s="546"/>
      <c r="AS147" s="546"/>
      <c r="AT147" s="546"/>
      <c r="AU147" s="546"/>
    </row>
    <row r="148" spans="2:47" ht="12">
      <c r="B148" s="539"/>
      <c r="C148" s="540"/>
      <c r="D148" s="549" t="s">
        <v>1502</v>
      </c>
      <c r="F148" s="546">
        <v>0</v>
      </c>
      <c r="G148" s="546"/>
      <c r="H148" s="546">
        <v>0</v>
      </c>
      <c r="I148" s="546"/>
      <c r="J148" s="546">
        <v>0</v>
      </c>
      <c r="K148" s="546"/>
      <c r="L148" s="546">
        <v>0</v>
      </c>
      <c r="M148" s="546"/>
      <c r="N148" s="546">
        <v>0</v>
      </c>
      <c r="O148" s="546"/>
      <c r="P148" s="546">
        <v>0</v>
      </c>
      <c r="Q148" s="546"/>
      <c r="R148" s="546">
        <v>0</v>
      </c>
      <c r="S148" s="546"/>
      <c r="T148" s="546">
        <v>0</v>
      </c>
      <c r="U148" s="546"/>
      <c r="V148" s="546">
        <v>0</v>
      </c>
      <c r="W148" s="546"/>
      <c r="X148" s="546">
        <v>0</v>
      </c>
      <c r="Y148" s="546"/>
      <c r="Z148" s="546">
        <v>0</v>
      </c>
      <c r="AA148" s="546"/>
      <c r="AB148" s="546">
        <v>0</v>
      </c>
      <c r="AC148" s="546"/>
      <c r="AD148" s="546">
        <v>0</v>
      </c>
      <c r="AE148" s="546">
        <v>0</v>
      </c>
      <c r="AF148" s="546">
        <v>0</v>
      </c>
      <c r="AG148" s="546">
        <v>0</v>
      </c>
      <c r="AH148" s="546">
        <v>0</v>
      </c>
      <c r="AI148" s="546">
        <v>0</v>
      </c>
      <c r="AJ148" s="551">
        <v>0</v>
      </c>
      <c r="AK148" s="546"/>
      <c r="AL148" s="546"/>
      <c r="AM148" s="546"/>
      <c r="AN148" s="546"/>
      <c r="AO148" s="546"/>
      <c r="AP148" s="546"/>
      <c r="AQ148" s="546"/>
      <c r="AR148" s="546"/>
      <c r="AS148" s="546"/>
      <c r="AT148" s="546"/>
      <c r="AU148" s="546"/>
    </row>
    <row r="149" spans="2:36" s="513" customFormat="1" ht="11.25" customHeight="1">
      <c r="B149" s="529"/>
      <c r="C149" s="530"/>
      <c r="D149" s="517"/>
      <c r="E149" s="516"/>
      <c r="F149" s="531"/>
      <c r="G149" s="532"/>
      <c r="H149" s="532"/>
      <c r="I149" s="533"/>
      <c r="J149" s="533"/>
      <c r="K149" s="516"/>
      <c r="L149" s="516"/>
      <c r="M149" s="516"/>
      <c r="N149" s="516"/>
      <c r="O149" s="516"/>
      <c r="P149" s="516"/>
      <c r="Q149" s="516"/>
      <c r="R149" s="534"/>
      <c r="S149" s="516"/>
      <c r="T149" s="534"/>
      <c r="U149" s="516"/>
      <c r="V149" s="535"/>
      <c r="W149" s="516"/>
      <c r="X149" s="534"/>
      <c r="Y149" s="516"/>
      <c r="Z149" s="534"/>
      <c r="AA149" s="516"/>
      <c r="AB149" s="534"/>
      <c r="AC149" s="516"/>
      <c r="AD149" s="535"/>
      <c r="AE149" s="534"/>
      <c r="AF149" s="535"/>
      <c r="AG149" s="534"/>
      <c r="AH149" s="534"/>
      <c r="AI149" s="536"/>
      <c r="AJ149" s="537"/>
    </row>
    <row r="150" spans="2:36" s="538" customFormat="1" ht="12.75">
      <c r="B150" s="539"/>
      <c r="C150" s="540"/>
      <c r="D150" s="541" t="s">
        <v>332</v>
      </c>
      <c r="E150" s="542"/>
      <c r="F150" s="543">
        <f>SUM(F152:F154)</f>
        <v>1</v>
      </c>
      <c r="G150" s="543"/>
      <c r="H150" s="543" t="s">
        <v>1514</v>
      </c>
      <c r="I150" s="543"/>
      <c r="J150" s="543" t="s">
        <v>1514</v>
      </c>
      <c r="K150" s="543"/>
      <c r="L150" s="543" t="s">
        <v>1514</v>
      </c>
      <c r="M150" s="544"/>
      <c r="N150" s="543" t="s">
        <v>1514</v>
      </c>
      <c r="O150" s="544"/>
      <c r="P150" s="543">
        <f>SUM(P152:P154)</f>
        <v>0</v>
      </c>
      <c r="Q150" s="543"/>
      <c r="R150" s="543">
        <f>SUM(R152:R154)</f>
        <v>0</v>
      </c>
      <c r="S150" s="543"/>
      <c r="T150" s="543">
        <f>SUM(T152:T154)</f>
        <v>0</v>
      </c>
      <c r="U150" s="543"/>
      <c r="V150" s="543">
        <f>SUM(V152:V154)</f>
        <v>0</v>
      </c>
      <c r="W150" s="543"/>
      <c r="X150" s="543">
        <f>SUM(X152:X154)</f>
        <v>0</v>
      </c>
      <c r="Y150" s="543"/>
      <c r="Z150" s="543">
        <f>SUM(Z152:Z154)</f>
        <v>0</v>
      </c>
      <c r="AA150" s="543"/>
      <c r="AB150" s="543">
        <f>SUM(AB152:AB154)</f>
        <v>0</v>
      </c>
      <c r="AC150" s="543"/>
      <c r="AD150" s="543" t="s">
        <v>1514</v>
      </c>
      <c r="AE150" s="543">
        <f>SUM(AE152:AE154)</f>
        <v>0</v>
      </c>
      <c r="AF150" s="543">
        <f>SUM(AF152:AF154)</f>
        <v>0</v>
      </c>
      <c r="AG150" s="543">
        <f>SUM(AG152:AG154)</f>
        <v>0</v>
      </c>
      <c r="AH150" s="543" t="s">
        <v>1514</v>
      </c>
      <c r="AI150" s="543">
        <f>SUM(AI152:AI154)</f>
        <v>0</v>
      </c>
      <c r="AJ150" s="545">
        <f>SUM(AJ152:AJ154)</f>
        <v>0</v>
      </c>
    </row>
    <row r="151" spans="2:36" s="538" customFormat="1" ht="19.5" customHeight="1">
      <c r="B151" s="539">
        <v>28</v>
      </c>
      <c r="C151" s="540"/>
      <c r="D151" s="541"/>
      <c r="E151" s="542"/>
      <c r="F151" s="543"/>
      <c r="G151" s="543"/>
      <c r="H151" s="543"/>
      <c r="I151" s="543"/>
      <c r="J151" s="543"/>
      <c r="K151" s="543"/>
      <c r="L151" s="543"/>
      <c r="M151" s="544"/>
      <c r="N151" s="543"/>
      <c r="O151" s="544"/>
      <c r="P151" s="543"/>
      <c r="Q151" s="543"/>
      <c r="R151" s="543"/>
      <c r="S151" s="543"/>
      <c r="T151" s="543"/>
      <c r="U151" s="543"/>
      <c r="V151" s="543"/>
      <c r="W151" s="543"/>
      <c r="X151" s="543"/>
      <c r="Y151" s="543"/>
      <c r="Z151" s="543"/>
      <c r="AA151" s="543"/>
      <c r="AB151" s="543"/>
      <c r="AC151" s="543"/>
      <c r="AD151" s="543"/>
      <c r="AE151" s="543"/>
      <c r="AF151" s="543"/>
      <c r="AG151" s="543"/>
      <c r="AH151" s="543"/>
      <c r="AI151" s="547"/>
      <c r="AJ151" s="548"/>
    </row>
    <row r="152" spans="2:47" s="513" customFormat="1" ht="16.5" customHeight="1">
      <c r="B152" s="1284" t="s">
        <v>1515</v>
      </c>
      <c r="C152" s="540"/>
      <c r="D152" s="549" t="s">
        <v>1490</v>
      </c>
      <c r="E152" s="550"/>
      <c r="F152" s="546">
        <v>0</v>
      </c>
      <c r="G152" s="546"/>
      <c r="H152" s="546">
        <v>0</v>
      </c>
      <c r="I152" s="546"/>
      <c r="J152" s="546" t="s">
        <v>1491</v>
      </c>
      <c r="K152" s="546"/>
      <c r="L152" s="546">
        <v>0</v>
      </c>
      <c r="M152" s="546"/>
      <c r="N152" s="546">
        <v>0</v>
      </c>
      <c r="O152" s="546"/>
      <c r="P152" s="546" t="s">
        <v>1491</v>
      </c>
      <c r="Q152" s="546"/>
      <c r="R152" s="546" t="s">
        <v>1491</v>
      </c>
      <c r="S152" s="546"/>
      <c r="T152" s="546" t="s">
        <v>1491</v>
      </c>
      <c r="U152" s="546"/>
      <c r="V152" s="546" t="s">
        <v>1491</v>
      </c>
      <c r="W152" s="546"/>
      <c r="X152" s="546" t="s">
        <v>1491</v>
      </c>
      <c r="Y152" s="546"/>
      <c r="Z152" s="546" t="s">
        <v>1491</v>
      </c>
      <c r="AA152" s="546"/>
      <c r="AB152" s="546" t="s">
        <v>1491</v>
      </c>
      <c r="AC152" s="546"/>
      <c r="AD152" s="546" t="s">
        <v>1491</v>
      </c>
      <c r="AE152" s="546" t="s">
        <v>1491</v>
      </c>
      <c r="AF152" s="546" t="s">
        <v>1491</v>
      </c>
      <c r="AG152" s="546" t="s">
        <v>1491</v>
      </c>
      <c r="AH152" s="546" t="s">
        <v>1491</v>
      </c>
      <c r="AI152" s="546" t="s">
        <v>1491</v>
      </c>
      <c r="AJ152" s="551" t="s">
        <v>1491</v>
      </c>
      <c r="AK152" s="546"/>
      <c r="AL152" s="546"/>
      <c r="AM152" s="546"/>
      <c r="AN152" s="546"/>
      <c r="AO152" s="546"/>
      <c r="AP152" s="546"/>
      <c r="AQ152" s="546"/>
      <c r="AR152" s="546"/>
      <c r="AS152" s="546"/>
      <c r="AT152" s="546"/>
      <c r="AU152" s="546"/>
    </row>
    <row r="153" spans="2:47" s="513" customFormat="1" ht="16.5" customHeight="1">
      <c r="B153" s="1284"/>
      <c r="C153" s="540"/>
      <c r="D153" s="549" t="s">
        <v>1492</v>
      </c>
      <c r="E153" s="550"/>
      <c r="F153" s="546">
        <v>1</v>
      </c>
      <c r="G153" s="546"/>
      <c r="H153" s="546" t="s">
        <v>1505</v>
      </c>
      <c r="I153" s="546"/>
      <c r="J153" s="546" t="s">
        <v>1505</v>
      </c>
      <c r="K153" s="546"/>
      <c r="L153" s="546" t="s">
        <v>1505</v>
      </c>
      <c r="M153" s="546"/>
      <c r="N153" s="546" t="s">
        <v>1505</v>
      </c>
      <c r="O153" s="546"/>
      <c r="P153" s="546">
        <v>0</v>
      </c>
      <c r="Q153" s="546"/>
      <c r="R153" s="546">
        <v>0</v>
      </c>
      <c r="S153" s="546"/>
      <c r="T153" s="546">
        <v>0</v>
      </c>
      <c r="U153" s="546"/>
      <c r="V153" s="546">
        <v>0</v>
      </c>
      <c r="W153" s="546"/>
      <c r="X153" s="546">
        <v>0</v>
      </c>
      <c r="Y153" s="546"/>
      <c r="Z153" s="546">
        <v>0</v>
      </c>
      <c r="AA153" s="546"/>
      <c r="AB153" s="546">
        <v>0</v>
      </c>
      <c r="AC153" s="546"/>
      <c r="AD153" s="546" t="s">
        <v>1505</v>
      </c>
      <c r="AE153" s="546">
        <v>0</v>
      </c>
      <c r="AF153" s="546">
        <v>0</v>
      </c>
      <c r="AG153" s="546">
        <v>0</v>
      </c>
      <c r="AH153" s="546" t="s">
        <v>1505</v>
      </c>
      <c r="AI153" s="546">
        <v>0</v>
      </c>
      <c r="AJ153" s="551">
        <v>0</v>
      </c>
      <c r="AK153" s="546"/>
      <c r="AL153" s="546"/>
      <c r="AM153" s="546"/>
      <c r="AN153" s="546"/>
      <c r="AO153" s="546"/>
      <c r="AP153" s="546"/>
      <c r="AQ153" s="546"/>
      <c r="AR153" s="546"/>
      <c r="AS153" s="546"/>
      <c r="AT153" s="546"/>
      <c r="AU153" s="546"/>
    </row>
    <row r="154" spans="2:47" s="552" customFormat="1" ht="16.5" customHeight="1">
      <c r="B154" s="1284"/>
      <c r="C154" s="554"/>
      <c r="D154" s="549" t="s">
        <v>1494</v>
      </c>
      <c r="E154" s="555"/>
      <c r="F154" s="546">
        <v>0</v>
      </c>
      <c r="G154" s="547"/>
      <c r="H154" s="546">
        <v>0</v>
      </c>
      <c r="I154" s="547"/>
      <c r="J154" s="546">
        <v>0</v>
      </c>
      <c r="K154" s="546"/>
      <c r="L154" s="546">
        <v>0</v>
      </c>
      <c r="M154" s="546"/>
      <c r="N154" s="546">
        <v>0</v>
      </c>
      <c r="O154" s="546"/>
      <c r="P154" s="546">
        <v>0</v>
      </c>
      <c r="Q154" s="546"/>
      <c r="R154" s="546">
        <v>0</v>
      </c>
      <c r="S154" s="546"/>
      <c r="T154" s="546">
        <v>0</v>
      </c>
      <c r="U154" s="546"/>
      <c r="V154" s="546">
        <v>0</v>
      </c>
      <c r="W154" s="546"/>
      <c r="X154" s="546">
        <v>0</v>
      </c>
      <c r="Y154" s="546"/>
      <c r="Z154" s="546">
        <v>0</v>
      </c>
      <c r="AA154" s="546"/>
      <c r="AB154" s="546">
        <v>0</v>
      </c>
      <c r="AC154" s="546"/>
      <c r="AD154" s="546">
        <v>0</v>
      </c>
      <c r="AE154" s="546">
        <v>0</v>
      </c>
      <c r="AF154" s="546">
        <v>0</v>
      </c>
      <c r="AG154" s="546">
        <v>0</v>
      </c>
      <c r="AH154" s="546">
        <v>0</v>
      </c>
      <c r="AI154" s="546">
        <v>0</v>
      </c>
      <c r="AJ154" s="551">
        <v>0</v>
      </c>
      <c r="AK154" s="546"/>
      <c r="AL154" s="546"/>
      <c r="AM154" s="546"/>
      <c r="AN154" s="546"/>
      <c r="AO154" s="546"/>
      <c r="AP154" s="546"/>
      <c r="AQ154" s="546"/>
      <c r="AR154" s="546"/>
      <c r="AS154" s="546"/>
      <c r="AT154" s="546"/>
      <c r="AU154" s="546"/>
    </row>
    <row r="155" spans="2:36" s="513" customFormat="1" ht="11.25" customHeight="1">
      <c r="B155" s="529"/>
      <c r="C155" s="530"/>
      <c r="D155" s="517"/>
      <c r="E155" s="516"/>
      <c r="F155" s="531"/>
      <c r="G155" s="532"/>
      <c r="H155" s="532"/>
      <c r="I155" s="533"/>
      <c r="J155" s="533"/>
      <c r="K155" s="516"/>
      <c r="L155" s="516"/>
      <c r="M155" s="516"/>
      <c r="N155" s="516"/>
      <c r="O155" s="516"/>
      <c r="P155" s="516"/>
      <c r="Q155" s="516"/>
      <c r="R155" s="534"/>
      <c r="S155" s="516"/>
      <c r="T155" s="534"/>
      <c r="U155" s="516"/>
      <c r="V155" s="535"/>
      <c r="W155" s="516"/>
      <c r="X155" s="534"/>
      <c r="Y155" s="516"/>
      <c r="Z155" s="534"/>
      <c r="AA155" s="516"/>
      <c r="AB155" s="534"/>
      <c r="AC155" s="516"/>
      <c r="AD155" s="535"/>
      <c r="AE155" s="534"/>
      <c r="AF155" s="535"/>
      <c r="AG155" s="534"/>
      <c r="AH155" s="534"/>
      <c r="AI155" s="536"/>
      <c r="AJ155" s="537"/>
    </row>
    <row r="156" spans="2:36" s="538" customFormat="1" ht="12.75">
      <c r="B156" s="539"/>
      <c r="C156" s="540"/>
      <c r="D156" s="541" t="s">
        <v>332</v>
      </c>
      <c r="E156" s="542"/>
      <c r="F156" s="543">
        <f>SUM(F158:F164)</f>
        <v>9</v>
      </c>
      <c r="G156" s="543"/>
      <c r="H156" s="543" t="s">
        <v>1514</v>
      </c>
      <c r="I156" s="543"/>
      <c r="J156" s="543" t="s">
        <v>1514</v>
      </c>
      <c r="K156" s="543"/>
      <c r="L156" s="543" t="s">
        <v>1514</v>
      </c>
      <c r="M156" s="544"/>
      <c r="N156" s="543" t="s">
        <v>1514</v>
      </c>
      <c r="O156" s="544"/>
      <c r="P156" s="543" t="s">
        <v>1514</v>
      </c>
      <c r="Q156" s="543"/>
      <c r="R156" s="543" t="s">
        <v>1514</v>
      </c>
      <c r="S156" s="543"/>
      <c r="T156" s="543" t="s">
        <v>1514</v>
      </c>
      <c r="U156" s="543"/>
      <c r="V156" s="543" t="s">
        <v>1514</v>
      </c>
      <c r="W156" s="543"/>
      <c r="X156" s="543" t="s">
        <v>1514</v>
      </c>
      <c r="Y156" s="543"/>
      <c r="Z156" s="543" t="s">
        <v>1514</v>
      </c>
      <c r="AA156" s="543"/>
      <c r="AB156" s="543" t="s">
        <v>1514</v>
      </c>
      <c r="AC156" s="543"/>
      <c r="AD156" s="543" t="s">
        <v>1514</v>
      </c>
      <c r="AE156" s="543" t="s">
        <v>1514</v>
      </c>
      <c r="AF156" s="543">
        <f>SUM(AF158:AF164)</f>
        <v>0</v>
      </c>
      <c r="AG156" s="543" t="s">
        <v>1514</v>
      </c>
      <c r="AH156" s="543" t="s">
        <v>1514</v>
      </c>
      <c r="AI156" s="543" t="s">
        <v>1514</v>
      </c>
      <c r="AJ156" s="545">
        <f>SUM(AJ158:AJ164)</f>
        <v>0</v>
      </c>
    </row>
    <row r="157" spans="2:36" s="538" customFormat="1" ht="19.5" customHeight="1">
      <c r="B157" s="539">
        <v>29</v>
      </c>
      <c r="C157" s="540"/>
      <c r="D157" s="541"/>
      <c r="E157" s="542"/>
      <c r="F157" s="543"/>
      <c r="G157" s="543"/>
      <c r="H157" s="543"/>
      <c r="I157" s="543"/>
      <c r="J157" s="543"/>
      <c r="K157" s="543"/>
      <c r="L157" s="543"/>
      <c r="M157" s="544"/>
      <c r="N157" s="543"/>
      <c r="O157" s="544"/>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8"/>
    </row>
    <row r="158" spans="2:47" s="513" customFormat="1" ht="16.5" customHeight="1">
      <c r="B158" s="1284" t="s">
        <v>1516</v>
      </c>
      <c r="C158" s="540"/>
      <c r="D158" s="549" t="s">
        <v>1490</v>
      </c>
      <c r="E158" s="550"/>
      <c r="F158" s="546">
        <v>7</v>
      </c>
      <c r="G158" s="546"/>
      <c r="H158" s="546">
        <v>15</v>
      </c>
      <c r="I158" s="546"/>
      <c r="J158" s="546" t="s">
        <v>1491</v>
      </c>
      <c r="K158" s="546"/>
      <c r="L158" s="546">
        <v>4959</v>
      </c>
      <c r="M158" s="546"/>
      <c r="N158" s="546">
        <v>7406</v>
      </c>
      <c r="O158" s="546"/>
      <c r="P158" s="546">
        <v>0</v>
      </c>
      <c r="Q158" s="546"/>
      <c r="R158" s="546" t="s">
        <v>1491</v>
      </c>
      <c r="S158" s="546"/>
      <c r="T158" s="546" t="s">
        <v>1491</v>
      </c>
      <c r="U158" s="546"/>
      <c r="V158" s="546" t="s">
        <v>1491</v>
      </c>
      <c r="W158" s="546"/>
      <c r="X158" s="546" t="s">
        <v>1491</v>
      </c>
      <c r="Y158" s="546"/>
      <c r="Z158" s="546" t="s">
        <v>1491</v>
      </c>
      <c r="AA158" s="546"/>
      <c r="AB158" s="546" t="s">
        <v>1491</v>
      </c>
      <c r="AC158" s="546"/>
      <c r="AD158" s="546" t="s">
        <v>1491</v>
      </c>
      <c r="AE158" s="546" t="s">
        <v>1491</v>
      </c>
      <c r="AF158" s="546" t="s">
        <v>1491</v>
      </c>
      <c r="AG158" s="546" t="s">
        <v>1491</v>
      </c>
      <c r="AH158" s="546" t="s">
        <v>1491</v>
      </c>
      <c r="AI158" s="546" t="s">
        <v>1491</v>
      </c>
      <c r="AJ158" s="551" t="s">
        <v>1491</v>
      </c>
      <c r="AK158" s="546"/>
      <c r="AL158" s="546"/>
      <c r="AM158" s="546"/>
      <c r="AN158" s="546"/>
      <c r="AO158" s="546"/>
      <c r="AP158" s="546"/>
      <c r="AQ158" s="546"/>
      <c r="AR158" s="546"/>
      <c r="AS158" s="546"/>
      <c r="AT158" s="546"/>
      <c r="AU158" s="546"/>
    </row>
    <row r="159" spans="2:47" s="513" customFormat="1" ht="16.5" customHeight="1">
      <c r="B159" s="1284"/>
      <c r="C159" s="540"/>
      <c r="D159" s="549" t="s">
        <v>1492</v>
      </c>
      <c r="E159" s="550"/>
      <c r="F159" s="546">
        <v>0</v>
      </c>
      <c r="G159" s="546"/>
      <c r="H159" s="546">
        <v>0</v>
      </c>
      <c r="I159" s="546"/>
      <c r="J159" s="546">
        <v>0</v>
      </c>
      <c r="K159" s="546"/>
      <c r="L159" s="546">
        <v>0</v>
      </c>
      <c r="M159" s="546"/>
      <c r="N159" s="546">
        <v>0</v>
      </c>
      <c r="O159" s="546"/>
      <c r="P159" s="546" t="s">
        <v>1517</v>
      </c>
      <c r="Q159" s="546"/>
      <c r="R159" s="546">
        <v>0</v>
      </c>
      <c r="S159" s="546"/>
      <c r="T159" s="546">
        <v>0</v>
      </c>
      <c r="U159" s="546"/>
      <c r="V159" s="546">
        <v>0</v>
      </c>
      <c r="W159" s="546"/>
      <c r="X159" s="546">
        <v>0</v>
      </c>
      <c r="Y159" s="546"/>
      <c r="Z159" s="546">
        <v>0</v>
      </c>
      <c r="AA159" s="546"/>
      <c r="AB159" s="546">
        <v>0</v>
      </c>
      <c r="AC159" s="546"/>
      <c r="AD159" s="546">
        <v>0</v>
      </c>
      <c r="AE159" s="546">
        <v>0</v>
      </c>
      <c r="AF159" s="546">
        <v>0</v>
      </c>
      <c r="AG159" s="546">
        <v>0</v>
      </c>
      <c r="AH159" s="546">
        <v>0</v>
      </c>
      <c r="AI159" s="546">
        <v>0</v>
      </c>
      <c r="AJ159" s="551">
        <v>0</v>
      </c>
      <c r="AK159" s="546"/>
      <c r="AL159" s="546"/>
      <c r="AM159" s="546"/>
      <c r="AN159" s="546"/>
      <c r="AO159" s="546"/>
      <c r="AP159" s="546"/>
      <c r="AQ159" s="546"/>
      <c r="AR159" s="546"/>
      <c r="AS159" s="546"/>
      <c r="AT159" s="546"/>
      <c r="AU159" s="546"/>
    </row>
    <row r="160" spans="2:47" s="552" customFormat="1" ht="16.5" customHeight="1">
      <c r="B160" s="1284"/>
      <c r="C160" s="554"/>
      <c r="D160" s="549" t="s">
        <v>1494</v>
      </c>
      <c r="E160" s="555"/>
      <c r="F160" s="546">
        <v>0</v>
      </c>
      <c r="G160" s="547"/>
      <c r="H160" s="546">
        <v>0</v>
      </c>
      <c r="I160" s="547"/>
      <c r="J160" s="546">
        <v>0</v>
      </c>
      <c r="K160" s="546"/>
      <c r="L160" s="546">
        <v>0</v>
      </c>
      <c r="M160" s="546"/>
      <c r="N160" s="546">
        <v>0</v>
      </c>
      <c r="O160" s="546"/>
      <c r="P160" s="546">
        <v>0</v>
      </c>
      <c r="Q160" s="546"/>
      <c r="R160" s="546">
        <v>0</v>
      </c>
      <c r="S160" s="546"/>
      <c r="T160" s="546">
        <v>0</v>
      </c>
      <c r="U160" s="546"/>
      <c r="V160" s="546">
        <v>0</v>
      </c>
      <c r="W160" s="546"/>
      <c r="X160" s="546">
        <v>0</v>
      </c>
      <c r="Y160" s="546"/>
      <c r="Z160" s="546">
        <v>0</v>
      </c>
      <c r="AA160" s="546"/>
      <c r="AB160" s="546">
        <v>0</v>
      </c>
      <c r="AC160" s="546"/>
      <c r="AD160" s="546">
        <v>0</v>
      </c>
      <c r="AE160" s="546">
        <v>0</v>
      </c>
      <c r="AF160" s="546">
        <v>0</v>
      </c>
      <c r="AG160" s="546">
        <v>0</v>
      </c>
      <c r="AH160" s="546">
        <v>0</v>
      </c>
      <c r="AI160" s="546">
        <v>0</v>
      </c>
      <c r="AJ160" s="551">
        <v>0</v>
      </c>
      <c r="AK160" s="546"/>
      <c r="AL160" s="546"/>
      <c r="AM160" s="546"/>
      <c r="AN160" s="546"/>
      <c r="AO160" s="546"/>
      <c r="AP160" s="546"/>
      <c r="AQ160" s="546"/>
      <c r="AR160" s="546"/>
      <c r="AS160" s="546"/>
      <c r="AT160" s="546"/>
      <c r="AU160" s="546"/>
    </row>
    <row r="161" spans="2:47" s="513" customFormat="1" ht="16.5" customHeight="1">
      <c r="B161" s="1284"/>
      <c r="C161" s="554"/>
      <c r="D161" s="549" t="s">
        <v>1495</v>
      </c>
      <c r="E161" s="550"/>
      <c r="F161" s="546">
        <v>0</v>
      </c>
      <c r="G161" s="546"/>
      <c r="H161" s="546">
        <v>0</v>
      </c>
      <c r="I161" s="546"/>
      <c r="J161" s="546">
        <v>0</v>
      </c>
      <c r="K161" s="546"/>
      <c r="L161" s="546">
        <v>0</v>
      </c>
      <c r="M161" s="546"/>
      <c r="N161" s="546">
        <v>0</v>
      </c>
      <c r="O161" s="546"/>
      <c r="P161" s="546">
        <v>0</v>
      </c>
      <c r="Q161" s="546"/>
      <c r="R161" s="546">
        <v>0</v>
      </c>
      <c r="S161" s="546"/>
      <c r="T161" s="546">
        <v>0</v>
      </c>
      <c r="U161" s="546"/>
      <c r="V161" s="546">
        <v>0</v>
      </c>
      <c r="W161" s="546"/>
      <c r="X161" s="546">
        <v>0</v>
      </c>
      <c r="Y161" s="546"/>
      <c r="Z161" s="546">
        <v>0</v>
      </c>
      <c r="AA161" s="546"/>
      <c r="AB161" s="546">
        <v>0</v>
      </c>
      <c r="AC161" s="546"/>
      <c r="AD161" s="546">
        <v>0</v>
      </c>
      <c r="AE161" s="546">
        <v>0</v>
      </c>
      <c r="AF161" s="546">
        <v>0</v>
      </c>
      <c r="AG161" s="546">
        <v>0</v>
      </c>
      <c r="AH161" s="546">
        <v>0</v>
      </c>
      <c r="AI161" s="546">
        <v>0</v>
      </c>
      <c r="AJ161" s="551">
        <v>0</v>
      </c>
      <c r="AK161" s="546"/>
      <c r="AL161" s="546"/>
      <c r="AM161" s="546"/>
      <c r="AN161" s="546"/>
      <c r="AO161" s="546"/>
      <c r="AP161" s="546"/>
      <c r="AQ161" s="546"/>
      <c r="AR161" s="546"/>
      <c r="AS161" s="546"/>
      <c r="AT161" s="546"/>
      <c r="AU161" s="546"/>
    </row>
    <row r="162" spans="2:47" s="513" customFormat="1" ht="16.5" customHeight="1">
      <c r="B162" s="1284"/>
      <c r="C162" s="554"/>
      <c r="D162" s="549" t="s">
        <v>1496</v>
      </c>
      <c r="E162" s="550"/>
      <c r="F162" s="546">
        <v>0</v>
      </c>
      <c r="G162" s="546"/>
      <c r="H162" s="546">
        <v>0</v>
      </c>
      <c r="I162" s="546"/>
      <c r="J162" s="546">
        <v>0</v>
      </c>
      <c r="K162" s="546"/>
      <c r="L162" s="546">
        <v>0</v>
      </c>
      <c r="M162" s="546"/>
      <c r="N162" s="546">
        <v>0</v>
      </c>
      <c r="O162" s="546"/>
      <c r="P162" s="546">
        <v>0</v>
      </c>
      <c r="Q162" s="546"/>
      <c r="R162" s="546">
        <v>0</v>
      </c>
      <c r="S162" s="546"/>
      <c r="T162" s="546">
        <v>0</v>
      </c>
      <c r="U162" s="546"/>
      <c r="V162" s="546">
        <v>0</v>
      </c>
      <c r="W162" s="546"/>
      <c r="X162" s="546">
        <v>0</v>
      </c>
      <c r="Y162" s="546"/>
      <c r="Z162" s="546">
        <v>0</v>
      </c>
      <c r="AA162" s="546"/>
      <c r="AB162" s="546">
        <v>0</v>
      </c>
      <c r="AC162" s="546"/>
      <c r="AD162" s="546">
        <v>0</v>
      </c>
      <c r="AE162" s="546">
        <v>0</v>
      </c>
      <c r="AF162" s="546">
        <v>0</v>
      </c>
      <c r="AG162" s="546">
        <v>0</v>
      </c>
      <c r="AH162" s="546">
        <v>0</v>
      </c>
      <c r="AI162" s="546">
        <v>0</v>
      </c>
      <c r="AJ162" s="551">
        <v>0</v>
      </c>
      <c r="AK162" s="546"/>
      <c r="AL162" s="546"/>
      <c r="AM162" s="546"/>
      <c r="AN162" s="546"/>
      <c r="AO162" s="546"/>
      <c r="AP162" s="546"/>
      <c r="AQ162" s="546"/>
      <c r="AR162" s="546"/>
      <c r="AS162" s="546"/>
      <c r="AT162" s="546"/>
      <c r="AU162" s="546"/>
    </row>
    <row r="163" spans="2:47" s="513" customFormat="1" ht="16.5" customHeight="1">
      <c r="B163" s="1284"/>
      <c r="C163" s="554"/>
      <c r="D163" s="549" t="s">
        <v>1497</v>
      </c>
      <c r="E163" s="550"/>
      <c r="F163" s="546">
        <v>2</v>
      </c>
      <c r="G163" s="546"/>
      <c r="H163" s="546" t="s">
        <v>1505</v>
      </c>
      <c r="I163" s="546"/>
      <c r="J163" s="546" t="s">
        <v>1505</v>
      </c>
      <c r="K163" s="546"/>
      <c r="L163" s="546" t="s">
        <v>1505</v>
      </c>
      <c r="M163" s="546"/>
      <c r="N163" s="546" t="s">
        <v>1505</v>
      </c>
      <c r="O163" s="546"/>
      <c r="P163" s="546">
        <v>0</v>
      </c>
      <c r="Q163" s="546"/>
      <c r="R163" s="546" t="s">
        <v>1505</v>
      </c>
      <c r="S163" s="546"/>
      <c r="T163" s="546" t="s">
        <v>1505</v>
      </c>
      <c r="U163" s="546"/>
      <c r="V163" s="546" t="s">
        <v>1505</v>
      </c>
      <c r="W163" s="546"/>
      <c r="X163" s="546" t="s">
        <v>1505</v>
      </c>
      <c r="Y163" s="546"/>
      <c r="Z163" s="546" t="s">
        <v>1505</v>
      </c>
      <c r="AA163" s="546"/>
      <c r="AB163" s="546" t="s">
        <v>1505</v>
      </c>
      <c r="AC163" s="546"/>
      <c r="AD163" s="546" t="s">
        <v>1505</v>
      </c>
      <c r="AE163" s="546" t="s">
        <v>1505</v>
      </c>
      <c r="AF163" s="546">
        <v>0</v>
      </c>
      <c r="AG163" s="546" t="s">
        <v>1505</v>
      </c>
      <c r="AH163" s="546" t="s">
        <v>1505</v>
      </c>
      <c r="AI163" s="546" t="s">
        <v>1505</v>
      </c>
      <c r="AJ163" s="551">
        <v>0</v>
      </c>
      <c r="AK163" s="546"/>
      <c r="AL163" s="546"/>
      <c r="AM163" s="546"/>
      <c r="AN163" s="546"/>
      <c r="AO163" s="546"/>
      <c r="AP163" s="546"/>
      <c r="AQ163" s="546"/>
      <c r="AR163" s="546"/>
      <c r="AS163" s="546"/>
      <c r="AT163" s="546"/>
      <c r="AU163" s="546"/>
    </row>
    <row r="164" spans="2:47" s="513" customFormat="1" ht="16.5" customHeight="1">
      <c r="B164" s="1284"/>
      <c r="C164" s="554"/>
      <c r="D164" s="549" t="s">
        <v>1498</v>
      </c>
      <c r="E164" s="550"/>
      <c r="F164" s="546">
        <v>0</v>
      </c>
      <c r="G164" s="546"/>
      <c r="H164" s="546">
        <v>0</v>
      </c>
      <c r="I164" s="546"/>
      <c r="J164" s="546">
        <v>0</v>
      </c>
      <c r="K164" s="546"/>
      <c r="L164" s="546">
        <v>0</v>
      </c>
      <c r="M164" s="546"/>
      <c r="N164" s="546">
        <v>0</v>
      </c>
      <c r="O164" s="546"/>
      <c r="P164" s="546">
        <v>0</v>
      </c>
      <c r="Q164" s="546"/>
      <c r="R164" s="546">
        <v>0</v>
      </c>
      <c r="S164" s="546"/>
      <c r="T164" s="546">
        <v>0</v>
      </c>
      <c r="U164" s="546"/>
      <c r="V164" s="546">
        <v>0</v>
      </c>
      <c r="W164" s="546"/>
      <c r="X164" s="546">
        <v>0</v>
      </c>
      <c r="Y164" s="546"/>
      <c r="Z164" s="546">
        <v>0</v>
      </c>
      <c r="AA164" s="546"/>
      <c r="AB164" s="546">
        <v>0</v>
      </c>
      <c r="AC164" s="546"/>
      <c r="AD164" s="546">
        <v>0</v>
      </c>
      <c r="AE164" s="546">
        <v>0</v>
      </c>
      <c r="AF164" s="546">
        <v>0</v>
      </c>
      <c r="AG164" s="546">
        <v>0</v>
      </c>
      <c r="AH164" s="546">
        <v>0</v>
      </c>
      <c r="AI164" s="546">
        <v>0</v>
      </c>
      <c r="AJ164" s="551">
        <v>0</v>
      </c>
      <c r="AK164" s="546"/>
      <c r="AL164" s="546"/>
      <c r="AM164" s="546"/>
      <c r="AN164" s="546"/>
      <c r="AO164" s="546"/>
      <c r="AP164" s="546"/>
      <c r="AQ164" s="546"/>
      <c r="AR164" s="546"/>
      <c r="AS164" s="546"/>
      <c r="AT164" s="546"/>
      <c r="AU164" s="546"/>
    </row>
    <row r="165" spans="2:36" s="513" customFormat="1" ht="11.25" customHeight="1">
      <c r="B165" s="529"/>
      <c r="C165" s="530"/>
      <c r="D165" s="517"/>
      <c r="E165" s="516"/>
      <c r="F165" s="531"/>
      <c r="G165" s="532"/>
      <c r="H165" s="532"/>
      <c r="I165" s="533"/>
      <c r="J165" s="533"/>
      <c r="K165" s="516"/>
      <c r="L165" s="516"/>
      <c r="M165" s="516"/>
      <c r="N165" s="516"/>
      <c r="O165" s="516"/>
      <c r="P165" s="516"/>
      <c r="Q165" s="516"/>
      <c r="R165" s="534"/>
      <c r="S165" s="516"/>
      <c r="T165" s="534"/>
      <c r="U165" s="516"/>
      <c r="V165" s="535"/>
      <c r="W165" s="516"/>
      <c r="X165" s="534"/>
      <c r="Y165" s="516"/>
      <c r="Z165" s="534"/>
      <c r="AA165" s="516"/>
      <c r="AB165" s="534"/>
      <c r="AC165" s="516"/>
      <c r="AD165" s="535"/>
      <c r="AE165" s="534"/>
      <c r="AF165" s="535"/>
      <c r="AG165" s="534"/>
      <c r="AH165" s="534"/>
      <c r="AI165" s="536"/>
      <c r="AJ165" s="537"/>
    </row>
    <row r="166" spans="2:36" s="538" customFormat="1" ht="12.75">
      <c r="B166" s="539"/>
      <c r="C166" s="540"/>
      <c r="D166" s="541" t="s">
        <v>332</v>
      </c>
      <c r="E166" s="542"/>
      <c r="F166" s="543">
        <f>SUM(F168:F178)</f>
        <v>161</v>
      </c>
      <c r="G166" s="543"/>
      <c r="H166" s="543">
        <f>SUM(H168:H178)</f>
        <v>2688</v>
      </c>
      <c r="I166" s="543"/>
      <c r="J166" s="543">
        <f>SUM(J168:J178)</f>
        <v>402740</v>
      </c>
      <c r="K166" s="543"/>
      <c r="L166" s="543">
        <f>SUM(L168:L178)</f>
        <v>886986</v>
      </c>
      <c r="M166" s="544"/>
      <c r="N166" s="543">
        <f>SUM(N168:N178)</f>
        <v>2168389</v>
      </c>
      <c r="O166" s="544"/>
      <c r="P166" s="543">
        <f>SUM(P168:P178)</f>
        <v>0</v>
      </c>
      <c r="Q166" s="543"/>
      <c r="R166" s="543">
        <f>SUM(R168:R178)</f>
        <v>74646</v>
      </c>
      <c r="S166" s="543"/>
      <c r="T166" s="543">
        <f>SUM(T168:T178)</f>
        <v>105296</v>
      </c>
      <c r="U166" s="543"/>
      <c r="V166" s="543">
        <f>SUM(V168:V178)</f>
        <v>66191</v>
      </c>
      <c r="W166" s="543"/>
      <c r="X166" s="543">
        <f>SUM(X168:X178)</f>
        <v>79999</v>
      </c>
      <c r="Y166" s="543"/>
      <c r="Z166" s="543">
        <f>SUM(Z168:Z178)</f>
        <v>11868</v>
      </c>
      <c r="AA166" s="543"/>
      <c r="AB166" s="543">
        <f>SUM(AB168:AB178)</f>
        <v>17049</v>
      </c>
      <c r="AC166" s="543"/>
      <c r="AD166" s="543">
        <f>SUM(AD168:AD178)</f>
        <v>638488</v>
      </c>
      <c r="AE166" s="543">
        <f>SUM(AE168:AE178)</f>
        <v>138422</v>
      </c>
      <c r="AF166" s="543">
        <v>84766</v>
      </c>
      <c r="AG166" s="543">
        <f>SUM(AG168:AG178)</f>
        <v>18145</v>
      </c>
      <c r="AH166" s="543">
        <f>SUM(AH168:AH178)</f>
        <v>83520</v>
      </c>
      <c r="AI166" s="543">
        <f>SUM(AI168:AI178)</f>
        <v>85168</v>
      </c>
      <c r="AJ166" s="545">
        <f>SUM(AJ168:AJ178)</f>
        <v>45004</v>
      </c>
    </row>
    <row r="167" spans="2:36" s="538" customFormat="1" ht="19.5" customHeight="1">
      <c r="B167" s="539"/>
      <c r="C167" s="540"/>
      <c r="D167" s="541"/>
      <c r="E167" s="542"/>
      <c r="F167" s="543"/>
      <c r="G167" s="543"/>
      <c r="H167" s="543"/>
      <c r="I167" s="543"/>
      <c r="J167" s="543"/>
      <c r="K167" s="543"/>
      <c r="L167" s="543"/>
      <c r="M167" s="544"/>
      <c r="N167" s="543"/>
      <c r="O167" s="544"/>
      <c r="P167" s="543"/>
      <c r="Q167" s="543"/>
      <c r="R167" s="543"/>
      <c r="S167" s="543"/>
      <c r="T167" s="543"/>
      <c r="U167" s="543"/>
      <c r="V167" s="543"/>
      <c r="W167" s="543"/>
      <c r="X167" s="543"/>
      <c r="Y167" s="543"/>
      <c r="Z167" s="543"/>
      <c r="AA167" s="543"/>
      <c r="AB167" s="543"/>
      <c r="AC167" s="543"/>
      <c r="AD167" s="543"/>
      <c r="AE167" s="543"/>
      <c r="AF167" s="543"/>
      <c r="AG167" s="543"/>
      <c r="AH167" s="543"/>
      <c r="AI167" s="543"/>
      <c r="AJ167" s="545"/>
    </row>
    <row r="168" spans="2:47" s="513" customFormat="1" ht="16.5" customHeight="1">
      <c r="B168" s="539">
        <v>30</v>
      </c>
      <c r="C168" s="540"/>
      <c r="D168" s="549" t="s">
        <v>1490</v>
      </c>
      <c r="E168" s="550"/>
      <c r="F168" s="546">
        <v>66</v>
      </c>
      <c r="G168" s="546"/>
      <c r="H168" s="546">
        <v>152</v>
      </c>
      <c r="I168" s="546"/>
      <c r="J168" s="546" t="s">
        <v>1491</v>
      </c>
      <c r="K168" s="546"/>
      <c r="L168" s="546">
        <v>25259</v>
      </c>
      <c r="M168" s="546"/>
      <c r="N168" s="546">
        <v>46106</v>
      </c>
      <c r="O168" s="546"/>
      <c r="P168" s="546" t="s">
        <v>1491</v>
      </c>
      <c r="Q168" s="546"/>
      <c r="R168" s="546" t="s">
        <v>1491</v>
      </c>
      <c r="S168" s="546"/>
      <c r="T168" s="546" t="s">
        <v>1491</v>
      </c>
      <c r="U168" s="546"/>
      <c r="V168" s="546" t="s">
        <v>1491</v>
      </c>
      <c r="W168" s="546"/>
      <c r="X168" s="546" t="s">
        <v>1491</v>
      </c>
      <c r="Y168" s="546"/>
      <c r="Z168" s="546" t="s">
        <v>1491</v>
      </c>
      <c r="AA168" s="546"/>
      <c r="AB168" s="546" t="s">
        <v>1491</v>
      </c>
      <c r="AC168" s="546"/>
      <c r="AD168" s="546" t="s">
        <v>1491</v>
      </c>
      <c r="AE168" s="546" t="s">
        <v>1491</v>
      </c>
      <c r="AF168" s="546" t="s">
        <v>1491</v>
      </c>
      <c r="AG168" s="546" t="s">
        <v>1491</v>
      </c>
      <c r="AH168" s="546" t="s">
        <v>1491</v>
      </c>
      <c r="AI168" s="546" t="s">
        <v>1491</v>
      </c>
      <c r="AJ168" s="551" t="s">
        <v>1491</v>
      </c>
      <c r="AK168" s="546"/>
      <c r="AL168" s="546"/>
      <c r="AM168" s="546"/>
      <c r="AN168" s="546"/>
      <c r="AO168" s="546"/>
      <c r="AP168" s="546"/>
      <c r="AQ168" s="546"/>
      <c r="AR168" s="546"/>
      <c r="AS168" s="546"/>
      <c r="AT168" s="546"/>
      <c r="AU168" s="546"/>
    </row>
    <row r="169" spans="2:47" s="513" customFormat="1" ht="16.5" customHeight="1">
      <c r="B169" s="1284" t="s">
        <v>1518</v>
      </c>
      <c r="C169" s="540"/>
      <c r="D169" s="549" t="s">
        <v>1492</v>
      </c>
      <c r="E169" s="550"/>
      <c r="F169" s="546">
        <v>52</v>
      </c>
      <c r="G169" s="546"/>
      <c r="H169" s="546">
        <v>342</v>
      </c>
      <c r="I169" s="546"/>
      <c r="J169" s="546">
        <v>26524</v>
      </c>
      <c r="K169" s="546"/>
      <c r="L169" s="546">
        <v>45338</v>
      </c>
      <c r="M169" s="546"/>
      <c r="N169" s="546">
        <v>101518</v>
      </c>
      <c r="O169" s="546"/>
      <c r="P169" s="546">
        <v>0</v>
      </c>
      <c r="Q169" s="546"/>
      <c r="R169" s="546">
        <v>9369</v>
      </c>
      <c r="S169" s="546"/>
      <c r="T169" s="546">
        <v>8117</v>
      </c>
      <c r="U169" s="546"/>
      <c r="V169" s="546">
        <v>2744</v>
      </c>
      <c r="W169" s="546"/>
      <c r="X169" s="546">
        <v>3920</v>
      </c>
      <c r="Y169" s="546"/>
      <c r="Z169" s="546">
        <v>408</v>
      </c>
      <c r="AA169" s="546"/>
      <c r="AB169" s="546">
        <v>547</v>
      </c>
      <c r="AC169" s="546"/>
      <c r="AD169" s="546">
        <v>62608</v>
      </c>
      <c r="AE169" s="546">
        <v>9431</v>
      </c>
      <c r="AF169" s="546">
        <v>2995</v>
      </c>
      <c r="AG169" s="546">
        <v>1468</v>
      </c>
      <c r="AH169" s="546">
        <v>3524</v>
      </c>
      <c r="AI169" s="546">
        <v>0</v>
      </c>
      <c r="AJ169" s="551">
        <v>50</v>
      </c>
      <c r="AK169" s="546"/>
      <c r="AL169" s="546"/>
      <c r="AM169" s="546"/>
      <c r="AN169" s="546"/>
      <c r="AO169" s="546"/>
      <c r="AP169" s="546"/>
      <c r="AQ169" s="546"/>
      <c r="AR169" s="546"/>
      <c r="AS169" s="546"/>
      <c r="AT169" s="546"/>
      <c r="AU169" s="546"/>
    </row>
    <row r="170" spans="2:47" s="552" customFormat="1" ht="16.5" customHeight="1">
      <c r="B170" s="1284"/>
      <c r="C170" s="554"/>
      <c r="D170" s="549" t="s">
        <v>1494</v>
      </c>
      <c r="E170" s="555"/>
      <c r="F170" s="546">
        <v>21</v>
      </c>
      <c r="G170" s="547"/>
      <c r="H170" s="546">
        <v>286</v>
      </c>
      <c r="I170" s="547"/>
      <c r="J170" s="546">
        <v>24974</v>
      </c>
      <c r="K170" s="546"/>
      <c r="L170" s="546">
        <v>40293</v>
      </c>
      <c r="M170" s="546"/>
      <c r="N170" s="546">
        <v>98665</v>
      </c>
      <c r="O170" s="546"/>
      <c r="P170" s="546">
        <v>0</v>
      </c>
      <c r="Q170" s="546"/>
      <c r="R170" s="546">
        <v>4290</v>
      </c>
      <c r="S170" s="546"/>
      <c r="T170" s="546">
        <v>10481</v>
      </c>
      <c r="U170" s="546"/>
      <c r="V170" s="546">
        <v>2848</v>
      </c>
      <c r="W170" s="546"/>
      <c r="X170" s="546">
        <v>3018</v>
      </c>
      <c r="Y170" s="546"/>
      <c r="Z170" s="546">
        <v>1588</v>
      </c>
      <c r="AA170" s="546"/>
      <c r="AB170" s="546">
        <v>1921</v>
      </c>
      <c r="AC170" s="546"/>
      <c r="AD170" s="546">
        <v>47470</v>
      </c>
      <c r="AE170" s="546">
        <v>2323</v>
      </c>
      <c r="AF170" s="546">
        <v>200</v>
      </c>
      <c r="AG170" s="546">
        <v>1526</v>
      </c>
      <c r="AH170" s="546">
        <v>2424</v>
      </c>
      <c r="AI170" s="546">
        <v>0</v>
      </c>
      <c r="AJ170" s="551">
        <v>230</v>
      </c>
      <c r="AK170" s="546"/>
      <c r="AL170" s="546"/>
      <c r="AM170" s="546"/>
      <c r="AN170" s="546"/>
      <c r="AO170" s="546"/>
      <c r="AP170" s="546"/>
      <c r="AQ170" s="546"/>
      <c r="AR170" s="546"/>
      <c r="AS170" s="546"/>
      <c r="AT170" s="546"/>
      <c r="AU170" s="546"/>
    </row>
    <row r="171" spans="2:47" s="513" customFormat="1" ht="16.5" customHeight="1">
      <c r="B171" s="1284"/>
      <c r="C171" s="554"/>
      <c r="D171" s="549" t="s">
        <v>1495</v>
      </c>
      <c r="E171" s="550"/>
      <c r="F171" s="546">
        <v>7</v>
      </c>
      <c r="G171" s="546"/>
      <c r="H171" s="546">
        <v>158</v>
      </c>
      <c r="I171" s="546"/>
      <c r="J171" s="546">
        <v>16155</v>
      </c>
      <c r="K171" s="546"/>
      <c r="L171" s="546">
        <v>19956</v>
      </c>
      <c r="M171" s="546"/>
      <c r="N171" s="546">
        <v>46098</v>
      </c>
      <c r="O171" s="546"/>
      <c r="P171" s="546">
        <v>0</v>
      </c>
      <c r="Q171" s="546"/>
      <c r="R171" s="546">
        <v>2066</v>
      </c>
      <c r="S171" s="546"/>
      <c r="T171" s="546">
        <v>1373</v>
      </c>
      <c r="U171" s="546"/>
      <c r="V171" s="546">
        <v>761</v>
      </c>
      <c r="W171" s="546"/>
      <c r="X171" s="546">
        <v>402</v>
      </c>
      <c r="Y171" s="546"/>
      <c r="Z171" s="546">
        <v>376</v>
      </c>
      <c r="AA171" s="546"/>
      <c r="AB171" s="546">
        <v>382</v>
      </c>
      <c r="AC171" s="546"/>
      <c r="AD171" s="546">
        <v>10306</v>
      </c>
      <c r="AE171" s="546">
        <v>346</v>
      </c>
      <c r="AF171" s="546">
        <v>450</v>
      </c>
      <c r="AG171" s="546">
        <v>80</v>
      </c>
      <c r="AH171" s="546">
        <v>728</v>
      </c>
      <c r="AI171" s="546">
        <v>438</v>
      </c>
      <c r="AJ171" s="551">
        <v>0</v>
      </c>
      <c r="AK171" s="546"/>
      <c r="AL171" s="546"/>
      <c r="AM171" s="546"/>
      <c r="AN171" s="546"/>
      <c r="AO171" s="546"/>
      <c r="AP171" s="546"/>
      <c r="AQ171" s="546"/>
      <c r="AR171" s="546"/>
      <c r="AS171" s="546"/>
      <c r="AT171" s="546"/>
      <c r="AU171" s="546"/>
    </row>
    <row r="172" spans="2:47" s="513" customFormat="1" ht="16.5" customHeight="1">
      <c r="B172" s="1284"/>
      <c r="C172" s="554"/>
      <c r="D172" s="549" t="s">
        <v>1496</v>
      </c>
      <c r="E172" s="550"/>
      <c r="F172" s="546">
        <v>7</v>
      </c>
      <c r="G172" s="546"/>
      <c r="H172" s="546">
        <v>254</v>
      </c>
      <c r="I172" s="546"/>
      <c r="J172" s="546">
        <v>41959</v>
      </c>
      <c r="K172" s="546"/>
      <c r="L172" s="546">
        <v>82224</v>
      </c>
      <c r="M172" s="546"/>
      <c r="N172" s="546">
        <v>175870</v>
      </c>
      <c r="O172" s="546"/>
      <c r="P172" s="546">
        <v>0</v>
      </c>
      <c r="Q172" s="546"/>
      <c r="R172" s="546">
        <v>7052</v>
      </c>
      <c r="S172" s="546"/>
      <c r="T172" s="546">
        <v>10333</v>
      </c>
      <c r="U172" s="546"/>
      <c r="V172" s="546">
        <v>3423</v>
      </c>
      <c r="W172" s="546"/>
      <c r="X172" s="546">
        <v>7708</v>
      </c>
      <c r="Y172" s="546"/>
      <c r="Z172" s="546">
        <v>1613</v>
      </c>
      <c r="AA172" s="546"/>
      <c r="AB172" s="546">
        <v>4633</v>
      </c>
      <c r="AC172" s="546"/>
      <c r="AD172" s="546">
        <v>75939</v>
      </c>
      <c r="AE172" s="546">
        <v>13110</v>
      </c>
      <c r="AF172" s="546">
        <v>0</v>
      </c>
      <c r="AG172" s="546">
        <v>949</v>
      </c>
      <c r="AH172" s="546">
        <v>6792</v>
      </c>
      <c r="AI172" s="546">
        <v>8074</v>
      </c>
      <c r="AJ172" s="551">
        <v>0</v>
      </c>
      <c r="AK172" s="546"/>
      <c r="AL172" s="546"/>
      <c r="AM172" s="546"/>
      <c r="AN172" s="546"/>
      <c r="AO172" s="546"/>
      <c r="AP172" s="546"/>
      <c r="AQ172" s="546"/>
      <c r="AR172" s="546"/>
      <c r="AS172" s="546"/>
      <c r="AT172" s="546"/>
      <c r="AU172" s="546"/>
    </row>
    <row r="173" spans="2:47" s="513" customFormat="1" ht="16.5" customHeight="1">
      <c r="B173" s="1284"/>
      <c r="C173" s="554"/>
      <c r="D173" s="549" t="s">
        <v>1497</v>
      </c>
      <c r="E173" s="550"/>
      <c r="F173" s="546">
        <v>4</v>
      </c>
      <c r="G173" s="546"/>
      <c r="H173" s="546">
        <v>267</v>
      </c>
      <c r="I173" s="546"/>
      <c r="J173" s="546">
        <v>41444</v>
      </c>
      <c r="K173" s="546"/>
      <c r="L173" s="546">
        <v>100811</v>
      </c>
      <c r="M173" s="546"/>
      <c r="N173" s="546">
        <v>180087</v>
      </c>
      <c r="O173" s="546"/>
      <c r="P173" s="546">
        <v>0</v>
      </c>
      <c r="Q173" s="546"/>
      <c r="R173" s="546">
        <v>8399</v>
      </c>
      <c r="S173" s="546"/>
      <c r="T173" s="546">
        <v>6803</v>
      </c>
      <c r="U173" s="546"/>
      <c r="V173" s="546">
        <v>3489</v>
      </c>
      <c r="W173" s="546"/>
      <c r="X173" s="546">
        <v>5718</v>
      </c>
      <c r="Y173" s="546"/>
      <c r="Z173" s="546">
        <v>1652</v>
      </c>
      <c r="AA173" s="546"/>
      <c r="AB173" s="546">
        <v>1122</v>
      </c>
      <c r="AC173" s="546"/>
      <c r="AD173" s="546">
        <v>18497</v>
      </c>
      <c r="AE173" s="546">
        <v>19557</v>
      </c>
      <c r="AF173" s="546">
        <v>1708</v>
      </c>
      <c r="AG173" s="546">
        <v>740</v>
      </c>
      <c r="AH173" s="546">
        <v>9649</v>
      </c>
      <c r="AI173" s="546">
        <v>27067</v>
      </c>
      <c r="AJ173" s="551">
        <v>2600</v>
      </c>
      <c r="AK173" s="546"/>
      <c r="AL173" s="546"/>
      <c r="AM173" s="546"/>
      <c r="AN173" s="546"/>
      <c r="AO173" s="546"/>
      <c r="AP173" s="546"/>
      <c r="AQ173" s="546"/>
      <c r="AR173" s="546"/>
      <c r="AS173" s="546"/>
      <c r="AT173" s="546"/>
      <c r="AU173" s="546"/>
    </row>
    <row r="174" spans="2:47" s="513" customFormat="1" ht="16.5" customHeight="1">
      <c r="B174" s="1284"/>
      <c r="C174" s="554"/>
      <c r="D174" s="549" t="s">
        <v>1498</v>
      </c>
      <c r="E174" s="550" t="s">
        <v>1504</v>
      </c>
      <c r="F174" s="546">
        <v>2</v>
      </c>
      <c r="G174" s="546"/>
      <c r="H174" s="546">
        <v>1229</v>
      </c>
      <c r="I174" s="546"/>
      <c r="J174" s="546">
        <v>251684</v>
      </c>
      <c r="K174" s="546"/>
      <c r="L174" s="546">
        <v>573105</v>
      </c>
      <c r="M174" s="546"/>
      <c r="N174" s="546">
        <v>1520045</v>
      </c>
      <c r="O174" s="546"/>
      <c r="P174" s="546">
        <v>0</v>
      </c>
      <c r="Q174" s="546"/>
      <c r="R174" s="546">
        <v>43470</v>
      </c>
      <c r="S174" s="546"/>
      <c r="T174" s="546">
        <v>68189</v>
      </c>
      <c r="U174" s="546"/>
      <c r="V174" s="546">
        <v>52926</v>
      </c>
      <c r="W174" s="546"/>
      <c r="X174" s="546">
        <v>59233</v>
      </c>
      <c r="Y174" s="546"/>
      <c r="Z174" s="546">
        <v>6231</v>
      </c>
      <c r="AA174" s="546"/>
      <c r="AB174" s="546">
        <v>8444</v>
      </c>
      <c r="AC174" s="546"/>
      <c r="AD174" s="546">
        <v>423668</v>
      </c>
      <c r="AE174" s="546">
        <v>93655</v>
      </c>
      <c r="AF174" s="546">
        <v>79403</v>
      </c>
      <c r="AG174" s="546">
        <v>13382</v>
      </c>
      <c r="AH174" s="546">
        <v>60403</v>
      </c>
      <c r="AI174" s="546">
        <v>49589</v>
      </c>
      <c r="AJ174" s="551">
        <v>42124</v>
      </c>
      <c r="AK174" s="546"/>
      <c r="AL174" s="546"/>
      <c r="AM174" s="546"/>
      <c r="AN174" s="546"/>
      <c r="AO174" s="546"/>
      <c r="AP174" s="546"/>
      <c r="AQ174" s="546"/>
      <c r="AR174" s="546"/>
      <c r="AS174" s="546"/>
      <c r="AT174" s="546"/>
      <c r="AU174" s="546"/>
    </row>
    <row r="175" spans="2:47" s="513" customFormat="1" ht="16.5" customHeight="1">
      <c r="B175" s="1284"/>
      <c r="C175" s="554"/>
      <c r="D175" s="549" t="s">
        <v>1499</v>
      </c>
      <c r="E175" s="550"/>
      <c r="F175" s="546">
        <v>1</v>
      </c>
      <c r="G175" s="546"/>
      <c r="H175" s="546" t="s">
        <v>1505</v>
      </c>
      <c r="I175" s="546"/>
      <c r="J175" s="546" t="s">
        <v>1505</v>
      </c>
      <c r="K175" s="546"/>
      <c r="L175" s="546" t="s">
        <v>1505</v>
      </c>
      <c r="M175" s="546"/>
      <c r="N175" s="546" t="s">
        <v>1505</v>
      </c>
      <c r="O175" s="546"/>
      <c r="P175" s="546">
        <v>0</v>
      </c>
      <c r="Q175" s="546"/>
      <c r="R175" s="546" t="s">
        <v>1505</v>
      </c>
      <c r="S175" s="546"/>
      <c r="T175" s="546" t="s">
        <v>1505</v>
      </c>
      <c r="U175" s="546"/>
      <c r="V175" s="546" t="s">
        <v>1505</v>
      </c>
      <c r="W175" s="546"/>
      <c r="X175" s="546" t="s">
        <v>1505</v>
      </c>
      <c r="Y175" s="546"/>
      <c r="Z175" s="546">
        <v>0</v>
      </c>
      <c r="AA175" s="546"/>
      <c r="AB175" s="546">
        <v>0</v>
      </c>
      <c r="AC175" s="546"/>
      <c r="AD175" s="546" t="s">
        <v>1505</v>
      </c>
      <c r="AE175" s="546" t="s">
        <v>1505</v>
      </c>
      <c r="AF175" s="546" t="s">
        <v>1505</v>
      </c>
      <c r="AG175" s="546">
        <v>0</v>
      </c>
      <c r="AH175" s="546">
        <v>0</v>
      </c>
      <c r="AI175" s="546">
        <v>0</v>
      </c>
      <c r="AJ175" s="551">
        <v>0</v>
      </c>
      <c r="AK175" s="546"/>
      <c r="AL175" s="546"/>
      <c r="AM175" s="546"/>
      <c r="AN175" s="546"/>
      <c r="AO175" s="546"/>
      <c r="AP175" s="546"/>
      <c r="AQ175" s="546"/>
      <c r="AR175" s="546"/>
      <c r="AS175" s="546"/>
      <c r="AT175" s="546"/>
      <c r="AU175" s="546"/>
    </row>
    <row r="176" spans="2:47" s="513" customFormat="1" ht="16.5" customHeight="1">
      <c r="B176" s="1284"/>
      <c r="C176" s="540"/>
      <c r="D176" s="549" t="s">
        <v>1500</v>
      </c>
      <c r="E176" s="550"/>
      <c r="F176" s="546">
        <v>0</v>
      </c>
      <c r="G176" s="546"/>
      <c r="H176" s="546">
        <v>0</v>
      </c>
      <c r="I176" s="556"/>
      <c r="J176" s="546">
        <v>0</v>
      </c>
      <c r="K176" s="546"/>
      <c r="L176" s="546">
        <v>0</v>
      </c>
      <c r="M176" s="546"/>
      <c r="N176" s="546">
        <v>0</v>
      </c>
      <c r="O176" s="546"/>
      <c r="P176" s="546">
        <v>0</v>
      </c>
      <c r="Q176" s="546"/>
      <c r="R176" s="546">
        <v>0</v>
      </c>
      <c r="S176" s="546"/>
      <c r="T176" s="546">
        <v>0</v>
      </c>
      <c r="U176" s="546"/>
      <c r="V176" s="546">
        <v>0</v>
      </c>
      <c r="W176" s="546"/>
      <c r="X176" s="546">
        <v>0</v>
      </c>
      <c r="Y176" s="546"/>
      <c r="Z176" s="546">
        <v>0</v>
      </c>
      <c r="AA176" s="546"/>
      <c r="AB176" s="546">
        <v>0</v>
      </c>
      <c r="AC176" s="546"/>
      <c r="AD176" s="546">
        <v>0</v>
      </c>
      <c r="AE176" s="546">
        <v>0</v>
      </c>
      <c r="AF176" s="546">
        <v>0</v>
      </c>
      <c r="AG176" s="546">
        <v>0</v>
      </c>
      <c r="AH176" s="546">
        <v>0</v>
      </c>
      <c r="AI176" s="546">
        <v>0</v>
      </c>
      <c r="AJ176" s="551">
        <v>0</v>
      </c>
      <c r="AK176" s="546"/>
      <c r="AL176" s="546"/>
      <c r="AM176" s="546"/>
      <c r="AN176" s="546"/>
      <c r="AO176" s="546"/>
      <c r="AP176" s="546"/>
      <c r="AQ176" s="546"/>
      <c r="AR176" s="546"/>
      <c r="AS176" s="546"/>
      <c r="AT176" s="546"/>
      <c r="AU176" s="546"/>
    </row>
    <row r="177" spans="2:47" s="513" customFormat="1" ht="16.5" customHeight="1">
      <c r="B177" s="1284"/>
      <c r="C177" s="540"/>
      <c r="D177" s="549" t="s">
        <v>1501</v>
      </c>
      <c r="E177" s="550"/>
      <c r="F177" s="546">
        <v>1</v>
      </c>
      <c r="G177" s="546"/>
      <c r="H177" s="546" t="s">
        <v>1505</v>
      </c>
      <c r="I177" s="546"/>
      <c r="J177" s="546" t="s">
        <v>1505</v>
      </c>
      <c r="K177" s="546"/>
      <c r="L177" s="546" t="s">
        <v>1505</v>
      </c>
      <c r="M177" s="546"/>
      <c r="N177" s="546" t="s">
        <v>1505</v>
      </c>
      <c r="O177" s="546"/>
      <c r="P177" s="546">
        <v>0</v>
      </c>
      <c r="Q177" s="546"/>
      <c r="R177" s="546" t="s">
        <v>1505</v>
      </c>
      <c r="S177" s="546"/>
      <c r="T177" s="546" t="s">
        <v>1505</v>
      </c>
      <c r="U177" s="546"/>
      <c r="V177" s="546" t="s">
        <v>1505</v>
      </c>
      <c r="W177" s="546"/>
      <c r="X177" s="546" t="s">
        <v>1505</v>
      </c>
      <c r="Y177" s="546"/>
      <c r="Z177" s="546" t="s">
        <v>1505</v>
      </c>
      <c r="AA177" s="546"/>
      <c r="AB177" s="546" t="s">
        <v>1505</v>
      </c>
      <c r="AC177" s="546"/>
      <c r="AD177" s="546" t="s">
        <v>1505</v>
      </c>
      <c r="AE177" s="546" t="s">
        <v>1505</v>
      </c>
      <c r="AF177" s="546" t="s">
        <v>1505</v>
      </c>
      <c r="AG177" s="546" t="s">
        <v>1505</v>
      </c>
      <c r="AH177" s="546" t="s">
        <v>1505</v>
      </c>
      <c r="AI177" s="546" t="s">
        <v>1505</v>
      </c>
      <c r="AJ177" s="551" t="s">
        <v>1505</v>
      </c>
      <c r="AK177" s="546"/>
      <c r="AL177" s="546"/>
      <c r="AM177" s="546"/>
      <c r="AN177" s="546"/>
      <c r="AO177" s="546"/>
      <c r="AP177" s="546"/>
      <c r="AQ177" s="546"/>
      <c r="AR177" s="546"/>
      <c r="AS177" s="546"/>
      <c r="AT177" s="546"/>
      <c r="AU177" s="546"/>
    </row>
    <row r="178" spans="2:47" ht="12">
      <c r="B178" s="539"/>
      <c r="C178" s="540"/>
      <c r="D178" s="549" t="s">
        <v>1502</v>
      </c>
      <c r="F178" s="546">
        <v>0</v>
      </c>
      <c r="G178" s="546"/>
      <c r="H178" s="546">
        <v>0</v>
      </c>
      <c r="I178" s="546"/>
      <c r="J178" s="546">
        <v>0</v>
      </c>
      <c r="K178" s="546"/>
      <c r="L178" s="546">
        <v>0</v>
      </c>
      <c r="M178" s="546"/>
      <c r="N178" s="546">
        <v>0</v>
      </c>
      <c r="O178" s="546"/>
      <c r="P178" s="546">
        <v>0</v>
      </c>
      <c r="Q178" s="546"/>
      <c r="R178" s="546">
        <v>0</v>
      </c>
      <c r="S178" s="546"/>
      <c r="T178" s="546">
        <v>0</v>
      </c>
      <c r="U178" s="546"/>
      <c r="V178" s="546">
        <v>0</v>
      </c>
      <c r="W178" s="546"/>
      <c r="X178" s="546">
        <v>0</v>
      </c>
      <c r="Y178" s="546"/>
      <c r="Z178" s="546">
        <v>0</v>
      </c>
      <c r="AA178" s="546"/>
      <c r="AB178" s="546">
        <v>0</v>
      </c>
      <c r="AC178" s="546"/>
      <c r="AD178" s="546">
        <v>0</v>
      </c>
      <c r="AE178" s="546">
        <v>0</v>
      </c>
      <c r="AF178" s="546">
        <v>0</v>
      </c>
      <c r="AG178" s="546">
        <v>0</v>
      </c>
      <c r="AH178" s="546">
        <v>0</v>
      </c>
      <c r="AI178" s="546">
        <v>0</v>
      </c>
      <c r="AJ178" s="551">
        <v>0</v>
      </c>
      <c r="AK178" s="546"/>
      <c r="AL178" s="546"/>
      <c r="AM178" s="546"/>
      <c r="AN178" s="546"/>
      <c r="AO178" s="546"/>
      <c r="AP178" s="546"/>
      <c r="AQ178" s="546"/>
      <c r="AR178" s="546"/>
      <c r="AS178" s="546"/>
      <c r="AT178" s="546"/>
      <c r="AU178" s="546"/>
    </row>
    <row r="179" spans="2:36" s="513" customFormat="1" ht="11.25" customHeight="1">
      <c r="B179" s="529"/>
      <c r="C179" s="530"/>
      <c r="D179" s="517"/>
      <c r="E179" s="516"/>
      <c r="F179" s="531"/>
      <c r="G179" s="532"/>
      <c r="H179" s="532"/>
      <c r="I179" s="533"/>
      <c r="J179" s="533"/>
      <c r="K179" s="516"/>
      <c r="L179" s="516"/>
      <c r="M179" s="516"/>
      <c r="N179" s="516"/>
      <c r="O179" s="516"/>
      <c r="P179" s="516"/>
      <c r="Q179" s="516"/>
      <c r="R179" s="534"/>
      <c r="S179" s="516"/>
      <c r="T179" s="534"/>
      <c r="U179" s="516"/>
      <c r="V179" s="535"/>
      <c r="W179" s="516"/>
      <c r="X179" s="534"/>
      <c r="Y179" s="516"/>
      <c r="Z179" s="534"/>
      <c r="AA179" s="516"/>
      <c r="AB179" s="534"/>
      <c r="AC179" s="516"/>
      <c r="AD179" s="535"/>
      <c r="AE179" s="534"/>
      <c r="AF179" s="535"/>
      <c r="AG179" s="534"/>
      <c r="AH179" s="534"/>
      <c r="AI179" s="536"/>
      <c r="AJ179" s="537"/>
    </row>
    <row r="180" spans="2:36" s="538" customFormat="1" ht="12.75">
      <c r="B180" s="539"/>
      <c r="C180" s="540"/>
      <c r="D180" s="541" t="s">
        <v>332</v>
      </c>
      <c r="E180" s="542"/>
      <c r="F180" s="543">
        <f>SUM(F182:F192)</f>
        <v>72</v>
      </c>
      <c r="G180" s="543"/>
      <c r="H180" s="543">
        <f>SUM(H182:H192)</f>
        <v>3423</v>
      </c>
      <c r="I180" s="543"/>
      <c r="J180" s="543">
        <f>SUM(J182:J192)</f>
        <v>760921</v>
      </c>
      <c r="K180" s="543"/>
      <c r="L180" s="543">
        <f>SUM(L182:L192)</f>
        <v>2419050</v>
      </c>
      <c r="M180" s="544"/>
      <c r="N180" s="543">
        <f>SUM(N182:N192)</f>
        <v>5010650</v>
      </c>
      <c r="O180" s="544"/>
      <c r="P180" s="543">
        <f>SUM(P182:P192)</f>
        <v>81</v>
      </c>
      <c r="Q180" s="543"/>
      <c r="R180" s="543">
        <f>SUM(R182:R192)</f>
        <v>314287</v>
      </c>
      <c r="S180" s="543"/>
      <c r="T180" s="543">
        <f>SUM(T182:T192)</f>
        <v>376871</v>
      </c>
      <c r="U180" s="543"/>
      <c r="V180" s="543">
        <f>SUM(V182:V192)</f>
        <v>497095</v>
      </c>
      <c r="W180" s="543"/>
      <c r="X180" s="543">
        <f>SUM(X182:X192)</f>
        <v>395382</v>
      </c>
      <c r="Y180" s="543"/>
      <c r="Z180" s="543">
        <f>SUM(Z182:Z192)</f>
        <v>151205</v>
      </c>
      <c r="AA180" s="543"/>
      <c r="AB180" s="543">
        <f>SUM(AB182:AB192)</f>
        <v>215729</v>
      </c>
      <c r="AC180" s="543"/>
      <c r="AD180" s="543">
        <f aca="true" t="shared" si="10" ref="AD180:AJ180">SUM(AD182:AD192)</f>
        <v>1838225</v>
      </c>
      <c r="AE180" s="543">
        <f t="shared" si="10"/>
        <v>393637</v>
      </c>
      <c r="AF180" s="543">
        <f t="shared" si="10"/>
        <v>17074</v>
      </c>
      <c r="AG180" s="543">
        <f t="shared" si="10"/>
        <v>22302</v>
      </c>
      <c r="AH180" s="543">
        <f t="shared" si="10"/>
        <v>206979</v>
      </c>
      <c r="AI180" s="543">
        <f t="shared" si="10"/>
        <v>606146</v>
      </c>
      <c r="AJ180" s="545">
        <f t="shared" si="10"/>
        <v>364915</v>
      </c>
    </row>
    <row r="181" spans="2:36" s="538" customFormat="1" ht="19.5" customHeight="1">
      <c r="B181" s="539"/>
      <c r="C181" s="540"/>
      <c r="D181" s="541"/>
      <c r="E181" s="542"/>
      <c r="F181" s="543"/>
      <c r="G181" s="543"/>
      <c r="H181" s="543"/>
      <c r="I181" s="543"/>
      <c r="J181" s="543"/>
      <c r="K181" s="543"/>
      <c r="L181" s="543"/>
      <c r="M181" s="544"/>
      <c r="N181" s="543"/>
      <c r="O181" s="544"/>
      <c r="P181" s="543"/>
      <c r="Q181" s="543"/>
      <c r="R181" s="543"/>
      <c r="S181" s="543"/>
      <c r="T181" s="543"/>
      <c r="U181" s="543"/>
      <c r="V181" s="543"/>
      <c r="W181" s="543"/>
      <c r="X181" s="543"/>
      <c r="Y181" s="543"/>
      <c r="Z181" s="543"/>
      <c r="AA181" s="543"/>
      <c r="AB181" s="543"/>
      <c r="AC181" s="543"/>
      <c r="AD181" s="543"/>
      <c r="AE181" s="543"/>
      <c r="AF181" s="543"/>
      <c r="AG181" s="543"/>
      <c r="AH181" s="543"/>
      <c r="AI181" s="543"/>
      <c r="AJ181" s="545"/>
    </row>
    <row r="182" spans="2:47" s="513" customFormat="1" ht="16.5" customHeight="1">
      <c r="B182" s="539">
        <v>31</v>
      </c>
      <c r="C182" s="540"/>
      <c r="D182" s="549" t="s">
        <v>1490</v>
      </c>
      <c r="E182" s="550"/>
      <c r="F182" s="546">
        <v>18</v>
      </c>
      <c r="G182" s="546"/>
      <c r="H182" s="546">
        <v>50</v>
      </c>
      <c r="I182" s="546"/>
      <c r="J182" s="546" t="s">
        <v>1491</v>
      </c>
      <c r="K182" s="546"/>
      <c r="L182" s="546">
        <v>3857</v>
      </c>
      <c r="M182" s="546"/>
      <c r="N182" s="546">
        <v>9018</v>
      </c>
      <c r="O182" s="546"/>
      <c r="P182" s="546" t="s">
        <v>1491</v>
      </c>
      <c r="Q182" s="546"/>
      <c r="R182" s="546" t="s">
        <v>1491</v>
      </c>
      <c r="S182" s="546"/>
      <c r="T182" s="546" t="s">
        <v>1491</v>
      </c>
      <c r="U182" s="546"/>
      <c r="V182" s="546" t="s">
        <v>1491</v>
      </c>
      <c r="W182" s="546"/>
      <c r="X182" s="546" t="s">
        <v>1491</v>
      </c>
      <c r="Y182" s="546"/>
      <c r="Z182" s="546" t="s">
        <v>1491</v>
      </c>
      <c r="AA182" s="546"/>
      <c r="AB182" s="546" t="s">
        <v>1491</v>
      </c>
      <c r="AC182" s="546"/>
      <c r="AD182" s="546" t="s">
        <v>1491</v>
      </c>
      <c r="AE182" s="546" t="s">
        <v>1491</v>
      </c>
      <c r="AF182" s="546" t="s">
        <v>1491</v>
      </c>
      <c r="AG182" s="546" t="s">
        <v>1491</v>
      </c>
      <c r="AH182" s="546" t="s">
        <v>1491</v>
      </c>
      <c r="AI182" s="546" t="s">
        <v>1491</v>
      </c>
      <c r="AJ182" s="551" t="s">
        <v>1491</v>
      </c>
      <c r="AK182" s="546"/>
      <c r="AL182" s="546"/>
      <c r="AM182" s="546"/>
      <c r="AN182" s="546"/>
      <c r="AO182" s="546"/>
      <c r="AP182" s="546"/>
      <c r="AQ182" s="546"/>
      <c r="AR182" s="546"/>
      <c r="AS182" s="546"/>
      <c r="AT182" s="546"/>
      <c r="AU182" s="546"/>
    </row>
    <row r="183" spans="2:47" s="513" customFormat="1" ht="16.5" customHeight="1">
      <c r="B183" s="1284" t="s">
        <v>1519</v>
      </c>
      <c r="C183" s="540"/>
      <c r="D183" s="549" t="s">
        <v>1492</v>
      </c>
      <c r="E183" s="550"/>
      <c r="F183" s="546">
        <v>15</v>
      </c>
      <c r="G183" s="546"/>
      <c r="H183" s="546">
        <v>100</v>
      </c>
      <c r="I183" s="546"/>
      <c r="J183" s="546">
        <v>11206</v>
      </c>
      <c r="K183" s="546"/>
      <c r="L183" s="546">
        <v>28789</v>
      </c>
      <c r="M183" s="546"/>
      <c r="N183" s="546">
        <v>54181</v>
      </c>
      <c r="O183" s="546"/>
      <c r="P183" s="546">
        <v>0</v>
      </c>
      <c r="Q183" s="546"/>
      <c r="R183" s="546">
        <v>481</v>
      </c>
      <c r="S183" s="546"/>
      <c r="T183" s="546">
        <v>363</v>
      </c>
      <c r="U183" s="546"/>
      <c r="V183" s="546">
        <v>1076</v>
      </c>
      <c r="W183" s="546"/>
      <c r="X183" s="546">
        <v>1573</v>
      </c>
      <c r="Y183" s="546"/>
      <c r="Z183" s="546">
        <v>90</v>
      </c>
      <c r="AA183" s="546"/>
      <c r="AB183" s="546">
        <v>313</v>
      </c>
      <c r="AC183" s="546"/>
      <c r="AD183" s="546">
        <v>18526</v>
      </c>
      <c r="AE183" s="546">
        <v>123</v>
      </c>
      <c r="AF183" s="546">
        <v>59</v>
      </c>
      <c r="AG183" s="546">
        <v>0</v>
      </c>
      <c r="AH183" s="546">
        <v>71</v>
      </c>
      <c r="AI183" s="546">
        <v>0</v>
      </c>
      <c r="AJ183" s="551">
        <v>0</v>
      </c>
      <c r="AK183" s="546"/>
      <c r="AL183" s="546"/>
      <c r="AM183" s="546"/>
      <c r="AN183" s="546"/>
      <c r="AO183" s="546"/>
      <c r="AP183" s="546"/>
      <c r="AQ183" s="546"/>
      <c r="AR183" s="546"/>
      <c r="AS183" s="546"/>
      <c r="AT183" s="546"/>
      <c r="AU183" s="546"/>
    </row>
    <row r="184" spans="2:47" s="552" customFormat="1" ht="16.5" customHeight="1">
      <c r="B184" s="1284"/>
      <c r="C184" s="554"/>
      <c r="D184" s="549" t="s">
        <v>1494</v>
      </c>
      <c r="E184" s="555"/>
      <c r="F184" s="546">
        <v>12</v>
      </c>
      <c r="G184" s="547"/>
      <c r="H184" s="546">
        <v>159</v>
      </c>
      <c r="I184" s="547"/>
      <c r="J184" s="546">
        <v>20223</v>
      </c>
      <c r="K184" s="546"/>
      <c r="L184" s="546">
        <v>64903</v>
      </c>
      <c r="M184" s="546"/>
      <c r="N184" s="546">
        <v>108202</v>
      </c>
      <c r="O184" s="546"/>
      <c r="P184" s="546">
        <v>18</v>
      </c>
      <c r="Q184" s="546"/>
      <c r="R184" s="546">
        <v>1155</v>
      </c>
      <c r="S184" s="546"/>
      <c r="T184" s="546">
        <v>1151</v>
      </c>
      <c r="U184" s="546"/>
      <c r="V184" s="546">
        <v>3524</v>
      </c>
      <c r="W184" s="546"/>
      <c r="X184" s="546">
        <v>3554</v>
      </c>
      <c r="Y184" s="546"/>
      <c r="Z184" s="546">
        <v>780</v>
      </c>
      <c r="AA184" s="546"/>
      <c r="AB184" s="546">
        <v>1129</v>
      </c>
      <c r="AC184" s="546"/>
      <c r="AD184" s="546">
        <v>17902</v>
      </c>
      <c r="AE184" s="546">
        <v>8257</v>
      </c>
      <c r="AF184" s="546">
        <v>2304</v>
      </c>
      <c r="AG184" s="546">
        <v>1994</v>
      </c>
      <c r="AH184" s="546">
        <v>521</v>
      </c>
      <c r="AI184" s="546">
        <v>0</v>
      </c>
      <c r="AJ184" s="551">
        <v>0</v>
      </c>
      <c r="AK184" s="546"/>
      <c r="AL184" s="546"/>
      <c r="AM184" s="546"/>
      <c r="AN184" s="546"/>
      <c r="AO184" s="546"/>
      <c r="AP184" s="546"/>
      <c r="AQ184" s="546"/>
      <c r="AR184" s="546"/>
      <c r="AS184" s="546"/>
      <c r="AT184" s="546"/>
      <c r="AU184" s="546"/>
    </row>
    <row r="185" spans="2:47" s="513" customFormat="1" ht="16.5" customHeight="1">
      <c r="B185" s="1284"/>
      <c r="C185" s="554"/>
      <c r="D185" s="549" t="s">
        <v>1495</v>
      </c>
      <c r="E185" s="550"/>
      <c r="F185" s="546">
        <v>11</v>
      </c>
      <c r="G185" s="546"/>
      <c r="H185" s="546">
        <v>274</v>
      </c>
      <c r="I185" s="546"/>
      <c r="J185" s="546">
        <v>37467</v>
      </c>
      <c r="K185" s="546"/>
      <c r="L185" s="546">
        <v>106751</v>
      </c>
      <c r="M185" s="546"/>
      <c r="N185" s="546">
        <v>183654</v>
      </c>
      <c r="O185" s="546"/>
      <c r="P185" s="546">
        <v>10</v>
      </c>
      <c r="Q185" s="546"/>
      <c r="R185" s="546">
        <v>1951</v>
      </c>
      <c r="S185" s="546"/>
      <c r="T185" s="546">
        <v>2757</v>
      </c>
      <c r="U185" s="546"/>
      <c r="V185" s="546">
        <v>4926</v>
      </c>
      <c r="W185" s="546"/>
      <c r="X185" s="546">
        <v>7202</v>
      </c>
      <c r="Y185" s="546"/>
      <c r="Z185" s="546">
        <v>1653</v>
      </c>
      <c r="AA185" s="546"/>
      <c r="AB185" s="546">
        <v>1552</v>
      </c>
      <c r="AC185" s="546"/>
      <c r="AD185" s="546">
        <v>43436</v>
      </c>
      <c r="AE185" s="546">
        <v>11582</v>
      </c>
      <c r="AF185" s="546">
        <v>1257</v>
      </c>
      <c r="AG185" s="546">
        <v>1834</v>
      </c>
      <c r="AH185" s="546">
        <v>2396</v>
      </c>
      <c r="AI185" s="546">
        <v>0</v>
      </c>
      <c r="AJ185" s="551">
        <v>0</v>
      </c>
      <c r="AK185" s="546"/>
      <c r="AL185" s="546"/>
      <c r="AM185" s="546"/>
      <c r="AN185" s="546"/>
      <c r="AO185" s="546"/>
      <c r="AP185" s="546"/>
      <c r="AQ185" s="546"/>
      <c r="AR185" s="546"/>
      <c r="AS185" s="546"/>
      <c r="AT185" s="546"/>
      <c r="AU185" s="546"/>
    </row>
    <row r="186" spans="2:47" s="513" customFormat="1" ht="16.5" customHeight="1">
      <c r="B186" s="1284"/>
      <c r="C186" s="554"/>
      <c r="D186" s="549" t="s">
        <v>1496</v>
      </c>
      <c r="E186" s="550"/>
      <c r="F186" s="546">
        <v>9</v>
      </c>
      <c r="G186" s="546"/>
      <c r="H186" s="546">
        <v>361</v>
      </c>
      <c r="I186" s="546"/>
      <c r="J186" s="546">
        <v>58297</v>
      </c>
      <c r="K186" s="546"/>
      <c r="L186" s="546">
        <v>158882</v>
      </c>
      <c r="M186" s="546"/>
      <c r="N186" s="546">
        <v>329498</v>
      </c>
      <c r="O186" s="546"/>
      <c r="P186" s="546">
        <v>53</v>
      </c>
      <c r="Q186" s="546"/>
      <c r="R186" s="546">
        <v>4974</v>
      </c>
      <c r="S186" s="546"/>
      <c r="T186" s="546">
        <v>8347</v>
      </c>
      <c r="U186" s="546"/>
      <c r="V186" s="546">
        <v>7084</v>
      </c>
      <c r="W186" s="546"/>
      <c r="X186" s="546">
        <v>11114</v>
      </c>
      <c r="Y186" s="546"/>
      <c r="Z186" s="546">
        <v>3125</v>
      </c>
      <c r="AA186" s="546"/>
      <c r="AB186" s="546">
        <v>5551</v>
      </c>
      <c r="AC186" s="546"/>
      <c r="AD186" s="546">
        <v>46412</v>
      </c>
      <c r="AE186" s="546">
        <v>35263</v>
      </c>
      <c r="AF186" s="546">
        <v>8885</v>
      </c>
      <c r="AG186" s="546">
        <v>1430</v>
      </c>
      <c r="AH186" s="546">
        <v>2583</v>
      </c>
      <c r="AI186" s="546">
        <v>0</v>
      </c>
      <c r="AJ186" s="551">
        <v>0</v>
      </c>
      <c r="AK186" s="546"/>
      <c r="AL186" s="546"/>
      <c r="AM186" s="546"/>
      <c r="AN186" s="546"/>
      <c r="AO186" s="546"/>
      <c r="AP186" s="546"/>
      <c r="AQ186" s="546"/>
      <c r="AR186" s="546"/>
      <c r="AS186" s="546"/>
      <c r="AT186" s="546"/>
      <c r="AU186" s="546"/>
    </row>
    <row r="187" spans="2:47" s="513" customFormat="1" ht="16.5" customHeight="1">
      <c r="B187" s="1284"/>
      <c r="C187" s="554"/>
      <c r="D187" s="549" t="s">
        <v>1497</v>
      </c>
      <c r="E187" s="550" t="s">
        <v>1504</v>
      </c>
      <c r="F187" s="546">
        <v>5</v>
      </c>
      <c r="G187" s="546"/>
      <c r="H187" s="546">
        <v>2479</v>
      </c>
      <c r="I187" s="546"/>
      <c r="J187" s="546">
        <v>633728</v>
      </c>
      <c r="K187" s="546"/>
      <c r="L187" s="546">
        <v>2055868</v>
      </c>
      <c r="M187" s="546"/>
      <c r="N187" s="546">
        <v>4326097</v>
      </c>
      <c r="O187" s="546"/>
      <c r="P187" s="546">
        <v>0</v>
      </c>
      <c r="Q187" s="546"/>
      <c r="R187" s="546">
        <v>305726</v>
      </c>
      <c r="S187" s="546"/>
      <c r="T187" s="546">
        <v>364253</v>
      </c>
      <c r="U187" s="546"/>
      <c r="V187" s="546">
        <v>480485</v>
      </c>
      <c r="W187" s="546"/>
      <c r="X187" s="546">
        <v>371939</v>
      </c>
      <c r="Y187" s="546"/>
      <c r="Z187" s="546">
        <v>145557</v>
      </c>
      <c r="AA187" s="546"/>
      <c r="AB187" s="546">
        <v>207184</v>
      </c>
      <c r="AC187" s="546"/>
      <c r="AD187" s="546">
        <v>1711949</v>
      </c>
      <c r="AE187" s="546">
        <v>338412</v>
      </c>
      <c r="AF187" s="546">
        <v>4569</v>
      </c>
      <c r="AG187" s="546">
        <v>17044</v>
      </c>
      <c r="AH187" s="546">
        <v>201408</v>
      </c>
      <c r="AI187" s="546">
        <v>606146</v>
      </c>
      <c r="AJ187" s="551">
        <v>364915</v>
      </c>
      <c r="AK187" s="546"/>
      <c r="AL187" s="546"/>
      <c r="AM187" s="546"/>
      <c r="AN187" s="546"/>
      <c r="AO187" s="546"/>
      <c r="AP187" s="546"/>
      <c r="AQ187" s="546"/>
      <c r="AR187" s="546"/>
      <c r="AS187" s="546"/>
      <c r="AT187" s="546"/>
      <c r="AU187" s="546"/>
    </row>
    <row r="188" spans="2:47" s="513" customFormat="1" ht="16.5" customHeight="1">
      <c r="B188" s="1284"/>
      <c r="C188" s="554"/>
      <c r="D188" s="549" t="s">
        <v>1498</v>
      </c>
      <c r="E188" s="550"/>
      <c r="F188" s="546">
        <v>0</v>
      </c>
      <c r="G188" s="546"/>
      <c r="H188" s="546">
        <v>0</v>
      </c>
      <c r="I188" s="546"/>
      <c r="J188" s="546">
        <v>0</v>
      </c>
      <c r="K188" s="546"/>
      <c r="L188" s="546">
        <v>0</v>
      </c>
      <c r="M188" s="546"/>
      <c r="N188" s="546">
        <v>0</v>
      </c>
      <c r="O188" s="546"/>
      <c r="P188" s="546">
        <v>0</v>
      </c>
      <c r="Q188" s="546"/>
      <c r="R188" s="546">
        <v>0</v>
      </c>
      <c r="S188" s="546"/>
      <c r="T188" s="546">
        <v>0</v>
      </c>
      <c r="U188" s="546"/>
      <c r="V188" s="546">
        <v>0</v>
      </c>
      <c r="W188" s="546"/>
      <c r="X188" s="546">
        <v>0</v>
      </c>
      <c r="Y188" s="546"/>
      <c r="Z188" s="546">
        <v>0</v>
      </c>
      <c r="AA188" s="546"/>
      <c r="AB188" s="546">
        <v>0</v>
      </c>
      <c r="AC188" s="546"/>
      <c r="AD188" s="546">
        <v>0</v>
      </c>
      <c r="AE188" s="546">
        <v>0</v>
      </c>
      <c r="AF188" s="546">
        <v>0</v>
      </c>
      <c r="AG188" s="546">
        <v>0</v>
      </c>
      <c r="AH188" s="546">
        <v>0</v>
      </c>
      <c r="AI188" s="546">
        <v>0</v>
      </c>
      <c r="AJ188" s="551">
        <v>0</v>
      </c>
      <c r="AK188" s="546"/>
      <c r="AL188" s="546"/>
      <c r="AM188" s="546"/>
      <c r="AN188" s="546"/>
      <c r="AO188" s="546"/>
      <c r="AP188" s="546"/>
      <c r="AQ188" s="546"/>
      <c r="AR188" s="546"/>
      <c r="AS188" s="546"/>
      <c r="AT188" s="546"/>
      <c r="AU188" s="546"/>
    </row>
    <row r="189" spans="2:47" s="513" customFormat="1" ht="16.5" customHeight="1">
      <c r="B189" s="1284"/>
      <c r="C189" s="554"/>
      <c r="D189" s="549" t="s">
        <v>1499</v>
      </c>
      <c r="E189" s="550"/>
      <c r="F189" s="546">
        <v>1</v>
      </c>
      <c r="G189" s="546"/>
      <c r="H189" s="546" t="s">
        <v>1505</v>
      </c>
      <c r="I189" s="546"/>
      <c r="J189" s="546" t="s">
        <v>1505</v>
      </c>
      <c r="K189" s="546"/>
      <c r="L189" s="546" t="s">
        <v>1505</v>
      </c>
      <c r="M189" s="546"/>
      <c r="N189" s="546" t="s">
        <v>1505</v>
      </c>
      <c r="O189" s="546"/>
      <c r="P189" s="546">
        <v>0</v>
      </c>
      <c r="Q189" s="546"/>
      <c r="R189" s="546" t="s">
        <v>1505</v>
      </c>
      <c r="S189" s="546"/>
      <c r="T189" s="546" t="s">
        <v>1505</v>
      </c>
      <c r="U189" s="546"/>
      <c r="V189" s="546" t="s">
        <v>1505</v>
      </c>
      <c r="W189" s="546"/>
      <c r="X189" s="546" t="s">
        <v>1505</v>
      </c>
      <c r="Y189" s="546"/>
      <c r="Z189" s="546" t="s">
        <v>1505</v>
      </c>
      <c r="AA189" s="546"/>
      <c r="AB189" s="546" t="s">
        <v>1505</v>
      </c>
      <c r="AC189" s="546"/>
      <c r="AD189" s="546" t="s">
        <v>1505</v>
      </c>
      <c r="AE189" s="546" t="s">
        <v>1505</v>
      </c>
      <c r="AF189" s="546">
        <v>0</v>
      </c>
      <c r="AG189" s="546" t="s">
        <v>1505</v>
      </c>
      <c r="AH189" s="546" t="s">
        <v>1505</v>
      </c>
      <c r="AI189" s="546" t="s">
        <v>1505</v>
      </c>
      <c r="AJ189" s="551" t="s">
        <v>1505</v>
      </c>
      <c r="AK189" s="546"/>
      <c r="AL189" s="546"/>
      <c r="AM189" s="546"/>
      <c r="AN189" s="546"/>
      <c r="AO189" s="546"/>
      <c r="AP189" s="546"/>
      <c r="AQ189" s="546"/>
      <c r="AR189" s="546"/>
      <c r="AS189" s="546"/>
      <c r="AT189" s="546"/>
      <c r="AU189" s="546"/>
    </row>
    <row r="190" spans="2:47" s="513" customFormat="1" ht="16.5" customHeight="1">
      <c r="B190" s="1284"/>
      <c r="C190" s="540"/>
      <c r="D190" s="549" t="s">
        <v>1500</v>
      </c>
      <c r="E190" s="550"/>
      <c r="F190" s="546">
        <v>0</v>
      </c>
      <c r="G190" s="546"/>
      <c r="H190" s="546">
        <v>0</v>
      </c>
      <c r="I190" s="556"/>
      <c r="J190" s="546">
        <v>0</v>
      </c>
      <c r="K190" s="546"/>
      <c r="L190" s="546">
        <v>0</v>
      </c>
      <c r="M190" s="546"/>
      <c r="N190" s="546">
        <v>0</v>
      </c>
      <c r="O190" s="546"/>
      <c r="P190" s="546">
        <v>0</v>
      </c>
      <c r="Q190" s="546"/>
      <c r="R190" s="546">
        <v>0</v>
      </c>
      <c r="S190" s="546"/>
      <c r="T190" s="546">
        <v>0</v>
      </c>
      <c r="U190" s="546"/>
      <c r="V190" s="546">
        <v>0</v>
      </c>
      <c r="W190" s="546"/>
      <c r="X190" s="546">
        <v>0</v>
      </c>
      <c r="Y190" s="546"/>
      <c r="Z190" s="546">
        <v>0</v>
      </c>
      <c r="AA190" s="546"/>
      <c r="AB190" s="546">
        <v>0</v>
      </c>
      <c r="AC190" s="546"/>
      <c r="AD190" s="546">
        <v>0</v>
      </c>
      <c r="AE190" s="546">
        <v>0</v>
      </c>
      <c r="AF190" s="546">
        <v>0</v>
      </c>
      <c r="AG190" s="546">
        <v>0</v>
      </c>
      <c r="AH190" s="546">
        <v>0</v>
      </c>
      <c r="AI190" s="546">
        <v>0</v>
      </c>
      <c r="AJ190" s="551">
        <v>0</v>
      </c>
      <c r="AK190" s="546"/>
      <c r="AL190" s="546"/>
      <c r="AM190" s="546"/>
      <c r="AN190" s="546"/>
      <c r="AO190" s="546"/>
      <c r="AP190" s="546"/>
      <c r="AQ190" s="546"/>
      <c r="AR190" s="546"/>
      <c r="AS190" s="546"/>
      <c r="AT190" s="546"/>
      <c r="AU190" s="546"/>
    </row>
    <row r="191" spans="2:47" s="513" customFormat="1" ht="16.5" customHeight="1">
      <c r="B191" s="1284"/>
      <c r="C191" s="540"/>
      <c r="D191" s="549" t="s">
        <v>1501</v>
      </c>
      <c r="E191" s="550"/>
      <c r="F191" s="546">
        <v>0</v>
      </c>
      <c r="G191" s="546"/>
      <c r="H191" s="546">
        <v>0</v>
      </c>
      <c r="I191" s="546"/>
      <c r="J191" s="546">
        <v>0</v>
      </c>
      <c r="K191" s="546"/>
      <c r="L191" s="546">
        <v>0</v>
      </c>
      <c r="M191" s="546"/>
      <c r="N191" s="546">
        <v>0</v>
      </c>
      <c r="O191" s="546"/>
      <c r="P191" s="546">
        <v>0</v>
      </c>
      <c r="Q191" s="546"/>
      <c r="R191" s="546">
        <v>0</v>
      </c>
      <c r="S191" s="546"/>
      <c r="T191" s="546">
        <v>0</v>
      </c>
      <c r="U191" s="546"/>
      <c r="V191" s="546">
        <v>0</v>
      </c>
      <c r="W191" s="546"/>
      <c r="X191" s="546">
        <v>0</v>
      </c>
      <c r="Y191" s="546"/>
      <c r="Z191" s="546">
        <v>0</v>
      </c>
      <c r="AA191" s="546"/>
      <c r="AB191" s="546">
        <v>0</v>
      </c>
      <c r="AC191" s="546"/>
      <c r="AD191" s="546">
        <v>0</v>
      </c>
      <c r="AE191" s="546">
        <v>0</v>
      </c>
      <c r="AF191" s="546">
        <v>0</v>
      </c>
      <c r="AG191" s="546">
        <v>0</v>
      </c>
      <c r="AH191" s="546">
        <v>0</v>
      </c>
      <c r="AI191" s="546">
        <v>0</v>
      </c>
      <c r="AJ191" s="551">
        <v>0</v>
      </c>
      <c r="AK191" s="546"/>
      <c r="AL191" s="546"/>
      <c r="AM191" s="546"/>
      <c r="AN191" s="546"/>
      <c r="AO191" s="546"/>
      <c r="AP191" s="546"/>
      <c r="AQ191" s="546"/>
      <c r="AR191" s="546"/>
      <c r="AS191" s="546"/>
      <c r="AT191" s="546"/>
      <c r="AU191" s="546"/>
    </row>
    <row r="192" spans="2:47" ht="12">
      <c r="B192" s="539"/>
      <c r="C192" s="540"/>
      <c r="D192" s="549" t="s">
        <v>1502</v>
      </c>
      <c r="F192" s="546">
        <v>1</v>
      </c>
      <c r="G192" s="546"/>
      <c r="H192" s="546" t="s">
        <v>434</v>
      </c>
      <c r="I192" s="546"/>
      <c r="J192" s="546" t="s">
        <v>434</v>
      </c>
      <c r="K192" s="546"/>
      <c r="L192" s="546" t="s">
        <v>434</v>
      </c>
      <c r="M192" s="546"/>
      <c r="N192" s="546" t="s">
        <v>434</v>
      </c>
      <c r="O192" s="546"/>
      <c r="P192" s="546">
        <v>0</v>
      </c>
      <c r="Q192" s="546"/>
      <c r="R192" s="546" t="s">
        <v>434</v>
      </c>
      <c r="S192" s="546"/>
      <c r="T192" s="546" t="s">
        <v>434</v>
      </c>
      <c r="U192" s="546"/>
      <c r="V192" s="546" t="s">
        <v>434</v>
      </c>
      <c r="W192" s="546"/>
      <c r="X192" s="546" t="s">
        <v>434</v>
      </c>
      <c r="Y192" s="546"/>
      <c r="Z192" s="546" t="s">
        <v>434</v>
      </c>
      <c r="AA192" s="546"/>
      <c r="AB192" s="546" t="s">
        <v>434</v>
      </c>
      <c r="AC192" s="546"/>
      <c r="AD192" s="546" t="s">
        <v>434</v>
      </c>
      <c r="AE192" s="546" t="s">
        <v>434</v>
      </c>
      <c r="AF192" s="546">
        <v>0</v>
      </c>
      <c r="AG192" s="546" t="s">
        <v>434</v>
      </c>
      <c r="AH192" s="546" t="s">
        <v>434</v>
      </c>
      <c r="AI192" s="546" t="s">
        <v>434</v>
      </c>
      <c r="AJ192" s="551" t="s">
        <v>434</v>
      </c>
      <c r="AK192" s="546"/>
      <c r="AL192" s="546"/>
      <c r="AM192" s="546"/>
      <c r="AN192" s="546"/>
      <c r="AO192" s="546"/>
      <c r="AP192" s="546"/>
      <c r="AQ192" s="546"/>
      <c r="AR192" s="546"/>
      <c r="AS192" s="546"/>
      <c r="AT192" s="546"/>
      <c r="AU192" s="546"/>
    </row>
    <row r="193" spans="2:36" s="513" customFormat="1" ht="11.25" customHeight="1">
      <c r="B193" s="529"/>
      <c r="C193" s="530"/>
      <c r="D193" s="517"/>
      <c r="E193" s="516"/>
      <c r="F193" s="531"/>
      <c r="G193" s="532"/>
      <c r="H193" s="532"/>
      <c r="I193" s="533"/>
      <c r="J193" s="533"/>
      <c r="K193" s="516"/>
      <c r="L193" s="516"/>
      <c r="M193" s="516"/>
      <c r="N193" s="516"/>
      <c r="O193" s="516"/>
      <c r="P193" s="516"/>
      <c r="Q193" s="516"/>
      <c r="R193" s="534"/>
      <c r="S193" s="516"/>
      <c r="T193" s="534"/>
      <c r="U193" s="516"/>
      <c r="V193" s="535"/>
      <c r="W193" s="516"/>
      <c r="X193" s="534"/>
      <c r="Y193" s="516"/>
      <c r="Z193" s="534"/>
      <c r="AA193" s="516"/>
      <c r="AB193" s="534"/>
      <c r="AC193" s="516"/>
      <c r="AD193" s="535"/>
      <c r="AE193" s="534"/>
      <c r="AF193" s="535"/>
      <c r="AG193" s="534"/>
      <c r="AH193" s="534"/>
      <c r="AI193" s="536"/>
      <c r="AJ193" s="537"/>
    </row>
    <row r="194" spans="2:36" s="538" customFormat="1" ht="12.75">
      <c r="B194" s="539"/>
      <c r="C194" s="540"/>
      <c r="D194" s="541" t="s">
        <v>332</v>
      </c>
      <c r="E194" s="542"/>
      <c r="F194" s="543">
        <f>SUM(F196:F206)</f>
        <v>32</v>
      </c>
      <c r="G194" s="543"/>
      <c r="H194" s="543">
        <f>SUM(H196:H206)</f>
        <v>1420</v>
      </c>
      <c r="I194" s="543"/>
      <c r="J194" s="543">
        <f>SUM(J196:J206)</f>
        <v>310080</v>
      </c>
      <c r="K194" s="543"/>
      <c r="L194" s="543">
        <f>SUM(L196:L206)</f>
        <v>1355745</v>
      </c>
      <c r="M194" s="544"/>
      <c r="N194" s="543">
        <f>SUM(N196:N206)</f>
        <v>2506000</v>
      </c>
      <c r="O194" s="544"/>
      <c r="P194" s="543">
        <f>SUM(P196:P206)</f>
        <v>0</v>
      </c>
      <c r="Q194" s="543"/>
      <c r="R194" s="543">
        <f>SUM(R196:R206)</f>
        <v>553246</v>
      </c>
      <c r="S194" s="543"/>
      <c r="T194" s="543">
        <f>SUM(T196:T206)</f>
        <v>547952</v>
      </c>
      <c r="U194" s="543"/>
      <c r="V194" s="543">
        <f>SUM(V196:V206)</f>
        <v>128755</v>
      </c>
      <c r="W194" s="543"/>
      <c r="X194" s="543">
        <v>115128</v>
      </c>
      <c r="Y194" s="543"/>
      <c r="Z194" s="543">
        <f>SUM(Z196:Z206)</f>
        <v>73197</v>
      </c>
      <c r="AA194" s="543"/>
      <c r="AB194" s="543">
        <f>SUM(AB196:AB206)</f>
        <v>89512</v>
      </c>
      <c r="AC194" s="543"/>
      <c r="AD194" s="543">
        <f aca="true" t="shared" si="11" ref="AD194:AJ194">SUM(AD196:AD206)</f>
        <v>1488679</v>
      </c>
      <c r="AE194" s="543">
        <f t="shared" si="11"/>
        <v>338598</v>
      </c>
      <c r="AF194" s="543">
        <f t="shared" si="11"/>
        <v>804</v>
      </c>
      <c r="AG194" s="543">
        <f t="shared" si="11"/>
        <v>40410</v>
      </c>
      <c r="AH194" s="543">
        <f t="shared" si="11"/>
        <v>112548</v>
      </c>
      <c r="AI194" s="543">
        <f t="shared" si="11"/>
        <v>151290</v>
      </c>
      <c r="AJ194" s="545">
        <f t="shared" si="11"/>
        <v>318496</v>
      </c>
    </row>
    <row r="195" spans="2:36" s="538" customFormat="1" ht="19.5" customHeight="1">
      <c r="B195" s="539"/>
      <c r="C195" s="540"/>
      <c r="D195" s="541"/>
      <c r="E195" s="542"/>
      <c r="F195" s="543"/>
      <c r="G195" s="543"/>
      <c r="H195" s="543"/>
      <c r="I195" s="543"/>
      <c r="J195" s="543"/>
      <c r="K195" s="543"/>
      <c r="L195" s="543"/>
      <c r="M195" s="544"/>
      <c r="N195" s="543"/>
      <c r="O195" s="544"/>
      <c r="P195" s="543"/>
      <c r="Q195" s="543"/>
      <c r="R195" s="543"/>
      <c r="S195" s="543"/>
      <c r="T195" s="543"/>
      <c r="U195" s="543"/>
      <c r="V195" s="543"/>
      <c r="W195" s="543"/>
      <c r="X195" s="543"/>
      <c r="Y195" s="543"/>
      <c r="Z195" s="543"/>
      <c r="AA195" s="543"/>
      <c r="AB195" s="543"/>
      <c r="AC195" s="543"/>
      <c r="AD195" s="543"/>
      <c r="AE195" s="543"/>
      <c r="AF195" s="543"/>
      <c r="AG195" s="543"/>
      <c r="AH195" s="543"/>
      <c r="AI195" s="543"/>
      <c r="AJ195" s="545"/>
    </row>
    <row r="196" spans="2:47" s="513" customFormat="1" ht="16.5" customHeight="1">
      <c r="B196" s="539">
        <v>32</v>
      </c>
      <c r="C196" s="540"/>
      <c r="D196" s="549" t="s">
        <v>1490</v>
      </c>
      <c r="E196" s="550"/>
      <c r="F196" s="546">
        <v>9</v>
      </c>
      <c r="G196" s="546"/>
      <c r="H196" s="546">
        <v>23</v>
      </c>
      <c r="I196" s="546"/>
      <c r="J196" s="546" t="s">
        <v>1491</v>
      </c>
      <c r="K196" s="546"/>
      <c r="L196" s="546">
        <v>7179</v>
      </c>
      <c r="M196" s="546"/>
      <c r="N196" s="546">
        <v>11577</v>
      </c>
      <c r="O196" s="546"/>
      <c r="P196" s="546" t="s">
        <v>1491</v>
      </c>
      <c r="Q196" s="546"/>
      <c r="R196" s="546" t="s">
        <v>1491</v>
      </c>
      <c r="S196" s="546"/>
      <c r="T196" s="546" t="s">
        <v>1491</v>
      </c>
      <c r="U196" s="546"/>
      <c r="V196" s="546" t="s">
        <v>1491</v>
      </c>
      <c r="W196" s="546"/>
      <c r="X196" s="546" t="s">
        <v>1491</v>
      </c>
      <c r="Y196" s="546"/>
      <c r="Z196" s="546" t="s">
        <v>1491</v>
      </c>
      <c r="AA196" s="546"/>
      <c r="AB196" s="546" t="s">
        <v>1491</v>
      </c>
      <c r="AC196" s="546"/>
      <c r="AD196" s="546" t="s">
        <v>1491</v>
      </c>
      <c r="AE196" s="546" t="s">
        <v>1491</v>
      </c>
      <c r="AF196" s="546" t="s">
        <v>1491</v>
      </c>
      <c r="AG196" s="546" t="s">
        <v>1491</v>
      </c>
      <c r="AH196" s="546" t="s">
        <v>1491</v>
      </c>
      <c r="AI196" s="546" t="s">
        <v>1491</v>
      </c>
      <c r="AJ196" s="551" t="s">
        <v>1491</v>
      </c>
      <c r="AK196" s="546"/>
      <c r="AL196" s="546"/>
      <c r="AM196" s="546"/>
      <c r="AN196" s="546"/>
      <c r="AO196" s="546"/>
      <c r="AP196" s="546"/>
      <c r="AQ196" s="546"/>
      <c r="AR196" s="546"/>
      <c r="AS196" s="546"/>
      <c r="AT196" s="546"/>
      <c r="AU196" s="546"/>
    </row>
    <row r="197" spans="2:47" s="513" customFormat="1" ht="16.5" customHeight="1">
      <c r="B197" s="1284" t="s">
        <v>1520</v>
      </c>
      <c r="C197" s="540"/>
      <c r="D197" s="549" t="s">
        <v>1492</v>
      </c>
      <c r="E197" s="550"/>
      <c r="F197" s="546">
        <v>9</v>
      </c>
      <c r="G197" s="546"/>
      <c r="H197" s="546">
        <v>50</v>
      </c>
      <c r="I197" s="546"/>
      <c r="J197" s="546">
        <v>6496</v>
      </c>
      <c r="K197" s="546"/>
      <c r="L197" s="546">
        <v>36041</v>
      </c>
      <c r="M197" s="546"/>
      <c r="N197" s="546">
        <v>53905</v>
      </c>
      <c r="O197" s="546"/>
      <c r="P197" s="546">
        <v>0</v>
      </c>
      <c r="Q197" s="546"/>
      <c r="R197" s="546">
        <v>248</v>
      </c>
      <c r="S197" s="546"/>
      <c r="T197" s="546">
        <v>359</v>
      </c>
      <c r="U197" s="546"/>
      <c r="V197" s="546">
        <v>913</v>
      </c>
      <c r="W197" s="546"/>
      <c r="X197" s="546">
        <v>1380</v>
      </c>
      <c r="Y197" s="546"/>
      <c r="Z197" s="546">
        <v>10</v>
      </c>
      <c r="AA197" s="546"/>
      <c r="AB197" s="546">
        <v>147</v>
      </c>
      <c r="AC197" s="546"/>
      <c r="AD197" s="546">
        <v>4636</v>
      </c>
      <c r="AE197" s="546">
        <v>650</v>
      </c>
      <c r="AF197" s="546">
        <v>0</v>
      </c>
      <c r="AG197" s="546">
        <v>0</v>
      </c>
      <c r="AH197" s="546">
        <v>313</v>
      </c>
      <c r="AI197" s="546">
        <v>0</v>
      </c>
      <c r="AJ197" s="551">
        <v>0</v>
      </c>
      <c r="AK197" s="546"/>
      <c r="AL197" s="546"/>
      <c r="AM197" s="546"/>
      <c r="AN197" s="546"/>
      <c r="AO197" s="546"/>
      <c r="AP197" s="546"/>
      <c r="AQ197" s="546"/>
      <c r="AR197" s="546"/>
      <c r="AS197" s="546"/>
      <c r="AT197" s="546"/>
      <c r="AU197" s="546"/>
    </row>
    <row r="198" spans="2:47" s="552" customFormat="1" ht="16.5" customHeight="1">
      <c r="B198" s="1284"/>
      <c r="C198" s="554"/>
      <c r="D198" s="549" t="s">
        <v>1494</v>
      </c>
      <c r="E198" s="555"/>
      <c r="F198" s="546">
        <v>6</v>
      </c>
      <c r="G198" s="547"/>
      <c r="H198" s="546">
        <v>96</v>
      </c>
      <c r="I198" s="547"/>
      <c r="J198" s="546">
        <v>12641</v>
      </c>
      <c r="K198" s="546"/>
      <c r="L198" s="546">
        <v>49527</v>
      </c>
      <c r="M198" s="546"/>
      <c r="N198" s="546">
        <v>80994</v>
      </c>
      <c r="O198" s="546"/>
      <c r="P198" s="546">
        <v>0</v>
      </c>
      <c r="Q198" s="546"/>
      <c r="R198" s="546">
        <v>3027</v>
      </c>
      <c r="S198" s="546"/>
      <c r="T198" s="546">
        <v>1347</v>
      </c>
      <c r="U198" s="546"/>
      <c r="V198" s="546">
        <v>2653</v>
      </c>
      <c r="W198" s="546"/>
      <c r="X198" s="546">
        <v>1675</v>
      </c>
      <c r="Y198" s="546"/>
      <c r="Z198" s="546">
        <v>621</v>
      </c>
      <c r="AA198" s="546"/>
      <c r="AB198" s="546">
        <v>324</v>
      </c>
      <c r="AC198" s="546"/>
      <c r="AD198" s="546">
        <v>10459</v>
      </c>
      <c r="AE198" s="546">
        <v>497</v>
      </c>
      <c r="AF198" s="546">
        <v>0</v>
      </c>
      <c r="AG198" s="546">
        <v>0</v>
      </c>
      <c r="AH198" s="546">
        <v>841</v>
      </c>
      <c r="AI198" s="546">
        <v>0</v>
      </c>
      <c r="AJ198" s="551">
        <v>0</v>
      </c>
      <c r="AK198" s="546"/>
      <c r="AL198" s="546"/>
      <c r="AM198" s="546"/>
      <c r="AN198" s="546"/>
      <c r="AO198" s="546"/>
      <c r="AP198" s="546"/>
      <c r="AQ198" s="546"/>
      <c r="AR198" s="546"/>
      <c r="AS198" s="546"/>
      <c r="AT198" s="546"/>
      <c r="AU198" s="546"/>
    </row>
    <row r="199" spans="2:47" s="513" customFormat="1" ht="16.5" customHeight="1">
      <c r="B199" s="1284"/>
      <c r="C199" s="554"/>
      <c r="D199" s="549" t="s">
        <v>1495</v>
      </c>
      <c r="E199" s="550"/>
      <c r="F199" s="546">
        <v>4</v>
      </c>
      <c r="G199" s="546"/>
      <c r="H199" s="546">
        <v>96</v>
      </c>
      <c r="I199" s="546"/>
      <c r="J199" s="546">
        <v>20076</v>
      </c>
      <c r="K199" s="546"/>
      <c r="L199" s="546">
        <v>79380</v>
      </c>
      <c r="M199" s="546"/>
      <c r="N199" s="546">
        <v>119634</v>
      </c>
      <c r="O199" s="546"/>
      <c r="P199" s="546">
        <v>0</v>
      </c>
      <c r="Q199" s="546"/>
      <c r="R199" s="546">
        <v>532</v>
      </c>
      <c r="S199" s="546"/>
      <c r="T199" s="546">
        <v>690</v>
      </c>
      <c r="U199" s="546"/>
      <c r="V199" s="546">
        <v>12953</v>
      </c>
      <c r="W199" s="546"/>
      <c r="X199" s="546">
        <v>13808</v>
      </c>
      <c r="Y199" s="546"/>
      <c r="Z199" s="546">
        <v>14645</v>
      </c>
      <c r="AA199" s="546"/>
      <c r="AB199" s="546">
        <v>13975</v>
      </c>
      <c r="AC199" s="546"/>
      <c r="AD199" s="546">
        <v>17654</v>
      </c>
      <c r="AE199" s="546">
        <v>1381</v>
      </c>
      <c r="AF199" s="546">
        <v>60</v>
      </c>
      <c r="AG199" s="546">
        <v>161</v>
      </c>
      <c r="AH199" s="546">
        <v>1954</v>
      </c>
      <c r="AI199" s="546">
        <v>0</v>
      </c>
      <c r="AJ199" s="551">
        <v>0</v>
      </c>
      <c r="AK199" s="546"/>
      <c r="AL199" s="546"/>
      <c r="AM199" s="546"/>
      <c r="AN199" s="546"/>
      <c r="AO199" s="546"/>
      <c r="AP199" s="546"/>
      <c r="AQ199" s="546"/>
      <c r="AR199" s="546"/>
      <c r="AS199" s="546"/>
      <c r="AT199" s="546"/>
      <c r="AU199" s="546"/>
    </row>
    <row r="200" spans="2:47" s="513" customFormat="1" ht="16.5" customHeight="1">
      <c r="B200" s="1284"/>
      <c r="C200" s="554"/>
      <c r="D200" s="549" t="s">
        <v>1496</v>
      </c>
      <c r="E200" s="550"/>
      <c r="F200" s="546">
        <v>0</v>
      </c>
      <c r="G200" s="546"/>
      <c r="H200" s="546">
        <v>0</v>
      </c>
      <c r="I200" s="546"/>
      <c r="J200" s="546">
        <v>0</v>
      </c>
      <c r="K200" s="546"/>
      <c r="L200" s="546">
        <v>0</v>
      </c>
      <c r="M200" s="546"/>
      <c r="N200" s="546">
        <v>0</v>
      </c>
      <c r="O200" s="546"/>
      <c r="P200" s="546">
        <v>0</v>
      </c>
      <c r="Q200" s="546"/>
      <c r="R200" s="546">
        <v>0</v>
      </c>
      <c r="S200" s="546"/>
      <c r="T200" s="546">
        <v>0</v>
      </c>
      <c r="U200" s="546"/>
      <c r="V200" s="546">
        <v>0</v>
      </c>
      <c r="W200" s="546"/>
      <c r="X200" s="546">
        <v>0</v>
      </c>
      <c r="Y200" s="546"/>
      <c r="Z200" s="546">
        <v>0</v>
      </c>
      <c r="AA200" s="546"/>
      <c r="AB200" s="546">
        <v>0</v>
      </c>
      <c r="AC200" s="546"/>
      <c r="AD200" s="546">
        <v>0</v>
      </c>
      <c r="AE200" s="546">
        <v>0</v>
      </c>
      <c r="AF200" s="546">
        <v>0</v>
      </c>
      <c r="AG200" s="546">
        <v>0</v>
      </c>
      <c r="AH200" s="546">
        <v>0</v>
      </c>
      <c r="AI200" s="546">
        <v>0</v>
      </c>
      <c r="AJ200" s="551">
        <v>0</v>
      </c>
      <c r="AK200" s="546"/>
      <c r="AL200" s="546"/>
      <c r="AM200" s="546"/>
      <c r="AN200" s="546"/>
      <c r="AO200" s="546"/>
      <c r="AP200" s="546"/>
      <c r="AQ200" s="546"/>
      <c r="AR200" s="546"/>
      <c r="AS200" s="546"/>
      <c r="AT200" s="546"/>
      <c r="AU200" s="546"/>
    </row>
    <row r="201" spans="2:47" s="513" customFormat="1" ht="16.5" customHeight="1">
      <c r="B201" s="1284"/>
      <c r="C201" s="554"/>
      <c r="D201" s="549" t="s">
        <v>1497</v>
      </c>
      <c r="E201" s="550" t="s">
        <v>1504</v>
      </c>
      <c r="F201" s="546">
        <v>2</v>
      </c>
      <c r="G201" s="546"/>
      <c r="H201" s="546">
        <v>1155</v>
      </c>
      <c r="I201" s="546"/>
      <c r="J201" s="546">
        <v>270867</v>
      </c>
      <c r="K201" s="546"/>
      <c r="L201" s="546">
        <v>1183618</v>
      </c>
      <c r="M201" s="546"/>
      <c r="N201" s="546">
        <v>2239890</v>
      </c>
      <c r="O201" s="546"/>
      <c r="P201" s="546">
        <v>0</v>
      </c>
      <c r="Q201" s="546"/>
      <c r="R201" s="546">
        <v>549439</v>
      </c>
      <c r="S201" s="546"/>
      <c r="T201" s="546">
        <v>545556</v>
      </c>
      <c r="U201" s="546"/>
      <c r="V201" s="546">
        <v>112236</v>
      </c>
      <c r="W201" s="546"/>
      <c r="X201" s="546">
        <v>98245</v>
      </c>
      <c r="Y201" s="546"/>
      <c r="Z201" s="546">
        <v>57921</v>
      </c>
      <c r="AA201" s="546"/>
      <c r="AB201" s="546">
        <v>75066</v>
      </c>
      <c r="AC201" s="546"/>
      <c r="AD201" s="546">
        <v>1455930</v>
      </c>
      <c r="AE201" s="546">
        <v>336070</v>
      </c>
      <c r="AF201" s="546">
        <v>744</v>
      </c>
      <c r="AG201" s="546">
        <v>40249</v>
      </c>
      <c r="AH201" s="546">
        <v>109440</v>
      </c>
      <c r="AI201" s="546">
        <v>151290</v>
      </c>
      <c r="AJ201" s="551">
        <v>318496</v>
      </c>
      <c r="AK201" s="546"/>
      <c r="AL201" s="546"/>
      <c r="AM201" s="546"/>
      <c r="AN201" s="546"/>
      <c r="AO201" s="546"/>
      <c r="AP201" s="546"/>
      <c r="AQ201" s="546"/>
      <c r="AR201" s="546"/>
      <c r="AS201" s="546"/>
      <c r="AT201" s="546"/>
      <c r="AU201" s="546"/>
    </row>
    <row r="202" spans="2:47" s="513" customFormat="1" ht="16.5" customHeight="1">
      <c r="B202" s="1284"/>
      <c r="C202" s="554"/>
      <c r="D202" s="549" t="s">
        <v>1498</v>
      </c>
      <c r="E202" s="550"/>
      <c r="F202" s="546">
        <v>1</v>
      </c>
      <c r="G202" s="546"/>
      <c r="H202" s="546" t="s">
        <v>1505</v>
      </c>
      <c r="I202" s="546"/>
      <c r="J202" s="546" t="s">
        <v>1505</v>
      </c>
      <c r="K202" s="546"/>
      <c r="L202" s="546" t="s">
        <v>1505</v>
      </c>
      <c r="M202" s="546"/>
      <c r="N202" s="546" t="s">
        <v>1505</v>
      </c>
      <c r="O202" s="546"/>
      <c r="P202" s="546">
        <v>0</v>
      </c>
      <c r="Q202" s="546"/>
      <c r="R202" s="546" t="s">
        <v>1505</v>
      </c>
      <c r="S202" s="546"/>
      <c r="T202" s="546" t="s">
        <v>1505</v>
      </c>
      <c r="U202" s="546"/>
      <c r="V202" s="546" t="s">
        <v>1505</v>
      </c>
      <c r="W202" s="546"/>
      <c r="X202" s="546" t="s">
        <v>1505</v>
      </c>
      <c r="Y202" s="546"/>
      <c r="Z202" s="546">
        <v>0</v>
      </c>
      <c r="AA202" s="546"/>
      <c r="AB202" s="546">
        <v>0</v>
      </c>
      <c r="AC202" s="546"/>
      <c r="AD202" s="546" t="s">
        <v>1505</v>
      </c>
      <c r="AE202" s="546" t="s">
        <v>1505</v>
      </c>
      <c r="AF202" s="546" t="s">
        <v>1505</v>
      </c>
      <c r="AG202" s="546">
        <v>0</v>
      </c>
      <c r="AH202" s="546" t="s">
        <v>1505</v>
      </c>
      <c r="AI202" s="546">
        <v>0</v>
      </c>
      <c r="AJ202" s="551">
        <v>0</v>
      </c>
      <c r="AK202" s="546"/>
      <c r="AL202" s="546"/>
      <c r="AM202" s="546"/>
      <c r="AN202" s="546"/>
      <c r="AO202" s="546"/>
      <c r="AP202" s="546"/>
      <c r="AQ202" s="546"/>
      <c r="AR202" s="546"/>
      <c r="AS202" s="546"/>
      <c r="AT202" s="546"/>
      <c r="AU202" s="546"/>
    </row>
    <row r="203" spans="2:47" s="513" customFormat="1" ht="16.5" customHeight="1">
      <c r="B203" s="1284"/>
      <c r="C203" s="554"/>
      <c r="D203" s="549" t="s">
        <v>1499</v>
      </c>
      <c r="E203" s="550"/>
      <c r="F203" s="546">
        <v>0</v>
      </c>
      <c r="G203" s="546"/>
      <c r="H203" s="546">
        <v>0</v>
      </c>
      <c r="I203" s="546"/>
      <c r="J203" s="546">
        <v>0</v>
      </c>
      <c r="K203" s="546"/>
      <c r="L203" s="546">
        <v>0</v>
      </c>
      <c r="M203" s="546"/>
      <c r="N203" s="546">
        <v>0</v>
      </c>
      <c r="O203" s="546"/>
      <c r="P203" s="546">
        <v>0</v>
      </c>
      <c r="Q203" s="546"/>
      <c r="R203" s="546">
        <v>0</v>
      </c>
      <c r="S203" s="546"/>
      <c r="T203" s="546">
        <v>0</v>
      </c>
      <c r="U203" s="546"/>
      <c r="V203" s="546">
        <v>0</v>
      </c>
      <c r="W203" s="546"/>
      <c r="X203" s="546">
        <v>0</v>
      </c>
      <c r="Y203" s="546"/>
      <c r="Z203" s="546">
        <v>0</v>
      </c>
      <c r="AA203" s="546"/>
      <c r="AB203" s="546">
        <v>0</v>
      </c>
      <c r="AC203" s="546"/>
      <c r="AD203" s="546">
        <v>0</v>
      </c>
      <c r="AE203" s="546">
        <v>0</v>
      </c>
      <c r="AF203" s="546">
        <v>0</v>
      </c>
      <c r="AG203" s="546">
        <v>0</v>
      </c>
      <c r="AH203" s="546">
        <v>0</v>
      </c>
      <c r="AI203" s="546">
        <v>0</v>
      </c>
      <c r="AJ203" s="551">
        <v>0</v>
      </c>
      <c r="AK203" s="546"/>
      <c r="AL203" s="546"/>
      <c r="AM203" s="546"/>
      <c r="AN203" s="546"/>
      <c r="AO203" s="546"/>
      <c r="AP203" s="546"/>
      <c r="AQ203" s="546"/>
      <c r="AR203" s="546"/>
      <c r="AS203" s="546"/>
      <c r="AT203" s="546"/>
      <c r="AU203" s="546"/>
    </row>
    <row r="204" spans="2:47" s="513" customFormat="1" ht="16.5" customHeight="1">
      <c r="B204" s="1284"/>
      <c r="C204" s="540"/>
      <c r="D204" s="549" t="s">
        <v>1500</v>
      </c>
      <c r="E204" s="550"/>
      <c r="F204" s="546">
        <v>0</v>
      </c>
      <c r="G204" s="546"/>
      <c r="H204" s="546">
        <v>0</v>
      </c>
      <c r="I204" s="556"/>
      <c r="J204" s="546">
        <v>0</v>
      </c>
      <c r="K204" s="546"/>
      <c r="L204" s="546">
        <v>0</v>
      </c>
      <c r="M204" s="546"/>
      <c r="N204" s="546">
        <v>0</v>
      </c>
      <c r="O204" s="546"/>
      <c r="P204" s="546">
        <v>0</v>
      </c>
      <c r="Q204" s="546"/>
      <c r="R204" s="546">
        <v>0</v>
      </c>
      <c r="S204" s="546"/>
      <c r="T204" s="546">
        <v>0</v>
      </c>
      <c r="U204" s="546"/>
      <c r="V204" s="546">
        <v>0</v>
      </c>
      <c r="W204" s="546"/>
      <c r="X204" s="546">
        <v>0</v>
      </c>
      <c r="Y204" s="546"/>
      <c r="Z204" s="546">
        <v>0</v>
      </c>
      <c r="AA204" s="546"/>
      <c r="AB204" s="546">
        <v>0</v>
      </c>
      <c r="AC204" s="546"/>
      <c r="AD204" s="546">
        <v>0</v>
      </c>
      <c r="AE204" s="546">
        <v>0</v>
      </c>
      <c r="AF204" s="546">
        <v>0</v>
      </c>
      <c r="AG204" s="546">
        <v>0</v>
      </c>
      <c r="AH204" s="546">
        <v>0</v>
      </c>
      <c r="AI204" s="546">
        <v>0</v>
      </c>
      <c r="AJ204" s="551">
        <v>0</v>
      </c>
      <c r="AK204" s="546"/>
      <c r="AL204" s="546"/>
      <c r="AM204" s="546"/>
      <c r="AN204" s="546"/>
      <c r="AO204" s="546"/>
      <c r="AP204" s="546"/>
      <c r="AQ204" s="546"/>
      <c r="AR204" s="546"/>
      <c r="AS204" s="546"/>
      <c r="AT204" s="546"/>
      <c r="AU204" s="546"/>
    </row>
    <row r="205" spans="2:47" s="513" customFormat="1" ht="16.5" customHeight="1">
      <c r="B205" s="1284"/>
      <c r="C205" s="540"/>
      <c r="D205" s="549" t="s">
        <v>1501</v>
      </c>
      <c r="E205" s="550"/>
      <c r="F205" s="546">
        <v>1</v>
      </c>
      <c r="G205" s="546"/>
      <c r="H205" s="546" t="s">
        <v>1505</v>
      </c>
      <c r="I205" s="546"/>
      <c r="J205" s="546" t="s">
        <v>1505</v>
      </c>
      <c r="K205" s="546"/>
      <c r="L205" s="546" t="s">
        <v>1505</v>
      </c>
      <c r="M205" s="546"/>
      <c r="N205" s="546" t="s">
        <v>1505</v>
      </c>
      <c r="O205" s="546"/>
      <c r="P205" s="546">
        <v>0</v>
      </c>
      <c r="Q205" s="546"/>
      <c r="R205" s="546" t="s">
        <v>1505</v>
      </c>
      <c r="S205" s="546"/>
      <c r="T205" s="546" t="s">
        <v>1505</v>
      </c>
      <c r="U205" s="546"/>
      <c r="V205" s="546" t="s">
        <v>1505</v>
      </c>
      <c r="W205" s="546"/>
      <c r="X205" s="546" t="s">
        <v>1505</v>
      </c>
      <c r="Y205" s="546"/>
      <c r="Z205" s="546" t="s">
        <v>1505</v>
      </c>
      <c r="AA205" s="546"/>
      <c r="AB205" s="546" t="s">
        <v>1505</v>
      </c>
      <c r="AC205" s="546"/>
      <c r="AD205" s="546" t="s">
        <v>1505</v>
      </c>
      <c r="AE205" s="546" t="s">
        <v>1505</v>
      </c>
      <c r="AF205" s="546">
        <v>0</v>
      </c>
      <c r="AG205" s="546" t="s">
        <v>1505</v>
      </c>
      <c r="AH205" s="546" t="s">
        <v>1505</v>
      </c>
      <c r="AI205" s="546" t="s">
        <v>1505</v>
      </c>
      <c r="AJ205" s="551" t="s">
        <v>1505</v>
      </c>
      <c r="AK205" s="546"/>
      <c r="AL205" s="546"/>
      <c r="AM205" s="546"/>
      <c r="AN205" s="546"/>
      <c r="AO205" s="546"/>
      <c r="AP205" s="546"/>
      <c r="AQ205" s="546"/>
      <c r="AR205" s="546"/>
      <c r="AS205" s="546"/>
      <c r="AT205" s="546"/>
      <c r="AU205" s="546"/>
    </row>
    <row r="206" spans="2:47" ht="12">
      <c r="B206" s="539"/>
      <c r="C206" s="540"/>
      <c r="D206" s="549" t="s">
        <v>1502</v>
      </c>
      <c r="F206" s="546">
        <v>0</v>
      </c>
      <c r="G206" s="546"/>
      <c r="H206" s="546">
        <v>0</v>
      </c>
      <c r="I206" s="546"/>
      <c r="J206" s="546">
        <v>0</v>
      </c>
      <c r="K206" s="546"/>
      <c r="L206" s="546">
        <v>0</v>
      </c>
      <c r="M206" s="546"/>
      <c r="N206" s="546">
        <v>0</v>
      </c>
      <c r="O206" s="546"/>
      <c r="P206" s="546">
        <v>0</v>
      </c>
      <c r="Q206" s="546"/>
      <c r="R206" s="546">
        <v>0</v>
      </c>
      <c r="S206" s="546"/>
      <c r="T206" s="546">
        <v>0</v>
      </c>
      <c r="U206" s="546"/>
      <c r="V206" s="546">
        <v>0</v>
      </c>
      <c r="W206" s="546"/>
      <c r="X206" s="546">
        <v>0</v>
      </c>
      <c r="Y206" s="546"/>
      <c r="Z206" s="546">
        <v>0</v>
      </c>
      <c r="AA206" s="546"/>
      <c r="AB206" s="546">
        <v>0</v>
      </c>
      <c r="AC206" s="546"/>
      <c r="AD206" s="546">
        <v>0</v>
      </c>
      <c r="AE206" s="546">
        <v>0</v>
      </c>
      <c r="AF206" s="546">
        <v>0</v>
      </c>
      <c r="AG206" s="546">
        <v>0</v>
      </c>
      <c r="AH206" s="546">
        <v>0</v>
      </c>
      <c r="AI206" s="546">
        <v>0</v>
      </c>
      <c r="AJ206" s="551">
        <v>0</v>
      </c>
      <c r="AK206" s="546"/>
      <c r="AL206" s="546"/>
      <c r="AM206" s="546"/>
      <c r="AN206" s="546"/>
      <c r="AO206" s="546"/>
      <c r="AP206" s="546"/>
      <c r="AQ206" s="546"/>
      <c r="AR206" s="546"/>
      <c r="AS206" s="546"/>
      <c r="AT206" s="546"/>
      <c r="AU206" s="546"/>
    </row>
    <row r="207" spans="2:36" s="513" customFormat="1" ht="11.25" customHeight="1">
      <c r="B207" s="529"/>
      <c r="C207" s="530"/>
      <c r="D207" s="517"/>
      <c r="E207" s="516"/>
      <c r="F207" s="531"/>
      <c r="G207" s="532"/>
      <c r="H207" s="532"/>
      <c r="I207" s="533"/>
      <c r="J207" s="533"/>
      <c r="K207" s="516"/>
      <c r="L207" s="516"/>
      <c r="M207" s="516"/>
      <c r="N207" s="516"/>
      <c r="O207" s="516"/>
      <c r="P207" s="516"/>
      <c r="Q207" s="516"/>
      <c r="R207" s="534"/>
      <c r="S207" s="516"/>
      <c r="T207" s="534"/>
      <c r="U207" s="516"/>
      <c r="V207" s="535"/>
      <c r="W207" s="516"/>
      <c r="X207" s="534"/>
      <c r="Y207" s="516"/>
      <c r="Z207" s="534"/>
      <c r="AA207" s="516"/>
      <c r="AB207" s="534"/>
      <c r="AC207" s="516"/>
      <c r="AD207" s="535"/>
      <c r="AE207" s="534"/>
      <c r="AF207" s="535"/>
      <c r="AG207" s="534"/>
      <c r="AH207" s="534"/>
      <c r="AI207" s="536"/>
      <c r="AJ207" s="537"/>
    </row>
    <row r="208" spans="2:36" s="538" customFormat="1" ht="12.75">
      <c r="B208" s="539"/>
      <c r="C208" s="540"/>
      <c r="D208" s="541" t="s">
        <v>332</v>
      </c>
      <c r="E208" s="542"/>
      <c r="F208" s="543">
        <f>SUM(F210:F220)</f>
        <v>261</v>
      </c>
      <c r="G208" s="543"/>
      <c r="H208" s="543">
        <f>SUM(H210:H220)</f>
        <v>2467</v>
      </c>
      <c r="I208" s="543"/>
      <c r="J208" s="543">
        <f>SUM(J210:J220)</f>
        <v>342678</v>
      </c>
      <c r="K208" s="543"/>
      <c r="L208" s="543">
        <f>SUM(L210:L220)</f>
        <v>1392679</v>
      </c>
      <c r="M208" s="544"/>
      <c r="N208" s="543">
        <f>SUM(N210:N220)</f>
        <v>2204880</v>
      </c>
      <c r="O208" s="544"/>
      <c r="P208" s="543">
        <f>SUM(P210:P220)</f>
        <v>46</v>
      </c>
      <c r="Q208" s="543"/>
      <c r="R208" s="543">
        <f>SUM(R210:R220)</f>
        <v>17689</v>
      </c>
      <c r="S208" s="543"/>
      <c r="T208" s="543">
        <f>SUM(T210:T220)</f>
        <v>19006</v>
      </c>
      <c r="U208" s="543"/>
      <c r="V208" s="543">
        <f>SUM(V210:V220)</f>
        <v>99746</v>
      </c>
      <c r="W208" s="543"/>
      <c r="X208" s="543">
        <f>SUM(X210:X220)</f>
        <v>122112</v>
      </c>
      <c r="Y208" s="543"/>
      <c r="Z208" s="543">
        <f>SUM(Z210:Z220)</f>
        <v>118351</v>
      </c>
      <c r="AA208" s="543"/>
      <c r="AB208" s="543">
        <f>SUM(AB210:AB220)</f>
        <v>152512</v>
      </c>
      <c r="AC208" s="543"/>
      <c r="AD208" s="543">
        <f>SUM(AD210:AD220)</f>
        <v>345116</v>
      </c>
      <c r="AE208" s="543">
        <f>SUM(AE210:AE220)</f>
        <v>97521</v>
      </c>
      <c r="AF208" s="543">
        <f>SUM(AF210:AF220)</f>
        <v>43450</v>
      </c>
      <c r="AG208" s="543">
        <v>9132</v>
      </c>
      <c r="AH208" s="543">
        <f>SUM(AH210:AH220)</f>
        <v>36704</v>
      </c>
      <c r="AI208" s="543">
        <f>SUM(AI210:AI220)</f>
        <v>1716</v>
      </c>
      <c r="AJ208" s="545">
        <f>SUM(AJ210:AJ220)</f>
        <v>125</v>
      </c>
    </row>
    <row r="209" spans="2:36" s="538" customFormat="1" ht="19.5" customHeight="1">
      <c r="B209" s="539"/>
      <c r="C209" s="540"/>
      <c r="D209" s="541"/>
      <c r="E209" s="542"/>
      <c r="F209" s="543"/>
      <c r="G209" s="543"/>
      <c r="H209" s="543"/>
      <c r="I209" s="543"/>
      <c r="J209" s="543"/>
      <c r="K209" s="543"/>
      <c r="L209" s="543"/>
      <c r="M209" s="544"/>
      <c r="N209" s="543"/>
      <c r="O209" s="544"/>
      <c r="P209" s="543"/>
      <c r="Q209" s="543"/>
      <c r="R209" s="543"/>
      <c r="S209" s="543"/>
      <c r="T209" s="543"/>
      <c r="U209" s="543"/>
      <c r="V209" s="543"/>
      <c r="W209" s="543"/>
      <c r="X209" s="543"/>
      <c r="Y209" s="543"/>
      <c r="Z209" s="543"/>
      <c r="AA209" s="543"/>
      <c r="AB209" s="543"/>
      <c r="AC209" s="543"/>
      <c r="AD209" s="543"/>
      <c r="AE209" s="543"/>
      <c r="AF209" s="543"/>
      <c r="AG209" s="543"/>
      <c r="AH209" s="543"/>
      <c r="AI209" s="543"/>
      <c r="AJ209" s="545"/>
    </row>
    <row r="210" spans="2:47" s="513" customFormat="1" ht="16.5" customHeight="1">
      <c r="B210" s="539">
        <v>33</v>
      </c>
      <c r="C210" s="540"/>
      <c r="D210" s="549" t="s">
        <v>1490</v>
      </c>
      <c r="E210" s="550"/>
      <c r="F210" s="546">
        <v>150</v>
      </c>
      <c r="G210" s="546"/>
      <c r="H210" s="546">
        <v>304</v>
      </c>
      <c r="I210" s="546"/>
      <c r="J210" s="546" t="s">
        <v>1491</v>
      </c>
      <c r="K210" s="546"/>
      <c r="L210" s="546">
        <v>44188</v>
      </c>
      <c r="M210" s="546"/>
      <c r="N210" s="546">
        <v>93739</v>
      </c>
      <c r="O210" s="546"/>
      <c r="P210" s="546" t="s">
        <v>1491</v>
      </c>
      <c r="Q210" s="546"/>
      <c r="R210" s="546" t="s">
        <v>1491</v>
      </c>
      <c r="S210" s="546"/>
      <c r="T210" s="546" t="s">
        <v>1491</v>
      </c>
      <c r="U210" s="546"/>
      <c r="V210" s="546" t="s">
        <v>1491</v>
      </c>
      <c r="W210" s="546"/>
      <c r="X210" s="546" t="s">
        <v>1491</v>
      </c>
      <c r="Y210" s="546"/>
      <c r="Z210" s="546" t="s">
        <v>1491</v>
      </c>
      <c r="AA210" s="546"/>
      <c r="AB210" s="546" t="s">
        <v>1491</v>
      </c>
      <c r="AC210" s="546"/>
      <c r="AD210" s="546" t="s">
        <v>1491</v>
      </c>
      <c r="AE210" s="546" t="s">
        <v>1491</v>
      </c>
      <c r="AF210" s="546" t="s">
        <v>1491</v>
      </c>
      <c r="AG210" s="546" t="s">
        <v>1491</v>
      </c>
      <c r="AH210" s="546" t="s">
        <v>1491</v>
      </c>
      <c r="AI210" s="546" t="s">
        <v>1491</v>
      </c>
      <c r="AJ210" s="551" t="s">
        <v>1491</v>
      </c>
      <c r="AK210" s="546"/>
      <c r="AL210" s="546"/>
      <c r="AM210" s="546"/>
      <c r="AN210" s="546"/>
      <c r="AO210" s="546"/>
      <c r="AP210" s="546"/>
      <c r="AQ210" s="546"/>
      <c r="AR210" s="546"/>
      <c r="AS210" s="546"/>
      <c r="AT210" s="546"/>
      <c r="AU210" s="546"/>
    </row>
    <row r="211" spans="2:47" s="513" customFormat="1" ht="16.5" customHeight="1">
      <c r="B211" s="1284" t="s">
        <v>1521</v>
      </c>
      <c r="C211" s="540"/>
      <c r="D211" s="549" t="s">
        <v>1492</v>
      </c>
      <c r="E211" s="550"/>
      <c r="F211" s="546">
        <v>52</v>
      </c>
      <c r="G211" s="546"/>
      <c r="H211" s="546">
        <v>307</v>
      </c>
      <c r="I211" s="546"/>
      <c r="J211" s="546">
        <v>32123</v>
      </c>
      <c r="K211" s="546"/>
      <c r="L211" s="546">
        <v>69421</v>
      </c>
      <c r="M211" s="546"/>
      <c r="N211" s="546">
        <v>138402</v>
      </c>
      <c r="O211" s="546"/>
      <c r="P211" s="546">
        <v>0</v>
      </c>
      <c r="Q211" s="546"/>
      <c r="R211" s="546">
        <v>2733</v>
      </c>
      <c r="S211" s="546"/>
      <c r="T211" s="546">
        <v>1893</v>
      </c>
      <c r="U211" s="546"/>
      <c r="V211" s="546">
        <v>4141</v>
      </c>
      <c r="W211" s="546"/>
      <c r="X211" s="546">
        <v>5562</v>
      </c>
      <c r="Y211" s="546"/>
      <c r="Z211" s="546">
        <v>1183</v>
      </c>
      <c r="AA211" s="546"/>
      <c r="AB211" s="546">
        <v>1330</v>
      </c>
      <c r="AC211" s="546"/>
      <c r="AD211" s="546">
        <v>54894</v>
      </c>
      <c r="AE211" s="546">
        <v>6326</v>
      </c>
      <c r="AF211" s="546">
        <v>2015</v>
      </c>
      <c r="AG211" s="546">
        <v>100</v>
      </c>
      <c r="AH211" s="546">
        <v>352</v>
      </c>
      <c r="AI211" s="546">
        <v>0</v>
      </c>
      <c r="AJ211" s="551">
        <v>0</v>
      </c>
      <c r="AK211" s="546"/>
      <c r="AL211" s="546"/>
      <c r="AM211" s="546"/>
      <c r="AN211" s="546"/>
      <c r="AO211" s="546"/>
      <c r="AP211" s="546"/>
      <c r="AQ211" s="546"/>
      <c r="AR211" s="546"/>
      <c r="AS211" s="546"/>
      <c r="AT211" s="546"/>
      <c r="AU211" s="546"/>
    </row>
    <row r="212" spans="2:47" s="552" customFormat="1" ht="16.5" customHeight="1">
      <c r="B212" s="1284"/>
      <c r="C212" s="554"/>
      <c r="D212" s="549" t="s">
        <v>1494</v>
      </c>
      <c r="E212" s="555"/>
      <c r="F212" s="546">
        <v>30</v>
      </c>
      <c r="G212" s="547"/>
      <c r="H212" s="546">
        <v>427</v>
      </c>
      <c r="I212" s="547"/>
      <c r="J212" s="546">
        <v>57564</v>
      </c>
      <c r="K212" s="546"/>
      <c r="L212" s="546">
        <v>142809</v>
      </c>
      <c r="M212" s="546"/>
      <c r="N212" s="546">
        <v>254400</v>
      </c>
      <c r="O212" s="546"/>
      <c r="P212" s="546">
        <v>0</v>
      </c>
      <c r="Q212" s="546"/>
      <c r="R212" s="546">
        <v>3557</v>
      </c>
      <c r="S212" s="546"/>
      <c r="T212" s="546">
        <v>4776</v>
      </c>
      <c r="U212" s="546"/>
      <c r="V212" s="546">
        <v>5390</v>
      </c>
      <c r="W212" s="546"/>
      <c r="X212" s="546">
        <v>9631</v>
      </c>
      <c r="Y212" s="546"/>
      <c r="Z212" s="546">
        <v>2503</v>
      </c>
      <c r="AA212" s="546"/>
      <c r="AB212" s="546">
        <v>6840</v>
      </c>
      <c r="AC212" s="546"/>
      <c r="AD212" s="546">
        <v>52346</v>
      </c>
      <c r="AE212" s="546">
        <v>14024</v>
      </c>
      <c r="AF212" s="546">
        <v>8251</v>
      </c>
      <c r="AG212" s="546">
        <v>1026</v>
      </c>
      <c r="AH212" s="546">
        <v>3179</v>
      </c>
      <c r="AI212" s="546">
        <v>23</v>
      </c>
      <c r="AJ212" s="551">
        <v>0</v>
      </c>
      <c r="AK212" s="546"/>
      <c r="AL212" s="546"/>
      <c r="AM212" s="546"/>
      <c r="AN212" s="546"/>
      <c r="AO212" s="546"/>
      <c r="AP212" s="546"/>
      <c r="AQ212" s="546"/>
      <c r="AR212" s="546"/>
      <c r="AS212" s="546"/>
      <c r="AT212" s="546"/>
      <c r="AU212" s="546"/>
    </row>
    <row r="213" spans="2:47" s="513" customFormat="1" ht="16.5" customHeight="1">
      <c r="B213" s="1284"/>
      <c r="C213" s="554"/>
      <c r="D213" s="549" t="s">
        <v>1495</v>
      </c>
      <c r="E213" s="550"/>
      <c r="F213" s="546">
        <v>10</v>
      </c>
      <c r="G213" s="546"/>
      <c r="H213" s="546">
        <v>226</v>
      </c>
      <c r="I213" s="546"/>
      <c r="J213" s="546">
        <v>31596</v>
      </c>
      <c r="K213" s="546"/>
      <c r="L213" s="546">
        <v>67236</v>
      </c>
      <c r="M213" s="546"/>
      <c r="N213" s="546">
        <v>130271</v>
      </c>
      <c r="O213" s="546"/>
      <c r="P213" s="546">
        <v>0</v>
      </c>
      <c r="Q213" s="546"/>
      <c r="R213" s="546">
        <v>1731</v>
      </c>
      <c r="S213" s="546"/>
      <c r="T213" s="546">
        <v>921</v>
      </c>
      <c r="U213" s="546"/>
      <c r="V213" s="546">
        <v>4942</v>
      </c>
      <c r="W213" s="546"/>
      <c r="X213" s="546">
        <v>6059</v>
      </c>
      <c r="Y213" s="546"/>
      <c r="Z213" s="546">
        <v>1197</v>
      </c>
      <c r="AA213" s="546"/>
      <c r="AB213" s="546">
        <v>1745</v>
      </c>
      <c r="AC213" s="546"/>
      <c r="AD213" s="546">
        <v>18494</v>
      </c>
      <c r="AE213" s="546">
        <v>4994</v>
      </c>
      <c r="AF213" s="546">
        <v>1240</v>
      </c>
      <c r="AG213" s="546">
        <v>252</v>
      </c>
      <c r="AH213" s="546">
        <v>1932</v>
      </c>
      <c r="AI213" s="546">
        <v>150</v>
      </c>
      <c r="AJ213" s="551">
        <v>0</v>
      </c>
      <c r="AK213" s="546"/>
      <c r="AL213" s="546"/>
      <c r="AM213" s="546"/>
      <c r="AN213" s="546"/>
      <c r="AO213" s="546"/>
      <c r="AP213" s="546"/>
      <c r="AQ213" s="546"/>
      <c r="AR213" s="546"/>
      <c r="AS213" s="546"/>
      <c r="AT213" s="546"/>
      <c r="AU213" s="546"/>
    </row>
    <row r="214" spans="2:47" s="513" customFormat="1" ht="16.5" customHeight="1">
      <c r="B214" s="1284"/>
      <c r="C214" s="554"/>
      <c r="D214" s="549" t="s">
        <v>1496</v>
      </c>
      <c r="E214" s="550"/>
      <c r="F214" s="546">
        <v>10</v>
      </c>
      <c r="G214" s="546"/>
      <c r="H214" s="546">
        <v>348</v>
      </c>
      <c r="I214" s="546"/>
      <c r="J214" s="546">
        <v>58929</v>
      </c>
      <c r="K214" s="546"/>
      <c r="L214" s="546">
        <v>277954</v>
      </c>
      <c r="M214" s="546"/>
      <c r="N214" s="546">
        <v>439951</v>
      </c>
      <c r="O214" s="546"/>
      <c r="P214" s="546">
        <v>0</v>
      </c>
      <c r="Q214" s="546"/>
      <c r="R214" s="546">
        <v>4701</v>
      </c>
      <c r="S214" s="546"/>
      <c r="T214" s="546">
        <v>8321</v>
      </c>
      <c r="U214" s="546"/>
      <c r="V214" s="546">
        <v>23256</v>
      </c>
      <c r="W214" s="546"/>
      <c r="X214" s="546">
        <v>26601</v>
      </c>
      <c r="Y214" s="546"/>
      <c r="Z214" s="546">
        <v>18535</v>
      </c>
      <c r="AA214" s="546"/>
      <c r="AB214" s="546">
        <v>17454</v>
      </c>
      <c r="AC214" s="546"/>
      <c r="AD214" s="546">
        <v>81611</v>
      </c>
      <c r="AE214" s="546">
        <v>25714</v>
      </c>
      <c r="AF214" s="546">
        <v>1177</v>
      </c>
      <c r="AG214" s="546">
        <v>3179</v>
      </c>
      <c r="AH214" s="546">
        <v>5607</v>
      </c>
      <c r="AI214" s="546">
        <v>0</v>
      </c>
      <c r="AJ214" s="551">
        <v>0</v>
      </c>
      <c r="AK214" s="546"/>
      <c r="AL214" s="546"/>
      <c r="AM214" s="546"/>
      <c r="AN214" s="546"/>
      <c r="AO214" s="546"/>
      <c r="AP214" s="546"/>
      <c r="AQ214" s="546"/>
      <c r="AR214" s="546"/>
      <c r="AS214" s="546"/>
      <c r="AT214" s="546"/>
      <c r="AU214" s="546"/>
    </row>
    <row r="215" spans="2:47" s="513" customFormat="1" ht="16.5" customHeight="1">
      <c r="B215" s="1284"/>
      <c r="C215" s="554"/>
      <c r="D215" s="549" t="s">
        <v>1497</v>
      </c>
      <c r="E215" s="550"/>
      <c r="F215" s="546">
        <v>6</v>
      </c>
      <c r="G215" s="546"/>
      <c r="H215" s="546">
        <v>364</v>
      </c>
      <c r="I215" s="546"/>
      <c r="J215" s="546">
        <v>54780</v>
      </c>
      <c r="K215" s="546"/>
      <c r="L215" s="546">
        <v>163658</v>
      </c>
      <c r="M215" s="546"/>
      <c r="N215" s="546">
        <v>295706</v>
      </c>
      <c r="O215" s="546"/>
      <c r="P215" s="546">
        <v>0</v>
      </c>
      <c r="Q215" s="546"/>
      <c r="R215" s="546">
        <v>4967</v>
      </c>
      <c r="S215" s="546"/>
      <c r="T215" s="546">
        <v>3095</v>
      </c>
      <c r="U215" s="546"/>
      <c r="V215" s="546">
        <v>5501</v>
      </c>
      <c r="W215" s="546"/>
      <c r="X215" s="546">
        <v>7911</v>
      </c>
      <c r="Y215" s="546"/>
      <c r="Z215" s="546">
        <v>22024</v>
      </c>
      <c r="AA215" s="546"/>
      <c r="AB215" s="546">
        <v>8436</v>
      </c>
      <c r="AC215" s="546"/>
      <c r="AD215" s="546">
        <v>59413</v>
      </c>
      <c r="AE215" s="546">
        <v>15719</v>
      </c>
      <c r="AF215" s="546">
        <v>6708</v>
      </c>
      <c r="AG215" s="546">
        <v>1073</v>
      </c>
      <c r="AH215" s="546">
        <v>7535</v>
      </c>
      <c r="AI215" s="546">
        <v>1543</v>
      </c>
      <c r="AJ215" s="551">
        <v>0</v>
      </c>
      <c r="AK215" s="546"/>
      <c r="AL215" s="546"/>
      <c r="AM215" s="546"/>
      <c r="AN215" s="546"/>
      <c r="AO215" s="546"/>
      <c r="AP215" s="546"/>
      <c r="AQ215" s="546"/>
      <c r="AR215" s="546"/>
      <c r="AS215" s="546"/>
      <c r="AT215" s="546"/>
      <c r="AU215" s="546"/>
    </row>
    <row r="216" spans="2:47" s="513" customFormat="1" ht="16.5" customHeight="1">
      <c r="B216" s="1284"/>
      <c r="C216" s="554"/>
      <c r="D216" s="549" t="s">
        <v>1498</v>
      </c>
      <c r="E216" s="550" t="s">
        <v>1504</v>
      </c>
      <c r="F216" s="546">
        <v>2</v>
      </c>
      <c r="G216" s="546"/>
      <c r="H216" s="546">
        <v>491</v>
      </c>
      <c r="I216" s="546"/>
      <c r="J216" s="546">
        <v>107686</v>
      </c>
      <c r="K216" s="546"/>
      <c r="L216" s="546">
        <v>627413</v>
      </c>
      <c r="M216" s="546"/>
      <c r="N216" s="546">
        <v>852411</v>
      </c>
      <c r="O216" s="546"/>
      <c r="P216" s="546">
        <v>46</v>
      </c>
      <c r="Q216" s="546"/>
      <c r="R216" s="546">
        <v>0</v>
      </c>
      <c r="S216" s="546"/>
      <c r="T216" s="546">
        <v>0</v>
      </c>
      <c r="U216" s="546"/>
      <c r="V216" s="546">
        <v>56516</v>
      </c>
      <c r="W216" s="546"/>
      <c r="X216" s="546">
        <v>66348</v>
      </c>
      <c r="Y216" s="546"/>
      <c r="Z216" s="546">
        <v>72909</v>
      </c>
      <c r="AA216" s="546"/>
      <c r="AB216" s="546">
        <v>116707</v>
      </c>
      <c r="AC216" s="546"/>
      <c r="AD216" s="546">
        <v>78358</v>
      </c>
      <c r="AE216" s="546">
        <v>30744</v>
      </c>
      <c r="AF216" s="546">
        <v>24059</v>
      </c>
      <c r="AG216" s="546">
        <v>3452</v>
      </c>
      <c r="AH216" s="546">
        <v>18099</v>
      </c>
      <c r="AI216" s="546">
        <v>0</v>
      </c>
      <c r="AJ216" s="551">
        <v>125</v>
      </c>
      <c r="AK216" s="546"/>
      <c r="AL216" s="546"/>
      <c r="AM216" s="546"/>
      <c r="AN216" s="546"/>
      <c r="AO216" s="546"/>
      <c r="AP216" s="546"/>
      <c r="AQ216" s="546"/>
      <c r="AR216" s="546"/>
      <c r="AS216" s="546"/>
      <c r="AT216" s="546"/>
      <c r="AU216" s="546"/>
    </row>
    <row r="217" spans="2:47" s="513" customFormat="1" ht="16.5" customHeight="1">
      <c r="B217" s="1284"/>
      <c r="C217" s="554"/>
      <c r="D217" s="549" t="s">
        <v>1499</v>
      </c>
      <c r="E217" s="550"/>
      <c r="F217" s="546">
        <v>1</v>
      </c>
      <c r="G217" s="546"/>
      <c r="H217" s="546" t="s">
        <v>1505</v>
      </c>
      <c r="I217" s="546"/>
      <c r="J217" s="546" t="s">
        <v>1505</v>
      </c>
      <c r="K217" s="546"/>
      <c r="L217" s="546" t="s">
        <v>1505</v>
      </c>
      <c r="M217" s="546"/>
      <c r="N217" s="546" t="s">
        <v>1505</v>
      </c>
      <c r="O217" s="546"/>
      <c r="P217" s="546" t="s">
        <v>1505</v>
      </c>
      <c r="Q217" s="546"/>
      <c r="R217" s="546">
        <v>0</v>
      </c>
      <c r="S217" s="546"/>
      <c r="T217" s="546">
        <v>0</v>
      </c>
      <c r="U217" s="546"/>
      <c r="V217" s="546" t="s">
        <v>1505</v>
      </c>
      <c r="W217" s="546"/>
      <c r="X217" s="546" t="s">
        <v>1505</v>
      </c>
      <c r="Y217" s="546"/>
      <c r="Z217" s="546" t="s">
        <v>1505</v>
      </c>
      <c r="AA217" s="546"/>
      <c r="AB217" s="546" t="s">
        <v>1505</v>
      </c>
      <c r="AC217" s="546"/>
      <c r="AD217" s="546" t="s">
        <v>1505</v>
      </c>
      <c r="AE217" s="546" t="s">
        <v>1505</v>
      </c>
      <c r="AF217" s="546" t="s">
        <v>1505</v>
      </c>
      <c r="AG217" s="546" t="s">
        <v>1505</v>
      </c>
      <c r="AH217" s="546" t="s">
        <v>1505</v>
      </c>
      <c r="AI217" s="546">
        <v>0</v>
      </c>
      <c r="AJ217" s="551" t="s">
        <v>1505</v>
      </c>
      <c r="AK217" s="546"/>
      <c r="AL217" s="546"/>
      <c r="AM217" s="546"/>
      <c r="AN217" s="546"/>
      <c r="AO217" s="546"/>
      <c r="AP217" s="546"/>
      <c r="AQ217" s="546"/>
      <c r="AR217" s="546"/>
      <c r="AS217" s="546"/>
      <c r="AT217" s="546"/>
      <c r="AU217" s="546"/>
    </row>
    <row r="218" spans="2:47" s="513" customFormat="1" ht="16.5" customHeight="1">
      <c r="B218" s="1284"/>
      <c r="C218" s="540"/>
      <c r="D218" s="549" t="s">
        <v>1500</v>
      </c>
      <c r="E218" s="550"/>
      <c r="F218" s="546">
        <v>0</v>
      </c>
      <c r="G218" s="546"/>
      <c r="H218" s="546">
        <v>0</v>
      </c>
      <c r="I218" s="556"/>
      <c r="J218" s="546">
        <v>0</v>
      </c>
      <c r="K218" s="546"/>
      <c r="L218" s="546">
        <v>0</v>
      </c>
      <c r="M218" s="546"/>
      <c r="N218" s="546">
        <v>0</v>
      </c>
      <c r="O218" s="546"/>
      <c r="P218" s="546">
        <v>0</v>
      </c>
      <c r="Q218" s="546"/>
      <c r="R218" s="546">
        <v>0</v>
      </c>
      <c r="S218" s="546"/>
      <c r="T218" s="546">
        <v>0</v>
      </c>
      <c r="U218" s="546"/>
      <c r="V218" s="546">
        <v>0</v>
      </c>
      <c r="W218" s="546"/>
      <c r="X218" s="546">
        <v>0</v>
      </c>
      <c r="Y218" s="546"/>
      <c r="Z218" s="546">
        <v>0</v>
      </c>
      <c r="AA218" s="546"/>
      <c r="AB218" s="546">
        <v>0</v>
      </c>
      <c r="AC218" s="546"/>
      <c r="AD218" s="546">
        <v>0</v>
      </c>
      <c r="AE218" s="546">
        <v>0</v>
      </c>
      <c r="AF218" s="546">
        <v>0</v>
      </c>
      <c r="AG218" s="546">
        <v>0</v>
      </c>
      <c r="AH218" s="546">
        <v>0</v>
      </c>
      <c r="AI218" s="546">
        <v>0</v>
      </c>
      <c r="AJ218" s="551">
        <v>0</v>
      </c>
      <c r="AK218" s="546"/>
      <c r="AL218" s="546"/>
      <c r="AM218" s="546"/>
      <c r="AN218" s="546"/>
      <c r="AO218" s="546"/>
      <c r="AP218" s="546"/>
      <c r="AQ218" s="546"/>
      <c r="AR218" s="546"/>
      <c r="AS218" s="546"/>
      <c r="AT218" s="546"/>
      <c r="AU218" s="546"/>
    </row>
    <row r="219" spans="2:47" s="513" customFormat="1" ht="16.5" customHeight="1">
      <c r="B219" s="1284"/>
      <c r="C219" s="540"/>
      <c r="D219" s="549" t="s">
        <v>1501</v>
      </c>
      <c r="E219" s="550"/>
      <c r="F219" s="546">
        <v>0</v>
      </c>
      <c r="G219" s="546"/>
      <c r="H219" s="546">
        <v>0</v>
      </c>
      <c r="I219" s="546"/>
      <c r="J219" s="546">
        <v>0</v>
      </c>
      <c r="K219" s="546"/>
      <c r="L219" s="546">
        <v>0</v>
      </c>
      <c r="M219" s="546"/>
      <c r="N219" s="546">
        <v>0</v>
      </c>
      <c r="O219" s="546"/>
      <c r="P219" s="546">
        <v>0</v>
      </c>
      <c r="Q219" s="546"/>
      <c r="R219" s="546">
        <v>0</v>
      </c>
      <c r="S219" s="546"/>
      <c r="T219" s="546">
        <v>0</v>
      </c>
      <c r="U219" s="546"/>
      <c r="V219" s="546">
        <v>0</v>
      </c>
      <c r="W219" s="546"/>
      <c r="X219" s="546">
        <v>0</v>
      </c>
      <c r="Y219" s="546"/>
      <c r="Z219" s="546">
        <v>0</v>
      </c>
      <c r="AA219" s="546"/>
      <c r="AB219" s="546">
        <v>0</v>
      </c>
      <c r="AC219" s="546"/>
      <c r="AD219" s="546">
        <v>0</v>
      </c>
      <c r="AE219" s="546">
        <v>0</v>
      </c>
      <c r="AF219" s="546">
        <v>0</v>
      </c>
      <c r="AG219" s="546">
        <v>0</v>
      </c>
      <c r="AH219" s="546">
        <v>0</v>
      </c>
      <c r="AI219" s="546">
        <v>0</v>
      </c>
      <c r="AJ219" s="551">
        <v>0</v>
      </c>
      <c r="AK219" s="546"/>
      <c r="AL219" s="546"/>
      <c r="AM219" s="546"/>
      <c r="AN219" s="546"/>
      <c r="AO219" s="546"/>
      <c r="AP219" s="546"/>
      <c r="AQ219" s="546"/>
      <c r="AR219" s="546"/>
      <c r="AS219" s="546"/>
      <c r="AT219" s="546"/>
      <c r="AU219" s="546"/>
    </row>
    <row r="220" spans="2:47" ht="12">
      <c r="B220" s="539"/>
      <c r="C220" s="540"/>
      <c r="D220" s="549" t="s">
        <v>1502</v>
      </c>
      <c r="F220" s="546">
        <v>0</v>
      </c>
      <c r="G220" s="546"/>
      <c r="H220" s="546">
        <v>0</v>
      </c>
      <c r="I220" s="546"/>
      <c r="J220" s="546">
        <v>0</v>
      </c>
      <c r="K220" s="546"/>
      <c r="L220" s="546">
        <v>0</v>
      </c>
      <c r="M220" s="546"/>
      <c r="N220" s="546">
        <v>0</v>
      </c>
      <c r="O220" s="546"/>
      <c r="P220" s="546">
        <v>0</v>
      </c>
      <c r="Q220" s="546"/>
      <c r="R220" s="546">
        <v>0</v>
      </c>
      <c r="S220" s="546"/>
      <c r="T220" s="546">
        <v>0</v>
      </c>
      <c r="U220" s="546"/>
      <c r="V220" s="546">
        <v>0</v>
      </c>
      <c r="W220" s="546"/>
      <c r="X220" s="546">
        <v>0</v>
      </c>
      <c r="Y220" s="546"/>
      <c r="Z220" s="546">
        <v>0</v>
      </c>
      <c r="AA220" s="546"/>
      <c r="AB220" s="546">
        <v>0</v>
      </c>
      <c r="AC220" s="546"/>
      <c r="AD220" s="546">
        <v>0</v>
      </c>
      <c r="AE220" s="546">
        <v>0</v>
      </c>
      <c r="AF220" s="546">
        <v>0</v>
      </c>
      <c r="AG220" s="546">
        <v>0</v>
      </c>
      <c r="AH220" s="546">
        <v>0</v>
      </c>
      <c r="AI220" s="546">
        <v>0</v>
      </c>
      <c r="AJ220" s="551">
        <v>0</v>
      </c>
      <c r="AK220" s="546"/>
      <c r="AL220" s="546"/>
      <c r="AM220" s="546"/>
      <c r="AN220" s="546"/>
      <c r="AO220" s="546"/>
      <c r="AP220" s="546"/>
      <c r="AQ220" s="546"/>
      <c r="AR220" s="546"/>
      <c r="AS220" s="546"/>
      <c r="AT220" s="546"/>
      <c r="AU220" s="546"/>
    </row>
    <row r="221" spans="2:36" s="513" customFormat="1" ht="11.25" customHeight="1">
      <c r="B221" s="529"/>
      <c r="C221" s="530"/>
      <c r="D221" s="517"/>
      <c r="E221" s="516"/>
      <c r="F221" s="531"/>
      <c r="G221" s="532"/>
      <c r="H221" s="532"/>
      <c r="I221" s="533"/>
      <c r="J221" s="533"/>
      <c r="K221" s="516"/>
      <c r="L221" s="516"/>
      <c r="M221" s="516"/>
      <c r="N221" s="516"/>
      <c r="O221" s="516"/>
      <c r="P221" s="516"/>
      <c r="Q221" s="516"/>
      <c r="R221" s="534"/>
      <c r="S221" s="516"/>
      <c r="T221" s="534"/>
      <c r="U221" s="516"/>
      <c r="V221" s="535"/>
      <c r="W221" s="516"/>
      <c r="X221" s="534"/>
      <c r="Y221" s="516"/>
      <c r="Z221" s="534"/>
      <c r="AA221" s="516"/>
      <c r="AB221" s="534"/>
      <c r="AC221" s="516"/>
      <c r="AD221" s="535"/>
      <c r="AE221" s="534"/>
      <c r="AF221" s="535"/>
      <c r="AG221" s="534"/>
      <c r="AH221" s="534"/>
      <c r="AI221" s="536"/>
      <c r="AJ221" s="537"/>
    </row>
    <row r="222" spans="2:36" s="538" customFormat="1" ht="12.75">
      <c r="B222" s="539"/>
      <c r="C222" s="540"/>
      <c r="D222" s="541" t="s">
        <v>332</v>
      </c>
      <c r="E222" s="542"/>
      <c r="F222" s="543">
        <f>SUM(F224:F234)</f>
        <v>156</v>
      </c>
      <c r="G222" s="543"/>
      <c r="H222" s="543">
        <f>SUM(H224:H234)</f>
        <v>5867</v>
      </c>
      <c r="I222" s="543"/>
      <c r="J222" s="543">
        <f>SUM(J224:J234)</f>
        <v>1010405</v>
      </c>
      <c r="K222" s="543"/>
      <c r="L222" s="543">
        <f>SUM(L224:L234)</f>
        <v>3054268</v>
      </c>
      <c r="M222" s="544"/>
      <c r="N222" s="543">
        <f>SUM(N224:N234)</f>
        <v>5229801</v>
      </c>
      <c r="O222" s="544"/>
      <c r="P222" s="543">
        <f>SUM(P224:P234)</f>
        <v>0</v>
      </c>
      <c r="Q222" s="543"/>
      <c r="R222" s="543">
        <f>SUM(R224:R234)</f>
        <v>268008</v>
      </c>
      <c r="S222" s="543"/>
      <c r="T222" s="543">
        <f>SUM(T224:T234)</f>
        <v>264352</v>
      </c>
      <c r="U222" s="543"/>
      <c r="V222" s="543">
        <f>SUM(V224:V234)</f>
        <v>258310</v>
      </c>
      <c r="W222" s="543"/>
      <c r="X222" s="543">
        <v>384908</v>
      </c>
      <c r="Y222" s="543"/>
      <c r="Z222" s="543">
        <f>SUM(Z224:Z234)</f>
        <v>161100</v>
      </c>
      <c r="AA222" s="543"/>
      <c r="AB222" s="543">
        <f>SUM(AB224:AB234)</f>
        <v>210905</v>
      </c>
      <c r="AC222" s="543"/>
      <c r="AD222" s="543">
        <f>SUM(AD224:AD234)</f>
        <v>956968</v>
      </c>
      <c r="AE222" s="543">
        <f>SUM(AE224:AE234)</f>
        <v>399322</v>
      </c>
      <c r="AF222" s="543">
        <f>SUM(AF224:AF234)</f>
        <v>55863</v>
      </c>
      <c r="AG222" s="543">
        <f>SUM(AG224:AG234)</f>
        <v>16745</v>
      </c>
      <c r="AH222" s="543">
        <v>124023</v>
      </c>
      <c r="AI222" s="543">
        <f>SUM(AI224:AI234)</f>
        <v>26605</v>
      </c>
      <c r="AJ222" s="545">
        <f>SUM(AJ224:AJ234)</f>
        <v>14215</v>
      </c>
    </row>
    <row r="223" spans="2:36" s="538" customFormat="1" ht="19.5" customHeight="1">
      <c r="B223" s="539"/>
      <c r="C223" s="540"/>
      <c r="D223" s="541"/>
      <c r="E223" s="542"/>
      <c r="F223" s="543"/>
      <c r="G223" s="543"/>
      <c r="H223" s="543"/>
      <c r="I223" s="543"/>
      <c r="J223" s="543"/>
      <c r="K223" s="543"/>
      <c r="L223" s="543"/>
      <c r="M223" s="544"/>
      <c r="N223" s="543"/>
      <c r="O223" s="544"/>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45"/>
    </row>
    <row r="224" spans="2:47" s="513" customFormat="1" ht="16.5" customHeight="1">
      <c r="B224" s="539">
        <v>34</v>
      </c>
      <c r="C224" s="540"/>
      <c r="D224" s="549" t="s">
        <v>1490</v>
      </c>
      <c r="E224" s="550"/>
      <c r="F224" s="546">
        <v>35</v>
      </c>
      <c r="G224" s="546"/>
      <c r="H224" s="546">
        <v>82</v>
      </c>
      <c r="I224" s="546"/>
      <c r="J224" s="546" t="s">
        <v>1491</v>
      </c>
      <c r="K224" s="546"/>
      <c r="L224" s="546">
        <v>8442</v>
      </c>
      <c r="M224" s="546"/>
      <c r="N224" s="546">
        <v>25127</v>
      </c>
      <c r="O224" s="546"/>
      <c r="P224" s="546" t="s">
        <v>1491</v>
      </c>
      <c r="Q224" s="546"/>
      <c r="R224" s="546" t="s">
        <v>1491</v>
      </c>
      <c r="S224" s="546"/>
      <c r="T224" s="546" t="s">
        <v>1491</v>
      </c>
      <c r="U224" s="546"/>
      <c r="V224" s="546" t="s">
        <v>1491</v>
      </c>
      <c r="W224" s="546"/>
      <c r="X224" s="546" t="s">
        <v>1491</v>
      </c>
      <c r="Y224" s="546"/>
      <c r="Z224" s="546" t="s">
        <v>1491</v>
      </c>
      <c r="AA224" s="546"/>
      <c r="AB224" s="546" t="s">
        <v>1491</v>
      </c>
      <c r="AC224" s="546"/>
      <c r="AD224" s="546" t="s">
        <v>1491</v>
      </c>
      <c r="AE224" s="546" t="s">
        <v>1491</v>
      </c>
      <c r="AF224" s="546" t="s">
        <v>1491</v>
      </c>
      <c r="AG224" s="546" t="s">
        <v>1491</v>
      </c>
      <c r="AH224" s="546" t="s">
        <v>1491</v>
      </c>
      <c r="AI224" s="546" t="s">
        <v>1491</v>
      </c>
      <c r="AJ224" s="551" t="s">
        <v>1491</v>
      </c>
      <c r="AK224" s="546"/>
      <c r="AL224" s="546"/>
      <c r="AM224" s="546"/>
      <c r="AN224" s="546"/>
      <c r="AO224" s="546"/>
      <c r="AP224" s="546"/>
      <c r="AQ224" s="546"/>
      <c r="AR224" s="546"/>
      <c r="AS224" s="546"/>
      <c r="AT224" s="546"/>
      <c r="AU224" s="546"/>
    </row>
    <row r="225" spans="2:47" s="513" customFormat="1" ht="16.5" customHeight="1">
      <c r="B225" s="1284" t="s">
        <v>1522</v>
      </c>
      <c r="C225" s="540"/>
      <c r="D225" s="549" t="s">
        <v>1492</v>
      </c>
      <c r="E225" s="550"/>
      <c r="F225" s="546">
        <v>37</v>
      </c>
      <c r="G225" s="546"/>
      <c r="H225" s="546">
        <v>259</v>
      </c>
      <c r="I225" s="546"/>
      <c r="J225" s="546">
        <v>29951</v>
      </c>
      <c r="K225" s="546"/>
      <c r="L225" s="546">
        <v>73473</v>
      </c>
      <c r="M225" s="546"/>
      <c r="N225" s="546">
        <v>137589</v>
      </c>
      <c r="O225" s="546"/>
      <c r="P225" s="546">
        <v>0</v>
      </c>
      <c r="Q225" s="546"/>
      <c r="R225" s="546">
        <v>3895</v>
      </c>
      <c r="S225" s="546"/>
      <c r="T225" s="546">
        <v>4473</v>
      </c>
      <c r="U225" s="546"/>
      <c r="V225" s="546">
        <v>4275</v>
      </c>
      <c r="W225" s="546"/>
      <c r="X225" s="546">
        <v>6146</v>
      </c>
      <c r="Y225" s="546"/>
      <c r="Z225" s="546">
        <v>3162</v>
      </c>
      <c r="AA225" s="546"/>
      <c r="AB225" s="546">
        <v>3428</v>
      </c>
      <c r="AC225" s="546"/>
      <c r="AD225" s="546">
        <v>47917</v>
      </c>
      <c r="AE225" s="546">
        <v>6276</v>
      </c>
      <c r="AF225" s="546">
        <v>3205</v>
      </c>
      <c r="AG225" s="546">
        <v>0</v>
      </c>
      <c r="AH225" s="546">
        <v>1764</v>
      </c>
      <c r="AI225" s="546">
        <v>0</v>
      </c>
      <c r="AJ225" s="551">
        <v>0</v>
      </c>
      <c r="AK225" s="546"/>
      <c r="AL225" s="546"/>
      <c r="AM225" s="546"/>
      <c r="AN225" s="546"/>
      <c r="AO225" s="546"/>
      <c r="AP225" s="546"/>
      <c r="AQ225" s="546"/>
      <c r="AR225" s="546"/>
      <c r="AS225" s="546"/>
      <c r="AT225" s="546"/>
      <c r="AU225" s="546"/>
    </row>
    <row r="226" spans="2:47" s="552" customFormat="1" ht="16.5" customHeight="1">
      <c r="B226" s="1284"/>
      <c r="C226" s="554"/>
      <c r="D226" s="549" t="s">
        <v>1494</v>
      </c>
      <c r="E226" s="555"/>
      <c r="F226" s="546">
        <v>35</v>
      </c>
      <c r="G226" s="547"/>
      <c r="H226" s="546">
        <v>477</v>
      </c>
      <c r="I226" s="547"/>
      <c r="J226" s="546">
        <v>57793</v>
      </c>
      <c r="K226" s="546"/>
      <c r="L226" s="546">
        <v>162826</v>
      </c>
      <c r="M226" s="546"/>
      <c r="N226" s="546">
        <v>284437</v>
      </c>
      <c r="O226" s="546"/>
      <c r="P226" s="546">
        <v>0</v>
      </c>
      <c r="Q226" s="546"/>
      <c r="R226" s="546">
        <v>7789</v>
      </c>
      <c r="S226" s="546"/>
      <c r="T226" s="546">
        <v>6169</v>
      </c>
      <c r="U226" s="546"/>
      <c r="V226" s="546">
        <v>7866</v>
      </c>
      <c r="W226" s="546"/>
      <c r="X226" s="546">
        <v>10359</v>
      </c>
      <c r="Y226" s="546"/>
      <c r="Z226" s="546">
        <v>4484</v>
      </c>
      <c r="AA226" s="546"/>
      <c r="AB226" s="546">
        <v>4570</v>
      </c>
      <c r="AC226" s="546"/>
      <c r="AD226" s="546">
        <v>72064</v>
      </c>
      <c r="AE226" s="546">
        <v>20771</v>
      </c>
      <c r="AF226" s="546">
        <v>5965</v>
      </c>
      <c r="AG226" s="546">
        <v>1153</v>
      </c>
      <c r="AH226" s="546">
        <v>3446</v>
      </c>
      <c r="AI226" s="546">
        <v>0</v>
      </c>
      <c r="AJ226" s="551">
        <v>0</v>
      </c>
      <c r="AK226" s="546"/>
      <c r="AL226" s="546"/>
      <c r="AM226" s="546"/>
      <c r="AN226" s="546"/>
      <c r="AO226" s="546"/>
      <c r="AP226" s="546"/>
      <c r="AQ226" s="546"/>
      <c r="AR226" s="546"/>
      <c r="AS226" s="546"/>
      <c r="AT226" s="546"/>
      <c r="AU226" s="546"/>
    </row>
    <row r="227" spans="2:47" s="513" customFormat="1" ht="16.5" customHeight="1">
      <c r="B227" s="1284"/>
      <c r="C227" s="554"/>
      <c r="D227" s="549" t="s">
        <v>1495</v>
      </c>
      <c r="E227" s="550"/>
      <c r="F227" s="546">
        <v>12</v>
      </c>
      <c r="G227" s="546"/>
      <c r="H227" s="546">
        <v>288</v>
      </c>
      <c r="I227" s="546"/>
      <c r="J227" s="546">
        <v>37262</v>
      </c>
      <c r="K227" s="546"/>
      <c r="L227" s="546">
        <v>80390</v>
      </c>
      <c r="M227" s="546"/>
      <c r="N227" s="546">
        <v>163349</v>
      </c>
      <c r="O227" s="546"/>
      <c r="P227" s="546">
        <v>0</v>
      </c>
      <c r="Q227" s="546"/>
      <c r="R227" s="546">
        <v>1614</v>
      </c>
      <c r="S227" s="546"/>
      <c r="T227" s="546">
        <v>1665</v>
      </c>
      <c r="U227" s="546"/>
      <c r="V227" s="546">
        <v>7949</v>
      </c>
      <c r="W227" s="546"/>
      <c r="X227" s="546">
        <v>9005</v>
      </c>
      <c r="Y227" s="546"/>
      <c r="Z227" s="546">
        <v>2657</v>
      </c>
      <c r="AA227" s="546"/>
      <c r="AB227" s="546">
        <v>4887</v>
      </c>
      <c r="AC227" s="546"/>
      <c r="AD227" s="546">
        <v>32531</v>
      </c>
      <c r="AE227" s="546">
        <v>31623</v>
      </c>
      <c r="AF227" s="546">
        <v>1411</v>
      </c>
      <c r="AG227" s="546">
        <v>1945</v>
      </c>
      <c r="AH227" s="546">
        <v>3394</v>
      </c>
      <c r="AI227" s="546">
        <v>2600</v>
      </c>
      <c r="AJ227" s="551">
        <v>0</v>
      </c>
      <c r="AK227" s="546"/>
      <c r="AL227" s="546"/>
      <c r="AM227" s="546"/>
      <c r="AN227" s="546"/>
      <c r="AO227" s="546"/>
      <c r="AP227" s="546"/>
      <c r="AQ227" s="546"/>
      <c r="AR227" s="546"/>
      <c r="AS227" s="546"/>
      <c r="AT227" s="546"/>
      <c r="AU227" s="546"/>
    </row>
    <row r="228" spans="2:47" s="513" customFormat="1" ht="16.5" customHeight="1">
      <c r="B228" s="1284"/>
      <c r="C228" s="554"/>
      <c r="D228" s="549" t="s">
        <v>1496</v>
      </c>
      <c r="E228" s="550"/>
      <c r="F228" s="546">
        <v>12</v>
      </c>
      <c r="G228" s="546"/>
      <c r="H228" s="546">
        <v>472</v>
      </c>
      <c r="I228" s="546"/>
      <c r="J228" s="546">
        <v>67226</v>
      </c>
      <c r="K228" s="546"/>
      <c r="L228" s="546">
        <v>107492</v>
      </c>
      <c r="M228" s="546"/>
      <c r="N228" s="546">
        <v>228939</v>
      </c>
      <c r="O228" s="546"/>
      <c r="P228" s="546">
        <v>0</v>
      </c>
      <c r="Q228" s="546"/>
      <c r="R228" s="546">
        <v>4222</v>
      </c>
      <c r="S228" s="546"/>
      <c r="T228" s="546">
        <v>6277</v>
      </c>
      <c r="U228" s="546"/>
      <c r="V228" s="546">
        <v>16177</v>
      </c>
      <c r="W228" s="546"/>
      <c r="X228" s="546">
        <v>15130</v>
      </c>
      <c r="Y228" s="546"/>
      <c r="Z228" s="546">
        <v>13444</v>
      </c>
      <c r="AA228" s="546"/>
      <c r="AB228" s="546">
        <v>11156</v>
      </c>
      <c r="AC228" s="546"/>
      <c r="AD228" s="546">
        <v>49168</v>
      </c>
      <c r="AE228" s="546">
        <v>21285</v>
      </c>
      <c r="AF228" s="546">
        <v>1905</v>
      </c>
      <c r="AG228" s="546">
        <v>2109</v>
      </c>
      <c r="AH228" s="546">
        <v>4263</v>
      </c>
      <c r="AI228" s="546">
        <v>0</v>
      </c>
      <c r="AJ228" s="551">
        <v>0</v>
      </c>
      <c r="AK228" s="546"/>
      <c r="AL228" s="546"/>
      <c r="AM228" s="546"/>
      <c r="AN228" s="546"/>
      <c r="AO228" s="546"/>
      <c r="AP228" s="546"/>
      <c r="AQ228" s="546"/>
      <c r="AR228" s="546"/>
      <c r="AS228" s="546"/>
      <c r="AT228" s="546"/>
      <c r="AU228" s="546"/>
    </row>
    <row r="229" spans="2:47" s="513" customFormat="1" ht="16.5" customHeight="1">
      <c r="B229" s="1284"/>
      <c r="C229" s="554"/>
      <c r="D229" s="549" t="s">
        <v>1497</v>
      </c>
      <c r="E229" s="550"/>
      <c r="F229" s="546">
        <v>14</v>
      </c>
      <c r="G229" s="546"/>
      <c r="H229" s="546">
        <v>880</v>
      </c>
      <c r="I229" s="546"/>
      <c r="J229" s="546">
        <v>126719</v>
      </c>
      <c r="K229" s="546"/>
      <c r="L229" s="546">
        <v>455277</v>
      </c>
      <c r="M229" s="546"/>
      <c r="N229" s="546">
        <v>728772</v>
      </c>
      <c r="O229" s="546"/>
      <c r="P229" s="546">
        <v>0</v>
      </c>
      <c r="Q229" s="546"/>
      <c r="R229" s="546">
        <v>23804</v>
      </c>
      <c r="S229" s="546"/>
      <c r="T229" s="546">
        <v>15201</v>
      </c>
      <c r="U229" s="546"/>
      <c r="V229" s="546">
        <v>18369</v>
      </c>
      <c r="W229" s="546"/>
      <c r="X229" s="546">
        <v>33772</v>
      </c>
      <c r="Y229" s="546"/>
      <c r="Z229" s="546">
        <v>24761</v>
      </c>
      <c r="AA229" s="546"/>
      <c r="AB229" s="546">
        <v>19926</v>
      </c>
      <c r="AC229" s="546"/>
      <c r="AD229" s="546">
        <v>150053</v>
      </c>
      <c r="AE229" s="546">
        <v>59544</v>
      </c>
      <c r="AF229" s="546">
        <v>10332</v>
      </c>
      <c r="AG229" s="546">
        <v>4485</v>
      </c>
      <c r="AH229" s="546">
        <v>10529</v>
      </c>
      <c r="AI229" s="546">
        <v>1113</v>
      </c>
      <c r="AJ229" s="551">
        <v>0</v>
      </c>
      <c r="AK229" s="546"/>
      <c r="AL229" s="546"/>
      <c r="AM229" s="546"/>
      <c r="AN229" s="546"/>
      <c r="AO229" s="546"/>
      <c r="AP229" s="546"/>
      <c r="AQ229" s="546"/>
      <c r="AR229" s="546"/>
      <c r="AS229" s="546"/>
      <c r="AT229" s="546"/>
      <c r="AU229" s="546"/>
    </row>
    <row r="230" spans="2:47" s="513" customFormat="1" ht="16.5" customHeight="1">
      <c r="B230" s="1284"/>
      <c r="C230" s="554"/>
      <c r="D230" s="549" t="s">
        <v>1498</v>
      </c>
      <c r="E230" s="550"/>
      <c r="F230" s="546">
        <v>3</v>
      </c>
      <c r="G230" s="546"/>
      <c r="H230" s="546">
        <v>392</v>
      </c>
      <c r="I230" s="546"/>
      <c r="J230" s="546">
        <v>65341</v>
      </c>
      <c r="K230" s="546"/>
      <c r="L230" s="546">
        <v>203116</v>
      </c>
      <c r="M230" s="546"/>
      <c r="N230" s="546">
        <v>340575</v>
      </c>
      <c r="O230" s="546"/>
      <c r="P230" s="546">
        <v>0</v>
      </c>
      <c r="Q230" s="546"/>
      <c r="R230" s="546">
        <v>4594</v>
      </c>
      <c r="S230" s="546"/>
      <c r="T230" s="546">
        <v>9732</v>
      </c>
      <c r="U230" s="546"/>
      <c r="V230" s="546">
        <v>3460</v>
      </c>
      <c r="W230" s="546"/>
      <c r="X230" s="546">
        <v>16260</v>
      </c>
      <c r="Y230" s="546"/>
      <c r="Z230" s="546">
        <v>2138</v>
      </c>
      <c r="AA230" s="546"/>
      <c r="AB230" s="546">
        <v>7048</v>
      </c>
      <c r="AC230" s="546"/>
      <c r="AD230" s="546">
        <v>43537</v>
      </c>
      <c r="AE230" s="546">
        <v>40016</v>
      </c>
      <c r="AF230" s="546">
        <v>3109</v>
      </c>
      <c r="AG230" s="546">
        <v>916</v>
      </c>
      <c r="AH230" s="546">
        <v>10841</v>
      </c>
      <c r="AI230" s="546">
        <v>11014</v>
      </c>
      <c r="AJ230" s="551">
        <v>11014</v>
      </c>
      <c r="AK230" s="546"/>
      <c r="AL230" s="546"/>
      <c r="AM230" s="546"/>
      <c r="AN230" s="546"/>
      <c r="AO230" s="546"/>
      <c r="AP230" s="546"/>
      <c r="AQ230" s="546"/>
      <c r="AR230" s="546"/>
      <c r="AS230" s="546"/>
      <c r="AT230" s="546"/>
      <c r="AU230" s="546"/>
    </row>
    <row r="231" spans="2:47" s="513" customFormat="1" ht="16.5" customHeight="1">
      <c r="B231" s="1284"/>
      <c r="C231" s="554"/>
      <c r="D231" s="549" t="s">
        <v>1499</v>
      </c>
      <c r="E231" s="550"/>
      <c r="F231" s="546">
        <v>3</v>
      </c>
      <c r="G231" s="546"/>
      <c r="H231" s="546">
        <v>757</v>
      </c>
      <c r="I231" s="546"/>
      <c r="J231" s="546">
        <v>113492</v>
      </c>
      <c r="K231" s="546"/>
      <c r="L231" s="546">
        <v>598212</v>
      </c>
      <c r="M231" s="546"/>
      <c r="N231" s="546">
        <v>917221</v>
      </c>
      <c r="O231" s="546"/>
      <c r="P231" s="546">
        <v>0</v>
      </c>
      <c r="Q231" s="546"/>
      <c r="R231" s="546">
        <v>29741</v>
      </c>
      <c r="S231" s="546"/>
      <c r="T231" s="546">
        <v>62310</v>
      </c>
      <c r="U231" s="546"/>
      <c r="V231" s="546">
        <v>28389</v>
      </c>
      <c r="W231" s="546"/>
      <c r="X231" s="546">
        <v>47869</v>
      </c>
      <c r="Y231" s="546"/>
      <c r="Z231" s="546">
        <v>7270</v>
      </c>
      <c r="AA231" s="546"/>
      <c r="AB231" s="546">
        <v>9538</v>
      </c>
      <c r="AC231" s="546"/>
      <c r="AD231" s="546">
        <v>146614</v>
      </c>
      <c r="AE231" s="546">
        <v>55328</v>
      </c>
      <c r="AF231" s="546">
        <v>3405</v>
      </c>
      <c r="AG231" s="546">
        <v>0</v>
      </c>
      <c r="AH231" s="546">
        <v>16019</v>
      </c>
      <c r="AI231" s="546">
        <v>5110</v>
      </c>
      <c r="AJ231" s="551">
        <v>3201</v>
      </c>
      <c r="AK231" s="546"/>
      <c r="AL231" s="546"/>
      <c r="AM231" s="546"/>
      <c r="AN231" s="546"/>
      <c r="AO231" s="546"/>
      <c r="AP231" s="546"/>
      <c r="AQ231" s="546"/>
      <c r="AR231" s="546"/>
      <c r="AS231" s="546"/>
      <c r="AT231" s="546"/>
      <c r="AU231" s="546"/>
    </row>
    <row r="232" spans="2:47" s="513" customFormat="1" ht="16.5" customHeight="1">
      <c r="B232" s="1284"/>
      <c r="C232" s="540"/>
      <c r="D232" s="549" t="s">
        <v>1500</v>
      </c>
      <c r="E232" s="550" t="s">
        <v>1504</v>
      </c>
      <c r="F232" s="546">
        <v>3</v>
      </c>
      <c r="G232" s="546"/>
      <c r="H232" s="546">
        <v>2260</v>
      </c>
      <c r="I232" s="556"/>
      <c r="J232" s="546">
        <v>512621</v>
      </c>
      <c r="K232" s="546"/>
      <c r="L232" s="546">
        <v>1365040</v>
      </c>
      <c r="M232" s="546"/>
      <c r="N232" s="546">
        <v>2403792</v>
      </c>
      <c r="O232" s="546"/>
      <c r="P232" s="546">
        <v>0</v>
      </c>
      <c r="Q232" s="546"/>
      <c r="R232" s="546">
        <v>192349</v>
      </c>
      <c r="S232" s="546"/>
      <c r="T232" s="546">
        <v>158525</v>
      </c>
      <c r="U232" s="546"/>
      <c r="V232" s="546">
        <v>171825</v>
      </c>
      <c r="W232" s="546"/>
      <c r="X232" s="546">
        <v>246368</v>
      </c>
      <c r="Y232" s="546"/>
      <c r="Z232" s="546">
        <v>103184</v>
      </c>
      <c r="AA232" s="546"/>
      <c r="AB232" s="546">
        <v>150352</v>
      </c>
      <c r="AC232" s="546"/>
      <c r="AD232" s="546">
        <v>415084</v>
      </c>
      <c r="AE232" s="546">
        <v>164479</v>
      </c>
      <c r="AF232" s="546">
        <v>26531</v>
      </c>
      <c r="AG232" s="546">
        <v>6137</v>
      </c>
      <c r="AH232" s="546">
        <v>78767</v>
      </c>
      <c r="AI232" s="546">
        <v>6768</v>
      </c>
      <c r="AJ232" s="551">
        <v>0</v>
      </c>
      <c r="AK232" s="546"/>
      <c r="AL232" s="546"/>
      <c r="AM232" s="546"/>
      <c r="AN232" s="546"/>
      <c r="AO232" s="546"/>
      <c r="AP232" s="546"/>
      <c r="AQ232" s="546"/>
      <c r="AR232" s="546"/>
      <c r="AS232" s="546"/>
      <c r="AT232" s="546"/>
      <c r="AU232" s="546"/>
    </row>
    <row r="233" spans="2:47" s="513" customFormat="1" ht="16.5" customHeight="1">
      <c r="B233" s="1284"/>
      <c r="C233" s="540"/>
      <c r="D233" s="549" t="s">
        <v>1501</v>
      </c>
      <c r="E233" s="550"/>
      <c r="F233" s="546">
        <v>2</v>
      </c>
      <c r="G233" s="546"/>
      <c r="H233" s="546" t="s">
        <v>1505</v>
      </c>
      <c r="I233" s="546"/>
      <c r="J233" s="546" t="s">
        <v>1505</v>
      </c>
      <c r="K233" s="546"/>
      <c r="L233" s="546" t="s">
        <v>1505</v>
      </c>
      <c r="M233" s="546"/>
      <c r="N233" s="546" t="s">
        <v>1505</v>
      </c>
      <c r="O233" s="546"/>
      <c r="P233" s="546">
        <v>0</v>
      </c>
      <c r="Q233" s="546"/>
      <c r="R233" s="546" t="s">
        <v>1505</v>
      </c>
      <c r="S233" s="546"/>
      <c r="T233" s="546" t="s">
        <v>1505</v>
      </c>
      <c r="U233" s="546"/>
      <c r="V233" s="546" t="s">
        <v>1505</v>
      </c>
      <c r="W233" s="546"/>
      <c r="X233" s="546" t="s">
        <v>1505</v>
      </c>
      <c r="Y233" s="546"/>
      <c r="Z233" s="546" t="s">
        <v>1505</v>
      </c>
      <c r="AA233" s="546"/>
      <c r="AB233" s="546" t="s">
        <v>1505</v>
      </c>
      <c r="AC233" s="546"/>
      <c r="AD233" s="546" t="s">
        <v>1505</v>
      </c>
      <c r="AE233" s="546" t="s">
        <v>1505</v>
      </c>
      <c r="AF233" s="546" t="s">
        <v>1505</v>
      </c>
      <c r="AG233" s="546" t="s">
        <v>1505</v>
      </c>
      <c r="AH233" s="546" t="s">
        <v>1505</v>
      </c>
      <c r="AI233" s="546" t="s">
        <v>1505</v>
      </c>
      <c r="AJ233" s="551">
        <v>0</v>
      </c>
      <c r="AK233" s="546"/>
      <c r="AL233" s="546"/>
      <c r="AM233" s="546"/>
      <c r="AN233" s="546"/>
      <c r="AO233" s="546"/>
      <c r="AP233" s="546"/>
      <c r="AQ233" s="546"/>
      <c r="AR233" s="546"/>
      <c r="AS233" s="546"/>
      <c r="AT233" s="546"/>
      <c r="AU233" s="546"/>
    </row>
    <row r="234" spans="2:47" ht="12">
      <c r="B234" s="539"/>
      <c r="C234" s="540"/>
      <c r="D234" s="549" t="s">
        <v>1502</v>
      </c>
      <c r="F234" s="546">
        <v>0</v>
      </c>
      <c r="G234" s="546"/>
      <c r="H234" s="546">
        <v>0</v>
      </c>
      <c r="I234" s="546"/>
      <c r="J234" s="546">
        <v>0</v>
      </c>
      <c r="K234" s="546"/>
      <c r="L234" s="546">
        <v>0</v>
      </c>
      <c r="M234" s="546"/>
      <c r="N234" s="546">
        <v>0</v>
      </c>
      <c r="O234" s="546"/>
      <c r="P234" s="546">
        <v>0</v>
      </c>
      <c r="Q234" s="546"/>
      <c r="R234" s="546">
        <v>0</v>
      </c>
      <c r="S234" s="546"/>
      <c r="T234" s="546">
        <v>0</v>
      </c>
      <c r="U234" s="546"/>
      <c r="V234" s="546">
        <v>0</v>
      </c>
      <c r="W234" s="546"/>
      <c r="X234" s="546">
        <v>0</v>
      </c>
      <c r="Y234" s="546"/>
      <c r="Z234" s="546">
        <v>0</v>
      </c>
      <c r="AA234" s="546"/>
      <c r="AB234" s="546">
        <v>0</v>
      </c>
      <c r="AC234" s="546"/>
      <c r="AD234" s="546">
        <v>0</v>
      </c>
      <c r="AE234" s="546">
        <v>0</v>
      </c>
      <c r="AF234" s="546">
        <v>0</v>
      </c>
      <c r="AG234" s="546">
        <v>0</v>
      </c>
      <c r="AH234" s="546">
        <v>0</v>
      </c>
      <c r="AI234" s="546">
        <v>0</v>
      </c>
      <c r="AJ234" s="551">
        <v>0</v>
      </c>
      <c r="AK234" s="546"/>
      <c r="AL234" s="546"/>
      <c r="AM234" s="546"/>
      <c r="AN234" s="546"/>
      <c r="AO234" s="546"/>
      <c r="AP234" s="546"/>
      <c r="AQ234" s="546"/>
      <c r="AR234" s="546"/>
      <c r="AS234" s="546"/>
      <c r="AT234" s="546"/>
      <c r="AU234" s="546"/>
    </row>
    <row r="235" spans="2:36" s="513" customFormat="1" ht="11.25" customHeight="1">
      <c r="B235" s="529"/>
      <c r="C235" s="530"/>
      <c r="D235" s="517"/>
      <c r="E235" s="516"/>
      <c r="F235" s="531"/>
      <c r="G235" s="532"/>
      <c r="H235" s="532"/>
      <c r="I235" s="533"/>
      <c r="J235" s="533"/>
      <c r="K235" s="516"/>
      <c r="L235" s="516"/>
      <c r="M235" s="516"/>
      <c r="N235" s="516"/>
      <c r="O235" s="516"/>
      <c r="P235" s="516"/>
      <c r="Q235" s="516"/>
      <c r="R235" s="534"/>
      <c r="S235" s="516"/>
      <c r="T235" s="534"/>
      <c r="U235" s="516"/>
      <c r="V235" s="535"/>
      <c r="W235" s="516"/>
      <c r="X235" s="534"/>
      <c r="Y235" s="516"/>
      <c r="Z235" s="534"/>
      <c r="AA235" s="516"/>
      <c r="AB235" s="534"/>
      <c r="AC235" s="516"/>
      <c r="AD235" s="535"/>
      <c r="AE235" s="534"/>
      <c r="AF235" s="535"/>
      <c r="AG235" s="534"/>
      <c r="AH235" s="534"/>
      <c r="AI235" s="536"/>
      <c r="AJ235" s="537"/>
    </row>
    <row r="236" spans="2:36" s="538" customFormat="1" ht="12.75">
      <c r="B236" s="539"/>
      <c r="C236" s="540"/>
      <c r="D236" s="541" t="s">
        <v>332</v>
      </c>
      <c r="E236" s="542"/>
      <c r="F236" s="543">
        <f>SUM(F238:F248)</f>
        <v>46</v>
      </c>
      <c r="G236" s="543"/>
      <c r="H236" s="543">
        <f>SUM(H238:H248)</f>
        <v>5338</v>
      </c>
      <c r="I236" s="543"/>
      <c r="J236" s="543">
        <f>SUM(J238:J248)</f>
        <v>744172</v>
      </c>
      <c r="K236" s="543"/>
      <c r="L236" s="543">
        <f>SUM(L238:L248)</f>
        <v>2394153</v>
      </c>
      <c r="M236" s="544"/>
      <c r="N236" s="543">
        <f>SUM(N238:N248)</f>
        <v>4328234</v>
      </c>
      <c r="O236" s="544"/>
      <c r="P236" s="543">
        <f>SUM(P238:P248)</f>
        <v>0</v>
      </c>
      <c r="Q236" s="543"/>
      <c r="R236" s="543">
        <f>SUM(R238:R248)</f>
        <v>143030</v>
      </c>
      <c r="S236" s="543"/>
      <c r="T236" s="543">
        <f>SUM(T238:T248)</f>
        <v>183945</v>
      </c>
      <c r="U236" s="543"/>
      <c r="V236" s="543">
        <f>SUM(V238:V248)</f>
        <v>117055</v>
      </c>
      <c r="W236" s="543"/>
      <c r="X236" s="543">
        <f>SUM(X238:X248)</f>
        <v>204863</v>
      </c>
      <c r="Y236" s="543"/>
      <c r="Z236" s="543">
        <f>SUM(Z238:Z248)</f>
        <v>105636</v>
      </c>
      <c r="AA236" s="543"/>
      <c r="AB236" s="543">
        <f>SUM(AB238:AB248)</f>
        <v>168937</v>
      </c>
      <c r="AC236" s="543"/>
      <c r="AD236" s="543">
        <f aca="true" t="shared" si="12" ref="AD236:AJ236">SUM(AD238:AD248)</f>
        <v>763039</v>
      </c>
      <c r="AE236" s="543">
        <f t="shared" si="12"/>
        <v>340632</v>
      </c>
      <c r="AF236" s="543">
        <f t="shared" si="12"/>
        <v>16328</v>
      </c>
      <c r="AG236" s="543">
        <f t="shared" si="12"/>
        <v>19158</v>
      </c>
      <c r="AH236" s="543">
        <f t="shared" si="12"/>
        <v>207150</v>
      </c>
      <c r="AI236" s="543">
        <f t="shared" si="12"/>
        <v>83483</v>
      </c>
      <c r="AJ236" s="545">
        <f t="shared" si="12"/>
        <v>87538</v>
      </c>
    </row>
    <row r="237" spans="2:36" s="538" customFormat="1" ht="19.5" customHeight="1">
      <c r="B237" s="539"/>
      <c r="C237" s="540"/>
      <c r="D237" s="541"/>
      <c r="E237" s="542"/>
      <c r="F237" s="543"/>
      <c r="G237" s="543"/>
      <c r="H237" s="543"/>
      <c r="I237" s="543"/>
      <c r="J237" s="543"/>
      <c r="K237" s="543"/>
      <c r="L237" s="543"/>
      <c r="M237" s="544"/>
      <c r="N237" s="543"/>
      <c r="O237" s="544"/>
      <c r="P237" s="543"/>
      <c r="Q237" s="543"/>
      <c r="R237" s="543"/>
      <c r="S237" s="543"/>
      <c r="T237" s="543"/>
      <c r="U237" s="543"/>
      <c r="V237" s="543"/>
      <c r="W237" s="543"/>
      <c r="X237" s="543"/>
      <c r="Y237" s="543"/>
      <c r="Z237" s="543"/>
      <c r="AA237" s="543"/>
      <c r="AB237" s="543"/>
      <c r="AC237" s="543"/>
      <c r="AD237" s="543"/>
      <c r="AE237" s="543"/>
      <c r="AF237" s="543"/>
      <c r="AG237" s="543"/>
      <c r="AH237" s="543"/>
      <c r="AI237" s="543"/>
      <c r="AJ237" s="545"/>
    </row>
    <row r="238" spans="2:47" s="513" customFormat="1" ht="16.5" customHeight="1">
      <c r="B238" s="539">
        <v>35</v>
      </c>
      <c r="C238" s="540"/>
      <c r="D238" s="549" t="s">
        <v>1490</v>
      </c>
      <c r="E238" s="550"/>
      <c r="F238" s="546">
        <v>5</v>
      </c>
      <c r="G238" s="546"/>
      <c r="H238" s="546">
        <v>11</v>
      </c>
      <c r="I238" s="546"/>
      <c r="J238" s="546" t="s">
        <v>1491</v>
      </c>
      <c r="K238" s="546"/>
      <c r="L238" s="546">
        <v>595</v>
      </c>
      <c r="M238" s="546"/>
      <c r="N238" s="546">
        <v>2120</v>
      </c>
      <c r="O238" s="546"/>
      <c r="P238" s="546" t="s">
        <v>1491</v>
      </c>
      <c r="Q238" s="546"/>
      <c r="R238" s="546" t="s">
        <v>1491</v>
      </c>
      <c r="S238" s="546"/>
      <c r="T238" s="546" t="s">
        <v>1491</v>
      </c>
      <c r="U238" s="546"/>
      <c r="V238" s="546" t="s">
        <v>1491</v>
      </c>
      <c r="W238" s="546"/>
      <c r="X238" s="546" t="s">
        <v>1491</v>
      </c>
      <c r="Y238" s="546"/>
      <c r="Z238" s="546" t="s">
        <v>1491</v>
      </c>
      <c r="AA238" s="546"/>
      <c r="AB238" s="546" t="s">
        <v>1491</v>
      </c>
      <c r="AC238" s="546"/>
      <c r="AD238" s="546" t="s">
        <v>1491</v>
      </c>
      <c r="AE238" s="546" t="s">
        <v>1491</v>
      </c>
      <c r="AF238" s="546" t="s">
        <v>1491</v>
      </c>
      <c r="AG238" s="546" t="s">
        <v>1491</v>
      </c>
      <c r="AH238" s="546" t="s">
        <v>1491</v>
      </c>
      <c r="AI238" s="546" t="s">
        <v>1491</v>
      </c>
      <c r="AJ238" s="551" t="s">
        <v>1491</v>
      </c>
      <c r="AK238" s="546"/>
      <c r="AL238" s="546"/>
      <c r="AM238" s="546"/>
      <c r="AN238" s="546"/>
      <c r="AO238" s="546"/>
      <c r="AP238" s="546"/>
      <c r="AQ238" s="546"/>
      <c r="AR238" s="546"/>
      <c r="AS238" s="546"/>
      <c r="AT238" s="546"/>
      <c r="AU238" s="546"/>
    </row>
    <row r="239" spans="2:47" s="513" customFormat="1" ht="16.5" customHeight="1">
      <c r="B239" s="1284" t="s">
        <v>1523</v>
      </c>
      <c r="C239" s="540"/>
      <c r="D239" s="549" t="s">
        <v>1492</v>
      </c>
      <c r="E239" s="550"/>
      <c r="F239" s="546">
        <v>7</v>
      </c>
      <c r="G239" s="546"/>
      <c r="H239" s="546">
        <v>41</v>
      </c>
      <c r="I239" s="546"/>
      <c r="J239" s="546">
        <v>4446</v>
      </c>
      <c r="K239" s="546"/>
      <c r="L239" s="546">
        <v>17549</v>
      </c>
      <c r="M239" s="546"/>
      <c r="N239" s="546">
        <v>25333</v>
      </c>
      <c r="O239" s="546"/>
      <c r="P239" s="546">
        <v>0</v>
      </c>
      <c r="Q239" s="546"/>
      <c r="R239" s="546">
        <v>10</v>
      </c>
      <c r="S239" s="546"/>
      <c r="T239" s="546">
        <v>15</v>
      </c>
      <c r="U239" s="546"/>
      <c r="V239" s="546">
        <v>403</v>
      </c>
      <c r="W239" s="546"/>
      <c r="X239" s="546">
        <v>952</v>
      </c>
      <c r="Y239" s="546"/>
      <c r="Z239" s="546">
        <v>150</v>
      </c>
      <c r="AA239" s="546"/>
      <c r="AB239" s="546">
        <v>180</v>
      </c>
      <c r="AC239" s="546"/>
      <c r="AD239" s="546">
        <v>3753</v>
      </c>
      <c r="AE239" s="546">
        <v>0</v>
      </c>
      <c r="AF239" s="546">
        <v>0</v>
      </c>
      <c r="AG239" s="546">
        <v>0</v>
      </c>
      <c r="AH239" s="546">
        <v>1</v>
      </c>
      <c r="AI239" s="546">
        <v>0</v>
      </c>
      <c r="AJ239" s="551">
        <v>0</v>
      </c>
      <c r="AK239" s="546"/>
      <c r="AL239" s="546"/>
      <c r="AM239" s="546"/>
      <c r="AN239" s="546"/>
      <c r="AO239" s="546"/>
      <c r="AP239" s="546"/>
      <c r="AQ239" s="546"/>
      <c r="AR239" s="546"/>
      <c r="AS239" s="546"/>
      <c r="AT239" s="546"/>
      <c r="AU239" s="546"/>
    </row>
    <row r="240" spans="2:47" s="552" customFormat="1" ht="16.5" customHeight="1">
      <c r="B240" s="1284"/>
      <c r="C240" s="554"/>
      <c r="D240" s="549" t="s">
        <v>1494</v>
      </c>
      <c r="E240" s="555"/>
      <c r="F240" s="546">
        <v>5</v>
      </c>
      <c r="G240" s="547"/>
      <c r="H240" s="546">
        <v>76</v>
      </c>
      <c r="I240" s="547"/>
      <c r="J240" s="546">
        <v>9189</v>
      </c>
      <c r="K240" s="546"/>
      <c r="L240" s="546">
        <v>29624</v>
      </c>
      <c r="M240" s="546"/>
      <c r="N240" s="546">
        <v>50931</v>
      </c>
      <c r="O240" s="546"/>
      <c r="P240" s="546">
        <v>0</v>
      </c>
      <c r="Q240" s="546"/>
      <c r="R240" s="546">
        <v>865</v>
      </c>
      <c r="S240" s="546"/>
      <c r="T240" s="546">
        <v>1953</v>
      </c>
      <c r="U240" s="546"/>
      <c r="V240" s="546">
        <v>353</v>
      </c>
      <c r="W240" s="546"/>
      <c r="X240" s="546">
        <v>473</v>
      </c>
      <c r="Y240" s="546"/>
      <c r="Z240" s="546">
        <v>154</v>
      </c>
      <c r="AA240" s="546"/>
      <c r="AB240" s="546">
        <v>382</v>
      </c>
      <c r="AC240" s="546"/>
      <c r="AD240" s="546">
        <v>12016</v>
      </c>
      <c r="AE240" s="546">
        <v>3030</v>
      </c>
      <c r="AF240" s="546">
        <v>0</v>
      </c>
      <c r="AG240" s="546">
        <v>500</v>
      </c>
      <c r="AH240" s="546">
        <v>838</v>
      </c>
      <c r="AI240" s="546">
        <v>0</v>
      </c>
      <c r="AJ240" s="551">
        <v>0</v>
      </c>
      <c r="AK240" s="546"/>
      <c r="AL240" s="546"/>
      <c r="AM240" s="546"/>
      <c r="AN240" s="546"/>
      <c r="AO240" s="546"/>
      <c r="AP240" s="546"/>
      <c r="AQ240" s="546"/>
      <c r="AR240" s="546"/>
      <c r="AS240" s="546"/>
      <c r="AT240" s="546"/>
      <c r="AU240" s="546"/>
    </row>
    <row r="241" spans="2:47" s="513" customFormat="1" ht="16.5" customHeight="1">
      <c r="B241" s="1284"/>
      <c r="C241" s="554"/>
      <c r="D241" s="549" t="s">
        <v>1495</v>
      </c>
      <c r="E241" s="550"/>
      <c r="F241" s="546">
        <v>5</v>
      </c>
      <c r="G241" s="546"/>
      <c r="H241" s="546">
        <v>129</v>
      </c>
      <c r="I241" s="546"/>
      <c r="J241" s="546">
        <v>12592</v>
      </c>
      <c r="K241" s="546"/>
      <c r="L241" s="546">
        <v>26948</v>
      </c>
      <c r="M241" s="546"/>
      <c r="N241" s="546">
        <v>53034</v>
      </c>
      <c r="O241" s="546"/>
      <c r="P241" s="546">
        <v>0</v>
      </c>
      <c r="Q241" s="546"/>
      <c r="R241" s="546">
        <v>105</v>
      </c>
      <c r="S241" s="546"/>
      <c r="T241" s="546">
        <v>251</v>
      </c>
      <c r="U241" s="546"/>
      <c r="V241" s="546">
        <v>893</v>
      </c>
      <c r="W241" s="546"/>
      <c r="X241" s="546">
        <v>1287</v>
      </c>
      <c r="Y241" s="546"/>
      <c r="Z241" s="546">
        <v>289</v>
      </c>
      <c r="AA241" s="546"/>
      <c r="AB241" s="546">
        <v>361</v>
      </c>
      <c r="AC241" s="546"/>
      <c r="AD241" s="546">
        <v>7277</v>
      </c>
      <c r="AE241" s="546">
        <v>1039</v>
      </c>
      <c r="AF241" s="546">
        <v>798</v>
      </c>
      <c r="AG241" s="546">
        <v>270</v>
      </c>
      <c r="AH241" s="546">
        <v>618</v>
      </c>
      <c r="AI241" s="546">
        <v>0</v>
      </c>
      <c r="AJ241" s="551">
        <v>0</v>
      </c>
      <c r="AK241" s="546"/>
      <c r="AL241" s="546"/>
      <c r="AM241" s="546"/>
      <c r="AN241" s="546"/>
      <c r="AO241" s="546"/>
      <c r="AP241" s="546"/>
      <c r="AQ241" s="546"/>
      <c r="AR241" s="546"/>
      <c r="AS241" s="546"/>
      <c r="AT241" s="546"/>
      <c r="AU241" s="546"/>
    </row>
    <row r="242" spans="2:47" s="513" customFormat="1" ht="16.5" customHeight="1">
      <c r="B242" s="1284"/>
      <c r="C242" s="554"/>
      <c r="D242" s="549" t="s">
        <v>1496</v>
      </c>
      <c r="E242" s="550"/>
      <c r="F242" s="546">
        <v>4</v>
      </c>
      <c r="G242" s="546"/>
      <c r="H242" s="546">
        <v>154</v>
      </c>
      <c r="I242" s="546"/>
      <c r="J242" s="546">
        <v>18637</v>
      </c>
      <c r="K242" s="546"/>
      <c r="L242" s="546">
        <v>33600</v>
      </c>
      <c r="M242" s="546"/>
      <c r="N242" s="546">
        <v>63642</v>
      </c>
      <c r="O242" s="546"/>
      <c r="P242" s="546">
        <v>0</v>
      </c>
      <c r="Q242" s="546"/>
      <c r="R242" s="546">
        <v>263</v>
      </c>
      <c r="S242" s="546"/>
      <c r="T242" s="546">
        <v>566</v>
      </c>
      <c r="U242" s="546"/>
      <c r="V242" s="546">
        <v>707</v>
      </c>
      <c r="W242" s="546"/>
      <c r="X242" s="546">
        <v>430</v>
      </c>
      <c r="Y242" s="546"/>
      <c r="Z242" s="546">
        <v>175</v>
      </c>
      <c r="AA242" s="546"/>
      <c r="AB242" s="546">
        <v>862</v>
      </c>
      <c r="AC242" s="546"/>
      <c r="AD242" s="546">
        <v>10478</v>
      </c>
      <c r="AE242" s="546">
        <v>14065</v>
      </c>
      <c r="AF242" s="546">
        <v>576</v>
      </c>
      <c r="AG242" s="546">
        <v>0</v>
      </c>
      <c r="AH242" s="546">
        <v>1636</v>
      </c>
      <c r="AI242" s="546">
        <v>0</v>
      </c>
      <c r="AJ242" s="551">
        <v>0</v>
      </c>
      <c r="AK242" s="546"/>
      <c r="AL242" s="546"/>
      <c r="AM242" s="546"/>
      <c r="AN242" s="546"/>
      <c r="AO242" s="546"/>
      <c r="AP242" s="546"/>
      <c r="AQ242" s="546"/>
      <c r="AR242" s="546"/>
      <c r="AS242" s="546"/>
      <c r="AT242" s="546"/>
      <c r="AU242" s="546"/>
    </row>
    <row r="243" spans="2:47" s="513" customFormat="1" ht="16.5" customHeight="1">
      <c r="B243" s="1284"/>
      <c r="C243" s="554"/>
      <c r="D243" s="549" t="s">
        <v>1497</v>
      </c>
      <c r="E243" s="550"/>
      <c r="F243" s="546">
        <v>6</v>
      </c>
      <c r="G243" s="546"/>
      <c r="H243" s="546">
        <v>450</v>
      </c>
      <c r="I243" s="546"/>
      <c r="J243" s="546">
        <v>47242</v>
      </c>
      <c r="K243" s="546"/>
      <c r="L243" s="546">
        <v>177491</v>
      </c>
      <c r="M243" s="546"/>
      <c r="N243" s="546">
        <v>268544</v>
      </c>
      <c r="O243" s="546"/>
      <c r="P243" s="546">
        <v>0</v>
      </c>
      <c r="Q243" s="546"/>
      <c r="R243" s="546">
        <v>1617</v>
      </c>
      <c r="S243" s="546"/>
      <c r="T243" s="546">
        <v>2618</v>
      </c>
      <c r="U243" s="546"/>
      <c r="V243" s="546">
        <v>12682</v>
      </c>
      <c r="W243" s="546"/>
      <c r="X243" s="546">
        <v>9672</v>
      </c>
      <c r="Y243" s="546"/>
      <c r="Z243" s="546">
        <v>1893</v>
      </c>
      <c r="AA243" s="546"/>
      <c r="AB243" s="546">
        <v>7646</v>
      </c>
      <c r="AC243" s="546"/>
      <c r="AD243" s="546">
        <v>44863</v>
      </c>
      <c r="AE243" s="546">
        <v>17266</v>
      </c>
      <c r="AF243" s="546">
        <v>1161</v>
      </c>
      <c r="AG243" s="546">
        <v>5354</v>
      </c>
      <c r="AH243" s="546">
        <v>4524</v>
      </c>
      <c r="AI243" s="546">
        <v>1582</v>
      </c>
      <c r="AJ243" s="551">
        <v>0</v>
      </c>
      <c r="AK243" s="546"/>
      <c r="AL243" s="546"/>
      <c r="AM243" s="546"/>
      <c r="AN243" s="546"/>
      <c r="AO243" s="546"/>
      <c r="AP243" s="546"/>
      <c r="AQ243" s="546"/>
      <c r="AR243" s="546"/>
      <c r="AS243" s="546"/>
      <c r="AT243" s="546"/>
      <c r="AU243" s="546"/>
    </row>
    <row r="244" spans="2:47" s="513" customFormat="1" ht="16.5" customHeight="1">
      <c r="B244" s="1284"/>
      <c r="C244" s="554"/>
      <c r="D244" s="549" t="s">
        <v>1498</v>
      </c>
      <c r="E244" s="550"/>
      <c r="F244" s="546">
        <v>8</v>
      </c>
      <c r="G244" s="546"/>
      <c r="H244" s="546">
        <v>906</v>
      </c>
      <c r="I244" s="546"/>
      <c r="J244" s="546">
        <v>99399</v>
      </c>
      <c r="K244" s="546"/>
      <c r="L244" s="546">
        <v>271366</v>
      </c>
      <c r="M244" s="546"/>
      <c r="N244" s="546">
        <v>435252</v>
      </c>
      <c r="O244" s="546"/>
      <c r="P244" s="546">
        <v>0</v>
      </c>
      <c r="Q244" s="546"/>
      <c r="R244" s="546">
        <v>1994</v>
      </c>
      <c r="S244" s="546"/>
      <c r="T244" s="546">
        <v>1004</v>
      </c>
      <c r="U244" s="546"/>
      <c r="V244" s="546">
        <v>4278</v>
      </c>
      <c r="W244" s="546"/>
      <c r="X244" s="546">
        <v>8607</v>
      </c>
      <c r="Y244" s="546"/>
      <c r="Z244" s="546">
        <v>2579</v>
      </c>
      <c r="AA244" s="546"/>
      <c r="AB244" s="546">
        <v>6059</v>
      </c>
      <c r="AC244" s="546"/>
      <c r="AD244" s="546">
        <v>97756</v>
      </c>
      <c r="AE244" s="546">
        <v>15877</v>
      </c>
      <c r="AF244" s="546">
        <v>3502</v>
      </c>
      <c r="AG244" s="546">
        <v>5313</v>
      </c>
      <c r="AH244" s="546">
        <v>13764</v>
      </c>
      <c r="AI244" s="546">
        <v>377</v>
      </c>
      <c r="AJ244" s="551">
        <v>0</v>
      </c>
      <c r="AK244" s="546"/>
      <c r="AL244" s="546"/>
      <c r="AM244" s="546"/>
      <c r="AN244" s="546"/>
      <c r="AO244" s="546"/>
      <c r="AP244" s="546"/>
      <c r="AQ244" s="546"/>
      <c r="AR244" s="546"/>
      <c r="AS244" s="546"/>
      <c r="AT244" s="546"/>
      <c r="AU244" s="546"/>
    </row>
    <row r="245" spans="2:47" s="513" customFormat="1" ht="16.5" customHeight="1">
      <c r="B245" s="1284"/>
      <c r="C245" s="554"/>
      <c r="D245" s="549" t="s">
        <v>1499</v>
      </c>
      <c r="E245" s="550" t="s">
        <v>1504</v>
      </c>
      <c r="F245" s="546">
        <v>1</v>
      </c>
      <c r="G245" s="546"/>
      <c r="H245" s="546" t="s">
        <v>1505</v>
      </c>
      <c r="I245" s="546"/>
      <c r="J245" s="546" t="s">
        <v>1505</v>
      </c>
      <c r="K245" s="546"/>
      <c r="L245" s="546" t="s">
        <v>1505</v>
      </c>
      <c r="M245" s="546"/>
      <c r="N245" s="546" t="s">
        <v>1505</v>
      </c>
      <c r="O245" s="546"/>
      <c r="P245" s="546">
        <v>0</v>
      </c>
      <c r="Q245" s="546"/>
      <c r="R245" s="546" t="s">
        <v>1505</v>
      </c>
      <c r="S245" s="546"/>
      <c r="T245" s="546" t="s">
        <v>1505</v>
      </c>
      <c r="U245" s="546"/>
      <c r="V245" s="546" t="s">
        <v>1505</v>
      </c>
      <c r="W245" s="546"/>
      <c r="X245" s="546" t="s">
        <v>1505</v>
      </c>
      <c r="Y245" s="546"/>
      <c r="Z245" s="546" t="s">
        <v>1505</v>
      </c>
      <c r="AA245" s="546"/>
      <c r="AB245" s="546" t="s">
        <v>1505</v>
      </c>
      <c r="AC245" s="546"/>
      <c r="AD245" s="546" t="s">
        <v>1505</v>
      </c>
      <c r="AE245" s="546" t="s">
        <v>1505</v>
      </c>
      <c r="AF245" s="546" t="s">
        <v>1505</v>
      </c>
      <c r="AG245" s="546" t="s">
        <v>1505</v>
      </c>
      <c r="AH245" s="546" t="s">
        <v>1505</v>
      </c>
      <c r="AI245" s="546">
        <v>0</v>
      </c>
      <c r="AJ245" s="551">
        <v>0</v>
      </c>
      <c r="AK245" s="546"/>
      <c r="AL245" s="546"/>
      <c r="AM245" s="546"/>
      <c r="AN245" s="546"/>
      <c r="AO245" s="546"/>
      <c r="AP245" s="546"/>
      <c r="AQ245" s="546"/>
      <c r="AR245" s="546"/>
      <c r="AS245" s="546"/>
      <c r="AT245" s="546"/>
      <c r="AU245" s="546"/>
    </row>
    <row r="246" spans="2:47" s="513" customFormat="1" ht="16.5" customHeight="1">
      <c r="B246" s="1284"/>
      <c r="C246" s="540"/>
      <c r="D246" s="549" t="s">
        <v>1500</v>
      </c>
      <c r="E246" s="550"/>
      <c r="F246" s="546">
        <v>4</v>
      </c>
      <c r="G246" s="546"/>
      <c r="H246" s="546">
        <v>3571</v>
      </c>
      <c r="I246" s="556"/>
      <c r="J246" s="546">
        <v>552667</v>
      </c>
      <c r="K246" s="546"/>
      <c r="L246" s="546">
        <v>1836980</v>
      </c>
      <c r="M246" s="546"/>
      <c r="N246" s="546">
        <v>3429378</v>
      </c>
      <c r="O246" s="546"/>
      <c r="P246" s="546">
        <v>0</v>
      </c>
      <c r="Q246" s="546"/>
      <c r="R246" s="546">
        <v>138176</v>
      </c>
      <c r="S246" s="546"/>
      <c r="T246" s="546">
        <v>177538</v>
      </c>
      <c r="U246" s="546"/>
      <c r="V246" s="546">
        <v>97739</v>
      </c>
      <c r="W246" s="546"/>
      <c r="X246" s="546">
        <v>183442</v>
      </c>
      <c r="Y246" s="546"/>
      <c r="Z246" s="546">
        <v>100396</v>
      </c>
      <c r="AA246" s="546"/>
      <c r="AB246" s="546">
        <v>153447</v>
      </c>
      <c r="AC246" s="546"/>
      <c r="AD246" s="546">
        <v>586896</v>
      </c>
      <c r="AE246" s="546">
        <v>289355</v>
      </c>
      <c r="AF246" s="546">
        <v>10291</v>
      </c>
      <c r="AG246" s="546">
        <v>7721</v>
      </c>
      <c r="AH246" s="546">
        <v>185769</v>
      </c>
      <c r="AI246" s="546">
        <v>81524</v>
      </c>
      <c r="AJ246" s="551">
        <v>87538</v>
      </c>
      <c r="AK246" s="546"/>
      <c r="AL246" s="546"/>
      <c r="AM246" s="546"/>
      <c r="AN246" s="546"/>
      <c r="AO246" s="546"/>
      <c r="AP246" s="546"/>
      <c r="AQ246" s="546"/>
      <c r="AR246" s="546"/>
      <c r="AS246" s="546"/>
      <c r="AT246" s="546"/>
      <c r="AU246" s="546"/>
    </row>
    <row r="247" spans="2:47" s="513" customFormat="1" ht="16.5" customHeight="1">
      <c r="B247" s="1284"/>
      <c r="C247" s="540"/>
      <c r="D247" s="549" t="s">
        <v>1501</v>
      </c>
      <c r="E247" s="550"/>
      <c r="F247" s="546">
        <v>0</v>
      </c>
      <c r="G247" s="546"/>
      <c r="H247" s="546">
        <v>0</v>
      </c>
      <c r="I247" s="546"/>
      <c r="J247" s="546">
        <v>0</v>
      </c>
      <c r="K247" s="546"/>
      <c r="L247" s="546">
        <v>0</v>
      </c>
      <c r="M247" s="546"/>
      <c r="N247" s="546">
        <v>0</v>
      </c>
      <c r="O247" s="546"/>
      <c r="P247" s="546">
        <v>0</v>
      </c>
      <c r="Q247" s="546"/>
      <c r="R247" s="546">
        <v>0</v>
      </c>
      <c r="S247" s="546"/>
      <c r="T247" s="546">
        <v>0</v>
      </c>
      <c r="U247" s="546"/>
      <c r="V247" s="546">
        <v>0</v>
      </c>
      <c r="W247" s="546"/>
      <c r="X247" s="546">
        <v>0</v>
      </c>
      <c r="Y247" s="546"/>
      <c r="Z247" s="546">
        <v>0</v>
      </c>
      <c r="AA247" s="546"/>
      <c r="AB247" s="546">
        <v>0</v>
      </c>
      <c r="AC247" s="546"/>
      <c r="AD247" s="546">
        <v>0</v>
      </c>
      <c r="AE247" s="546">
        <v>0</v>
      </c>
      <c r="AF247" s="546">
        <v>0</v>
      </c>
      <c r="AG247" s="546">
        <v>0</v>
      </c>
      <c r="AH247" s="546">
        <v>0</v>
      </c>
      <c r="AI247" s="546">
        <v>0</v>
      </c>
      <c r="AJ247" s="551">
        <v>0</v>
      </c>
      <c r="AK247" s="546"/>
      <c r="AL247" s="546"/>
      <c r="AM247" s="546"/>
      <c r="AN247" s="546"/>
      <c r="AO247" s="546"/>
      <c r="AP247" s="546"/>
      <c r="AQ247" s="546"/>
      <c r="AR247" s="546"/>
      <c r="AS247" s="546"/>
      <c r="AT247" s="546"/>
      <c r="AU247" s="546"/>
    </row>
    <row r="248" spans="2:47" ht="12">
      <c r="B248" s="539"/>
      <c r="C248" s="540"/>
      <c r="D248" s="549" t="s">
        <v>1502</v>
      </c>
      <c r="F248" s="546">
        <v>1</v>
      </c>
      <c r="G248" s="546"/>
      <c r="H248" s="546" t="s">
        <v>434</v>
      </c>
      <c r="I248" s="546"/>
      <c r="J248" s="546" t="s">
        <v>434</v>
      </c>
      <c r="K248" s="546"/>
      <c r="L248" s="546" t="s">
        <v>434</v>
      </c>
      <c r="M248" s="546"/>
      <c r="N248" s="546" t="s">
        <v>434</v>
      </c>
      <c r="O248" s="546"/>
      <c r="P248" s="546">
        <v>0</v>
      </c>
      <c r="Q248" s="546"/>
      <c r="R248" s="546" t="s">
        <v>434</v>
      </c>
      <c r="S248" s="546"/>
      <c r="T248" s="546" t="s">
        <v>434</v>
      </c>
      <c r="U248" s="546"/>
      <c r="V248" s="546" t="s">
        <v>434</v>
      </c>
      <c r="W248" s="546"/>
      <c r="X248" s="546" t="s">
        <v>434</v>
      </c>
      <c r="Y248" s="546"/>
      <c r="Z248" s="546" t="s">
        <v>434</v>
      </c>
      <c r="AA248" s="546"/>
      <c r="AB248" s="546" t="s">
        <v>434</v>
      </c>
      <c r="AC248" s="546"/>
      <c r="AD248" s="546" t="s">
        <v>434</v>
      </c>
      <c r="AE248" s="546" t="s">
        <v>434</v>
      </c>
      <c r="AF248" s="546" t="s">
        <v>434</v>
      </c>
      <c r="AG248" s="546" t="s">
        <v>434</v>
      </c>
      <c r="AH248" s="546" t="s">
        <v>434</v>
      </c>
      <c r="AI248" s="546" t="s">
        <v>434</v>
      </c>
      <c r="AJ248" s="551" t="s">
        <v>434</v>
      </c>
      <c r="AK248" s="546"/>
      <c r="AL248" s="546"/>
      <c r="AM248" s="546"/>
      <c r="AN248" s="546"/>
      <c r="AO248" s="546"/>
      <c r="AP248" s="546"/>
      <c r="AQ248" s="546"/>
      <c r="AR248" s="546"/>
      <c r="AS248" s="546"/>
      <c r="AT248" s="546"/>
      <c r="AU248" s="546"/>
    </row>
    <row r="249" spans="2:36" s="513" customFormat="1" ht="11.25" customHeight="1">
      <c r="B249" s="529"/>
      <c r="C249" s="530"/>
      <c r="D249" s="517"/>
      <c r="E249" s="516"/>
      <c r="F249" s="531"/>
      <c r="G249" s="532"/>
      <c r="H249" s="532"/>
      <c r="I249" s="533"/>
      <c r="J249" s="533"/>
      <c r="K249" s="516"/>
      <c r="L249" s="516"/>
      <c r="M249" s="516"/>
      <c r="N249" s="516"/>
      <c r="O249" s="516"/>
      <c r="P249" s="516"/>
      <c r="Q249" s="516"/>
      <c r="R249" s="534"/>
      <c r="S249" s="516"/>
      <c r="T249" s="534"/>
      <c r="U249" s="516"/>
      <c r="V249" s="535"/>
      <c r="W249" s="516"/>
      <c r="X249" s="534"/>
      <c r="Y249" s="516"/>
      <c r="Z249" s="534"/>
      <c r="AA249" s="516"/>
      <c r="AB249" s="534"/>
      <c r="AC249" s="516"/>
      <c r="AD249" s="535"/>
      <c r="AE249" s="534"/>
      <c r="AF249" s="535"/>
      <c r="AG249" s="534"/>
      <c r="AH249" s="534"/>
      <c r="AI249" s="536"/>
      <c r="AJ249" s="537"/>
    </row>
    <row r="250" spans="2:36" s="538" customFormat="1" ht="12.75">
      <c r="B250" s="539"/>
      <c r="C250" s="540"/>
      <c r="D250" s="541" t="s">
        <v>332</v>
      </c>
      <c r="E250" s="542"/>
      <c r="F250" s="543">
        <f>SUM(F252:F262)</f>
        <v>58</v>
      </c>
      <c r="G250" s="543"/>
      <c r="H250" s="543">
        <f>SUM(H252:H262)</f>
        <v>1248</v>
      </c>
      <c r="I250" s="543"/>
      <c r="J250" s="543">
        <f>SUM(J252:J262)</f>
        <v>208524</v>
      </c>
      <c r="K250" s="543"/>
      <c r="L250" s="543">
        <f>SUM(L252:L262)</f>
        <v>783865</v>
      </c>
      <c r="M250" s="544"/>
      <c r="N250" s="543">
        <f>SUM(N252:N262)</f>
        <v>1139210</v>
      </c>
      <c r="O250" s="544"/>
      <c r="P250" s="543">
        <f>SUM(P252:P262)</f>
        <v>0</v>
      </c>
      <c r="Q250" s="543"/>
      <c r="R250" s="543">
        <f>SUM(R252:R262)</f>
        <v>19917</v>
      </c>
      <c r="S250" s="543"/>
      <c r="T250" s="543">
        <f>SUM(T252:T262)</f>
        <v>18780</v>
      </c>
      <c r="U250" s="543"/>
      <c r="V250" s="543">
        <f>SUM(V252:V262)</f>
        <v>39569</v>
      </c>
      <c r="W250" s="543"/>
      <c r="X250" s="543">
        <f>SUM(X252:X262)</f>
        <v>47803</v>
      </c>
      <c r="Y250" s="543"/>
      <c r="Z250" s="543">
        <f>SUM(Z252:Z262)</f>
        <v>71144</v>
      </c>
      <c r="AA250" s="543"/>
      <c r="AB250" s="543">
        <f>SUM(AB252:AB262)</f>
        <v>86640</v>
      </c>
      <c r="AC250" s="543"/>
      <c r="AD250" s="543">
        <f aca="true" t="shared" si="13" ref="AD250:AJ250">SUM(AD252:AD262)</f>
        <v>260613</v>
      </c>
      <c r="AE250" s="543">
        <f t="shared" si="13"/>
        <v>53078</v>
      </c>
      <c r="AF250" s="543">
        <f t="shared" si="13"/>
        <v>5417</v>
      </c>
      <c r="AG250" s="543">
        <f t="shared" si="13"/>
        <v>9880</v>
      </c>
      <c r="AH250" s="543">
        <f t="shared" si="13"/>
        <v>24383</v>
      </c>
      <c r="AI250" s="543">
        <f t="shared" si="13"/>
        <v>54274</v>
      </c>
      <c r="AJ250" s="545">
        <f t="shared" si="13"/>
        <v>4139</v>
      </c>
    </row>
    <row r="251" spans="2:36" s="538" customFormat="1" ht="19.5" customHeight="1">
      <c r="B251" s="539"/>
      <c r="C251" s="540"/>
      <c r="D251" s="541"/>
      <c r="E251" s="542"/>
      <c r="F251" s="543"/>
      <c r="G251" s="543"/>
      <c r="H251" s="543"/>
      <c r="I251" s="543"/>
      <c r="J251" s="543"/>
      <c r="K251" s="543"/>
      <c r="L251" s="543"/>
      <c r="M251" s="544"/>
      <c r="N251" s="543"/>
      <c r="O251" s="544"/>
      <c r="P251" s="543"/>
      <c r="Q251" s="543"/>
      <c r="R251" s="543"/>
      <c r="S251" s="543"/>
      <c r="T251" s="543"/>
      <c r="U251" s="543"/>
      <c r="V251" s="543"/>
      <c r="W251" s="543"/>
      <c r="X251" s="543"/>
      <c r="Y251" s="543"/>
      <c r="Z251" s="543"/>
      <c r="AA251" s="543"/>
      <c r="AB251" s="543"/>
      <c r="AC251" s="543"/>
      <c r="AD251" s="543"/>
      <c r="AE251" s="543"/>
      <c r="AF251" s="543"/>
      <c r="AG251" s="543"/>
      <c r="AH251" s="543"/>
      <c r="AI251" s="543"/>
      <c r="AJ251" s="545"/>
    </row>
    <row r="252" spans="2:47" s="513" customFormat="1" ht="16.5" customHeight="1">
      <c r="B252" s="539">
        <v>36</v>
      </c>
      <c r="C252" s="540"/>
      <c r="D252" s="549" t="s">
        <v>1490</v>
      </c>
      <c r="E252" s="550"/>
      <c r="F252" s="546">
        <v>23</v>
      </c>
      <c r="G252" s="546"/>
      <c r="H252" s="546">
        <v>40</v>
      </c>
      <c r="I252" s="546"/>
      <c r="J252" s="546" t="s">
        <v>1491</v>
      </c>
      <c r="K252" s="546"/>
      <c r="L252" s="546">
        <v>9812</v>
      </c>
      <c r="M252" s="546"/>
      <c r="N252" s="546">
        <v>17146</v>
      </c>
      <c r="O252" s="546"/>
      <c r="P252" s="546">
        <v>0</v>
      </c>
      <c r="Q252" s="546"/>
      <c r="R252" s="546" t="s">
        <v>1491</v>
      </c>
      <c r="S252" s="546"/>
      <c r="T252" s="546" t="s">
        <v>1491</v>
      </c>
      <c r="U252" s="546"/>
      <c r="V252" s="546" t="s">
        <v>1491</v>
      </c>
      <c r="W252" s="546"/>
      <c r="X252" s="546" t="s">
        <v>1491</v>
      </c>
      <c r="Y252" s="546"/>
      <c r="Z252" s="546" t="s">
        <v>1491</v>
      </c>
      <c r="AA252" s="546"/>
      <c r="AB252" s="546" t="s">
        <v>1491</v>
      </c>
      <c r="AC252" s="546"/>
      <c r="AD252" s="546" t="s">
        <v>1491</v>
      </c>
      <c r="AE252" s="546" t="s">
        <v>1491</v>
      </c>
      <c r="AF252" s="546" t="s">
        <v>1491</v>
      </c>
      <c r="AG252" s="546" t="s">
        <v>1491</v>
      </c>
      <c r="AH252" s="546" t="s">
        <v>1491</v>
      </c>
      <c r="AI252" s="546" t="s">
        <v>1491</v>
      </c>
      <c r="AJ252" s="551" t="s">
        <v>1491</v>
      </c>
      <c r="AK252" s="546"/>
      <c r="AL252" s="546"/>
      <c r="AM252" s="546"/>
      <c r="AN252" s="546"/>
      <c r="AO252" s="546"/>
      <c r="AP252" s="546"/>
      <c r="AQ252" s="546"/>
      <c r="AR252" s="546"/>
      <c r="AS252" s="546"/>
      <c r="AT252" s="546"/>
      <c r="AU252" s="546"/>
    </row>
    <row r="253" spans="2:47" s="513" customFormat="1" ht="16.5" customHeight="1">
      <c r="B253" s="1284" t="s">
        <v>1524</v>
      </c>
      <c r="C253" s="540"/>
      <c r="D253" s="549" t="s">
        <v>1492</v>
      </c>
      <c r="E253" s="550"/>
      <c r="F253" s="546">
        <v>13</v>
      </c>
      <c r="G253" s="546"/>
      <c r="H253" s="546">
        <v>89</v>
      </c>
      <c r="I253" s="546"/>
      <c r="J253" s="546">
        <v>10138</v>
      </c>
      <c r="K253" s="546"/>
      <c r="L253" s="546">
        <v>47600</v>
      </c>
      <c r="M253" s="546"/>
      <c r="N253" s="546">
        <v>77654</v>
      </c>
      <c r="O253" s="546"/>
      <c r="P253" s="546">
        <v>0</v>
      </c>
      <c r="Q253" s="546"/>
      <c r="R253" s="546">
        <v>1000</v>
      </c>
      <c r="S253" s="546"/>
      <c r="T253" s="546">
        <v>1268</v>
      </c>
      <c r="U253" s="546"/>
      <c r="V253" s="546">
        <v>3032</v>
      </c>
      <c r="W253" s="546"/>
      <c r="X253" s="546">
        <v>3393</v>
      </c>
      <c r="Y253" s="546"/>
      <c r="Z253" s="546">
        <v>340</v>
      </c>
      <c r="AA253" s="546"/>
      <c r="AB253" s="546">
        <v>440</v>
      </c>
      <c r="AC253" s="546"/>
      <c r="AD253" s="546">
        <v>21213</v>
      </c>
      <c r="AE253" s="546">
        <v>4176</v>
      </c>
      <c r="AF253" s="546">
        <v>2014</v>
      </c>
      <c r="AG253" s="546">
        <v>1612</v>
      </c>
      <c r="AH253" s="546">
        <v>195</v>
      </c>
      <c r="AI253" s="546">
        <v>0</v>
      </c>
      <c r="AJ253" s="551">
        <v>0</v>
      </c>
      <c r="AK253" s="546"/>
      <c r="AL253" s="546"/>
      <c r="AM253" s="546"/>
      <c r="AN253" s="546"/>
      <c r="AO253" s="546"/>
      <c r="AP253" s="546"/>
      <c r="AQ253" s="546"/>
      <c r="AR253" s="546"/>
      <c r="AS253" s="546"/>
      <c r="AT253" s="546"/>
      <c r="AU253" s="546"/>
    </row>
    <row r="254" spans="2:47" s="552" customFormat="1" ht="16.5" customHeight="1">
      <c r="B254" s="1284"/>
      <c r="C254" s="554"/>
      <c r="D254" s="549" t="s">
        <v>1494</v>
      </c>
      <c r="E254" s="555"/>
      <c r="F254" s="546">
        <v>9</v>
      </c>
      <c r="G254" s="547"/>
      <c r="H254" s="546">
        <v>126</v>
      </c>
      <c r="I254" s="547"/>
      <c r="J254" s="546">
        <v>16071</v>
      </c>
      <c r="K254" s="546"/>
      <c r="L254" s="546">
        <v>23839</v>
      </c>
      <c r="M254" s="546"/>
      <c r="N254" s="546">
        <v>53706</v>
      </c>
      <c r="O254" s="546"/>
      <c r="P254" s="546">
        <v>0</v>
      </c>
      <c r="Q254" s="546"/>
      <c r="R254" s="546">
        <v>6464</v>
      </c>
      <c r="S254" s="546"/>
      <c r="T254" s="546">
        <v>6624</v>
      </c>
      <c r="U254" s="546"/>
      <c r="V254" s="546">
        <v>3739</v>
      </c>
      <c r="W254" s="546"/>
      <c r="X254" s="546">
        <v>2021</v>
      </c>
      <c r="Y254" s="546"/>
      <c r="Z254" s="546">
        <v>465</v>
      </c>
      <c r="AA254" s="546"/>
      <c r="AB254" s="546">
        <v>777</v>
      </c>
      <c r="AC254" s="546"/>
      <c r="AD254" s="546">
        <v>14953</v>
      </c>
      <c r="AE254" s="546">
        <v>3511</v>
      </c>
      <c r="AF254" s="546">
        <v>2526</v>
      </c>
      <c r="AG254" s="546">
        <v>1775</v>
      </c>
      <c r="AH254" s="546">
        <v>260</v>
      </c>
      <c r="AI254" s="546">
        <v>0</v>
      </c>
      <c r="AJ254" s="551">
        <v>0</v>
      </c>
      <c r="AK254" s="546"/>
      <c r="AL254" s="546"/>
      <c r="AM254" s="546"/>
      <c r="AN254" s="546"/>
      <c r="AO254" s="546"/>
      <c r="AP254" s="546"/>
      <c r="AQ254" s="546"/>
      <c r="AR254" s="546"/>
      <c r="AS254" s="546"/>
      <c r="AT254" s="546"/>
      <c r="AU254" s="546"/>
    </row>
    <row r="255" spans="2:47" s="513" customFormat="1" ht="16.5" customHeight="1">
      <c r="B255" s="1284"/>
      <c r="C255" s="554"/>
      <c r="D255" s="549" t="s">
        <v>1495</v>
      </c>
      <c r="E255" s="550"/>
      <c r="F255" s="546">
        <v>5</v>
      </c>
      <c r="G255" s="546"/>
      <c r="H255" s="546">
        <v>125</v>
      </c>
      <c r="I255" s="546"/>
      <c r="J255" s="546">
        <v>15832</v>
      </c>
      <c r="K255" s="546"/>
      <c r="L255" s="546">
        <v>32703</v>
      </c>
      <c r="M255" s="546"/>
      <c r="N255" s="546">
        <v>60375</v>
      </c>
      <c r="O255" s="546"/>
      <c r="P255" s="546">
        <v>0</v>
      </c>
      <c r="Q255" s="546"/>
      <c r="R255" s="546">
        <v>369</v>
      </c>
      <c r="S255" s="546"/>
      <c r="T255" s="546">
        <v>336</v>
      </c>
      <c r="U255" s="546"/>
      <c r="V255" s="546">
        <v>4500</v>
      </c>
      <c r="W255" s="546"/>
      <c r="X255" s="546">
        <v>5980</v>
      </c>
      <c r="Y255" s="546"/>
      <c r="Z255" s="546">
        <v>2985</v>
      </c>
      <c r="AA255" s="546"/>
      <c r="AB255" s="546">
        <v>4392</v>
      </c>
      <c r="AC255" s="546"/>
      <c r="AD255" s="546">
        <v>8078</v>
      </c>
      <c r="AE255" s="546">
        <v>4061</v>
      </c>
      <c r="AF255" s="546">
        <v>600</v>
      </c>
      <c r="AG255" s="546">
        <v>291</v>
      </c>
      <c r="AH255" s="546">
        <v>609</v>
      </c>
      <c r="AI255" s="546">
        <v>0</v>
      </c>
      <c r="AJ255" s="551">
        <v>0</v>
      </c>
      <c r="AK255" s="546"/>
      <c r="AL255" s="546"/>
      <c r="AM255" s="546"/>
      <c r="AN255" s="546"/>
      <c r="AO255" s="546"/>
      <c r="AP255" s="546"/>
      <c r="AQ255" s="546"/>
      <c r="AR255" s="546"/>
      <c r="AS255" s="546"/>
      <c r="AT255" s="546"/>
      <c r="AU255" s="546"/>
    </row>
    <row r="256" spans="2:47" s="513" customFormat="1" ht="16.5" customHeight="1">
      <c r="B256" s="1284"/>
      <c r="C256" s="554"/>
      <c r="D256" s="549" t="s">
        <v>1496</v>
      </c>
      <c r="E256" s="550"/>
      <c r="F256" s="546">
        <v>3</v>
      </c>
      <c r="G256" s="546"/>
      <c r="H256" s="546">
        <v>114</v>
      </c>
      <c r="I256" s="546"/>
      <c r="J256" s="546">
        <v>21219</v>
      </c>
      <c r="K256" s="546"/>
      <c r="L256" s="546">
        <v>48102</v>
      </c>
      <c r="M256" s="546"/>
      <c r="N256" s="546">
        <v>83374</v>
      </c>
      <c r="O256" s="546"/>
      <c r="P256" s="546">
        <v>0</v>
      </c>
      <c r="Q256" s="546"/>
      <c r="R256" s="546">
        <v>1155</v>
      </c>
      <c r="S256" s="546"/>
      <c r="T256" s="546">
        <v>1271</v>
      </c>
      <c r="U256" s="546"/>
      <c r="V256" s="546">
        <v>3650</v>
      </c>
      <c r="W256" s="546"/>
      <c r="X256" s="546">
        <v>5608</v>
      </c>
      <c r="Y256" s="546"/>
      <c r="Z256" s="546">
        <v>5544</v>
      </c>
      <c r="AA256" s="546"/>
      <c r="AB256" s="546">
        <v>1284</v>
      </c>
      <c r="AC256" s="546"/>
      <c r="AD256" s="546">
        <v>14136</v>
      </c>
      <c r="AE256" s="546">
        <v>8987</v>
      </c>
      <c r="AF256" s="546">
        <v>265</v>
      </c>
      <c r="AG256" s="546">
        <v>1663</v>
      </c>
      <c r="AH256" s="546">
        <v>1183</v>
      </c>
      <c r="AI256" s="546">
        <v>0</v>
      </c>
      <c r="AJ256" s="551">
        <v>0</v>
      </c>
      <c r="AK256" s="546"/>
      <c r="AL256" s="546"/>
      <c r="AM256" s="546"/>
      <c r="AN256" s="546"/>
      <c r="AO256" s="546"/>
      <c r="AP256" s="546"/>
      <c r="AQ256" s="546"/>
      <c r="AR256" s="546"/>
      <c r="AS256" s="546"/>
      <c r="AT256" s="546"/>
      <c r="AU256" s="546"/>
    </row>
    <row r="257" spans="2:47" s="513" customFormat="1" ht="16.5" customHeight="1">
      <c r="B257" s="1284"/>
      <c r="C257" s="554"/>
      <c r="D257" s="549" t="s">
        <v>1497</v>
      </c>
      <c r="E257" s="550"/>
      <c r="F257" s="546">
        <v>1</v>
      </c>
      <c r="G257" s="546"/>
      <c r="H257" s="546" t="s">
        <v>1505</v>
      </c>
      <c r="I257" s="546"/>
      <c r="J257" s="546" t="s">
        <v>1505</v>
      </c>
      <c r="K257" s="546"/>
      <c r="L257" s="546" t="s">
        <v>1505</v>
      </c>
      <c r="M257" s="546"/>
      <c r="N257" s="546" t="s">
        <v>1505</v>
      </c>
      <c r="O257" s="546"/>
      <c r="P257" s="546">
        <v>0</v>
      </c>
      <c r="Q257" s="546"/>
      <c r="R257" s="546">
        <v>0</v>
      </c>
      <c r="S257" s="546"/>
      <c r="T257" s="546">
        <v>0</v>
      </c>
      <c r="U257" s="546"/>
      <c r="V257" s="546" t="s">
        <v>1505</v>
      </c>
      <c r="W257" s="546"/>
      <c r="X257" s="546" t="s">
        <v>1505</v>
      </c>
      <c r="Y257" s="546"/>
      <c r="Z257" s="546" t="s">
        <v>1505</v>
      </c>
      <c r="AA257" s="546"/>
      <c r="AB257" s="546" t="s">
        <v>1505</v>
      </c>
      <c r="AC257" s="546"/>
      <c r="AD257" s="546" t="s">
        <v>1505</v>
      </c>
      <c r="AE257" s="546" t="s">
        <v>1505</v>
      </c>
      <c r="AF257" s="546" t="s">
        <v>1505</v>
      </c>
      <c r="AG257" s="546" t="s">
        <v>1505</v>
      </c>
      <c r="AH257" s="546" t="s">
        <v>1505</v>
      </c>
      <c r="AI257" s="546">
        <v>0</v>
      </c>
      <c r="AJ257" s="551">
        <v>0</v>
      </c>
      <c r="AK257" s="546"/>
      <c r="AL257" s="546"/>
      <c r="AM257" s="546"/>
      <c r="AN257" s="546"/>
      <c r="AO257" s="546"/>
      <c r="AP257" s="546"/>
      <c r="AQ257" s="546"/>
      <c r="AR257" s="546"/>
      <c r="AS257" s="546"/>
      <c r="AT257" s="546"/>
      <c r="AU257" s="546"/>
    </row>
    <row r="258" spans="2:47" s="513" customFormat="1" ht="16.5" customHeight="1">
      <c r="B258" s="1284"/>
      <c r="C258" s="554"/>
      <c r="D258" s="549" t="s">
        <v>1498</v>
      </c>
      <c r="E258" s="550" t="s">
        <v>1504</v>
      </c>
      <c r="F258" s="546">
        <v>3</v>
      </c>
      <c r="G258" s="546"/>
      <c r="H258" s="546">
        <v>754</v>
      </c>
      <c r="I258" s="546"/>
      <c r="J258" s="546">
        <v>145264</v>
      </c>
      <c r="K258" s="546"/>
      <c r="L258" s="546">
        <v>621809</v>
      </c>
      <c r="M258" s="546"/>
      <c r="N258" s="546">
        <v>846955</v>
      </c>
      <c r="O258" s="546"/>
      <c r="P258" s="546">
        <v>0</v>
      </c>
      <c r="Q258" s="546"/>
      <c r="R258" s="546">
        <v>10929</v>
      </c>
      <c r="S258" s="546"/>
      <c r="T258" s="546">
        <v>9281</v>
      </c>
      <c r="U258" s="546"/>
      <c r="V258" s="546">
        <v>24648</v>
      </c>
      <c r="W258" s="546"/>
      <c r="X258" s="546">
        <v>30801</v>
      </c>
      <c r="Y258" s="546"/>
      <c r="Z258" s="546">
        <v>61810</v>
      </c>
      <c r="AA258" s="546"/>
      <c r="AB258" s="546">
        <v>79747</v>
      </c>
      <c r="AC258" s="546"/>
      <c r="AD258" s="546">
        <v>202233</v>
      </c>
      <c r="AE258" s="546">
        <v>32343</v>
      </c>
      <c r="AF258" s="546">
        <v>12</v>
      </c>
      <c r="AG258" s="546">
        <v>4539</v>
      </c>
      <c r="AH258" s="546">
        <v>22136</v>
      </c>
      <c r="AI258" s="546">
        <v>54274</v>
      </c>
      <c r="AJ258" s="551">
        <v>4139</v>
      </c>
      <c r="AK258" s="546"/>
      <c r="AL258" s="546"/>
      <c r="AM258" s="546"/>
      <c r="AN258" s="546"/>
      <c r="AO258" s="546"/>
      <c r="AP258" s="546"/>
      <c r="AQ258" s="546"/>
      <c r="AR258" s="546"/>
      <c r="AS258" s="546"/>
      <c r="AT258" s="546"/>
      <c r="AU258" s="546"/>
    </row>
    <row r="259" spans="2:47" s="513" customFormat="1" ht="16.5" customHeight="1">
      <c r="B259" s="1284"/>
      <c r="C259" s="554"/>
      <c r="D259" s="549" t="s">
        <v>1499</v>
      </c>
      <c r="E259" s="550"/>
      <c r="F259" s="546">
        <v>1</v>
      </c>
      <c r="G259" s="546"/>
      <c r="H259" s="546" t="s">
        <v>1505</v>
      </c>
      <c r="I259" s="546"/>
      <c r="J259" s="546" t="s">
        <v>1505</v>
      </c>
      <c r="K259" s="546"/>
      <c r="L259" s="546" t="s">
        <v>1505</v>
      </c>
      <c r="M259" s="546"/>
      <c r="N259" s="546" t="s">
        <v>1505</v>
      </c>
      <c r="O259" s="546"/>
      <c r="P259" s="546">
        <v>0</v>
      </c>
      <c r="Q259" s="546"/>
      <c r="R259" s="546">
        <v>0</v>
      </c>
      <c r="S259" s="546"/>
      <c r="T259" s="546">
        <v>0</v>
      </c>
      <c r="U259" s="546"/>
      <c r="V259" s="546" t="s">
        <v>1505</v>
      </c>
      <c r="W259" s="546"/>
      <c r="X259" s="546" t="s">
        <v>1505</v>
      </c>
      <c r="Y259" s="546"/>
      <c r="Z259" s="546" t="s">
        <v>1505</v>
      </c>
      <c r="AA259" s="546"/>
      <c r="AB259" s="546" t="s">
        <v>1505</v>
      </c>
      <c r="AC259" s="546"/>
      <c r="AD259" s="546" t="s">
        <v>1505</v>
      </c>
      <c r="AE259" s="546" t="s">
        <v>1505</v>
      </c>
      <c r="AF259" s="546">
        <v>0</v>
      </c>
      <c r="AG259" s="546" t="s">
        <v>1505</v>
      </c>
      <c r="AH259" s="546" t="s">
        <v>1505</v>
      </c>
      <c r="AI259" s="546" t="s">
        <v>1505</v>
      </c>
      <c r="AJ259" s="551">
        <v>0</v>
      </c>
      <c r="AK259" s="546"/>
      <c r="AL259" s="546"/>
      <c r="AM259" s="546"/>
      <c r="AN259" s="546"/>
      <c r="AO259" s="546"/>
      <c r="AP259" s="546"/>
      <c r="AQ259" s="546"/>
      <c r="AR259" s="546"/>
      <c r="AS259" s="546"/>
      <c r="AT259" s="546"/>
      <c r="AU259" s="546"/>
    </row>
    <row r="260" spans="2:47" s="513" customFormat="1" ht="16.5" customHeight="1">
      <c r="B260" s="1284"/>
      <c r="C260" s="540"/>
      <c r="D260" s="549" t="s">
        <v>1500</v>
      </c>
      <c r="E260" s="550"/>
      <c r="F260" s="546">
        <v>0</v>
      </c>
      <c r="G260" s="546"/>
      <c r="H260" s="546">
        <v>0</v>
      </c>
      <c r="I260" s="556"/>
      <c r="J260" s="546">
        <v>0</v>
      </c>
      <c r="K260" s="546"/>
      <c r="L260" s="546">
        <v>0</v>
      </c>
      <c r="M260" s="546"/>
      <c r="N260" s="546">
        <v>0</v>
      </c>
      <c r="O260" s="546"/>
      <c r="P260" s="546">
        <v>0</v>
      </c>
      <c r="Q260" s="546"/>
      <c r="R260" s="546">
        <v>0</v>
      </c>
      <c r="S260" s="546"/>
      <c r="T260" s="546">
        <v>0</v>
      </c>
      <c r="U260" s="546"/>
      <c r="V260" s="546">
        <v>0</v>
      </c>
      <c r="W260" s="546"/>
      <c r="X260" s="546">
        <v>0</v>
      </c>
      <c r="Y260" s="546"/>
      <c r="Z260" s="546">
        <v>0</v>
      </c>
      <c r="AA260" s="546"/>
      <c r="AB260" s="546">
        <v>0</v>
      </c>
      <c r="AC260" s="546"/>
      <c r="AD260" s="546">
        <v>0</v>
      </c>
      <c r="AE260" s="546">
        <v>0</v>
      </c>
      <c r="AF260" s="546">
        <v>0</v>
      </c>
      <c r="AG260" s="546">
        <v>0</v>
      </c>
      <c r="AH260" s="546">
        <v>0</v>
      </c>
      <c r="AI260" s="546">
        <v>0</v>
      </c>
      <c r="AJ260" s="551">
        <v>0</v>
      </c>
      <c r="AK260" s="546"/>
      <c r="AL260" s="546"/>
      <c r="AM260" s="546"/>
      <c r="AN260" s="546"/>
      <c r="AO260" s="546"/>
      <c r="AP260" s="546"/>
      <c r="AQ260" s="546"/>
      <c r="AR260" s="546"/>
      <c r="AS260" s="546"/>
      <c r="AT260" s="546"/>
      <c r="AU260" s="546"/>
    </row>
    <row r="261" spans="2:47" s="513" customFormat="1" ht="16.5" customHeight="1">
      <c r="B261" s="1284"/>
      <c r="C261" s="540"/>
      <c r="D261" s="549" t="s">
        <v>1501</v>
      </c>
      <c r="E261" s="550"/>
      <c r="F261" s="546">
        <v>0</v>
      </c>
      <c r="G261" s="546"/>
      <c r="H261" s="546">
        <v>0</v>
      </c>
      <c r="I261" s="546"/>
      <c r="J261" s="546">
        <v>0</v>
      </c>
      <c r="K261" s="546"/>
      <c r="L261" s="546">
        <v>0</v>
      </c>
      <c r="M261" s="546"/>
      <c r="N261" s="546">
        <v>0</v>
      </c>
      <c r="O261" s="546"/>
      <c r="P261" s="546">
        <v>0</v>
      </c>
      <c r="Q261" s="546"/>
      <c r="R261" s="546">
        <v>0</v>
      </c>
      <c r="S261" s="546"/>
      <c r="T261" s="546">
        <v>0</v>
      </c>
      <c r="U261" s="546"/>
      <c r="V261" s="546">
        <v>0</v>
      </c>
      <c r="W261" s="546"/>
      <c r="X261" s="546">
        <v>0</v>
      </c>
      <c r="Y261" s="546"/>
      <c r="Z261" s="546">
        <v>0</v>
      </c>
      <c r="AA261" s="546"/>
      <c r="AB261" s="546">
        <v>0</v>
      </c>
      <c r="AC261" s="546"/>
      <c r="AD261" s="546">
        <v>0</v>
      </c>
      <c r="AE261" s="546">
        <v>0</v>
      </c>
      <c r="AF261" s="546">
        <v>0</v>
      </c>
      <c r="AG261" s="546">
        <v>0</v>
      </c>
      <c r="AH261" s="546">
        <v>0</v>
      </c>
      <c r="AI261" s="546">
        <v>0</v>
      </c>
      <c r="AJ261" s="551">
        <v>0</v>
      </c>
      <c r="AK261" s="546"/>
      <c r="AL261" s="546"/>
      <c r="AM261" s="546"/>
      <c r="AN261" s="546"/>
      <c r="AO261" s="546"/>
      <c r="AP261" s="546"/>
      <c r="AQ261" s="546"/>
      <c r="AR261" s="546"/>
      <c r="AS261" s="546"/>
      <c r="AT261" s="546"/>
      <c r="AU261" s="546"/>
    </row>
    <row r="262" spans="2:47" ht="12">
      <c r="B262" s="539"/>
      <c r="C262" s="540"/>
      <c r="D262" s="549" t="s">
        <v>1502</v>
      </c>
      <c r="F262" s="546">
        <v>0</v>
      </c>
      <c r="G262" s="546"/>
      <c r="H262" s="546">
        <v>0</v>
      </c>
      <c r="I262" s="546"/>
      <c r="J262" s="546">
        <v>0</v>
      </c>
      <c r="K262" s="546"/>
      <c r="L262" s="546">
        <v>0</v>
      </c>
      <c r="M262" s="546"/>
      <c r="N262" s="546">
        <v>0</v>
      </c>
      <c r="O262" s="546"/>
      <c r="P262" s="546">
        <v>0</v>
      </c>
      <c r="Q262" s="546"/>
      <c r="R262" s="546">
        <v>0</v>
      </c>
      <c r="S262" s="546"/>
      <c r="T262" s="546">
        <v>0</v>
      </c>
      <c r="U262" s="546"/>
      <c r="V262" s="546">
        <v>0</v>
      </c>
      <c r="W262" s="546"/>
      <c r="X262" s="546">
        <v>0</v>
      </c>
      <c r="Y262" s="546"/>
      <c r="Z262" s="546">
        <v>0</v>
      </c>
      <c r="AA262" s="546"/>
      <c r="AB262" s="546">
        <v>0</v>
      </c>
      <c r="AC262" s="546"/>
      <c r="AD262" s="546">
        <v>0</v>
      </c>
      <c r="AE262" s="546">
        <v>0</v>
      </c>
      <c r="AF262" s="546">
        <v>0</v>
      </c>
      <c r="AG262" s="546">
        <v>0</v>
      </c>
      <c r="AH262" s="546">
        <v>0</v>
      </c>
      <c r="AI262" s="546">
        <v>0</v>
      </c>
      <c r="AJ262" s="551">
        <v>0</v>
      </c>
      <c r="AK262" s="546"/>
      <c r="AL262" s="546"/>
      <c r="AM262" s="546"/>
      <c r="AN262" s="546"/>
      <c r="AO262" s="546"/>
      <c r="AP262" s="546"/>
      <c r="AQ262" s="546"/>
      <c r="AR262" s="546"/>
      <c r="AS262" s="546"/>
      <c r="AT262" s="546"/>
      <c r="AU262" s="546"/>
    </row>
    <row r="263" spans="2:36" s="513" customFormat="1" ht="11.25" customHeight="1">
      <c r="B263" s="529"/>
      <c r="C263" s="530"/>
      <c r="D263" s="517"/>
      <c r="E263" s="516"/>
      <c r="F263" s="531"/>
      <c r="G263" s="532"/>
      <c r="H263" s="532"/>
      <c r="I263" s="533"/>
      <c r="J263" s="533"/>
      <c r="K263" s="516"/>
      <c r="L263" s="516"/>
      <c r="M263" s="516"/>
      <c r="N263" s="516"/>
      <c r="O263" s="516"/>
      <c r="P263" s="516"/>
      <c r="Q263" s="516"/>
      <c r="R263" s="534"/>
      <c r="S263" s="516"/>
      <c r="T263" s="534"/>
      <c r="U263" s="516"/>
      <c r="V263" s="535"/>
      <c r="W263" s="516"/>
      <c r="X263" s="534"/>
      <c r="Y263" s="516"/>
      <c r="Z263" s="534"/>
      <c r="AA263" s="516"/>
      <c r="AB263" s="534"/>
      <c r="AC263" s="516"/>
      <c r="AD263" s="535"/>
      <c r="AE263" s="534"/>
      <c r="AF263" s="535"/>
      <c r="AG263" s="534"/>
      <c r="AH263" s="534"/>
      <c r="AI263" s="536"/>
      <c r="AJ263" s="537"/>
    </row>
    <row r="264" spans="2:36" s="538" customFormat="1" ht="12.75">
      <c r="B264" s="539"/>
      <c r="C264" s="540"/>
      <c r="D264" s="541" t="s">
        <v>332</v>
      </c>
      <c r="E264" s="542"/>
      <c r="F264" s="543">
        <f>SUM(F266:F276)</f>
        <v>15</v>
      </c>
      <c r="G264" s="543"/>
      <c r="H264" s="543">
        <f>SUM(H266:H276)</f>
        <v>182</v>
      </c>
      <c r="I264" s="543"/>
      <c r="J264" s="543">
        <f>SUM(J266:J276)</f>
        <v>23772</v>
      </c>
      <c r="K264" s="543"/>
      <c r="L264" s="543">
        <f>SUM(L266:L276)</f>
        <v>60501</v>
      </c>
      <c r="M264" s="544"/>
      <c r="N264" s="543">
        <f>SUM(N266:N276)</f>
        <v>100872</v>
      </c>
      <c r="O264" s="544"/>
      <c r="P264" s="543">
        <f>SUM(P266:P276)</f>
        <v>0</v>
      </c>
      <c r="Q264" s="543"/>
      <c r="R264" s="543">
        <f>SUM(R266:R276)</f>
        <v>756</v>
      </c>
      <c r="S264" s="543"/>
      <c r="T264" s="543">
        <f>SUM(T266:T276)</f>
        <v>655</v>
      </c>
      <c r="U264" s="543"/>
      <c r="V264" s="543">
        <f>SUM(V266:V276)</f>
        <v>1520</v>
      </c>
      <c r="W264" s="543"/>
      <c r="X264" s="543">
        <f>SUM(X266:X276)</f>
        <v>1596</v>
      </c>
      <c r="Y264" s="543"/>
      <c r="Z264" s="543">
        <f>SUM(Z266:Z276)</f>
        <v>1602</v>
      </c>
      <c r="AA264" s="543"/>
      <c r="AB264" s="543">
        <f>SUM(AB266:AB276)</f>
        <v>2959</v>
      </c>
      <c r="AC264" s="543"/>
      <c r="AD264" s="543">
        <f aca="true" t="shared" si="14" ref="AD264:AJ264">SUM(AD266:AD276)</f>
        <v>11692</v>
      </c>
      <c r="AE264" s="543">
        <f t="shared" si="14"/>
        <v>2809</v>
      </c>
      <c r="AF264" s="543">
        <f t="shared" si="14"/>
        <v>2204</v>
      </c>
      <c r="AG264" s="543">
        <f t="shared" si="14"/>
        <v>0</v>
      </c>
      <c r="AH264" s="543">
        <f t="shared" si="14"/>
        <v>535</v>
      </c>
      <c r="AI264" s="543">
        <f t="shared" si="14"/>
        <v>0</v>
      </c>
      <c r="AJ264" s="545">
        <f t="shared" si="14"/>
        <v>0</v>
      </c>
    </row>
    <row r="265" spans="2:36" s="538" customFormat="1" ht="19.5" customHeight="1">
      <c r="B265" s="539"/>
      <c r="C265" s="540"/>
      <c r="D265" s="541"/>
      <c r="E265" s="542"/>
      <c r="F265" s="543"/>
      <c r="G265" s="543"/>
      <c r="H265" s="543"/>
      <c r="I265" s="543"/>
      <c r="J265" s="543"/>
      <c r="K265" s="543"/>
      <c r="L265" s="543"/>
      <c r="M265" s="544"/>
      <c r="N265" s="543"/>
      <c r="O265" s="544"/>
      <c r="P265" s="543"/>
      <c r="Q265" s="543"/>
      <c r="R265" s="543"/>
      <c r="S265" s="543"/>
      <c r="T265" s="543"/>
      <c r="U265" s="543"/>
      <c r="V265" s="543"/>
      <c r="W265" s="543"/>
      <c r="X265" s="543"/>
      <c r="Y265" s="543"/>
      <c r="Z265" s="543"/>
      <c r="AA265" s="543"/>
      <c r="AB265" s="543"/>
      <c r="AC265" s="543"/>
      <c r="AD265" s="543"/>
      <c r="AE265" s="543"/>
      <c r="AF265" s="543"/>
      <c r="AG265" s="543"/>
      <c r="AH265" s="543"/>
      <c r="AI265" s="543"/>
      <c r="AJ265" s="545"/>
    </row>
    <row r="266" spans="2:47" s="513" customFormat="1" ht="16.5" customHeight="1">
      <c r="B266" s="539">
        <v>37</v>
      </c>
      <c r="C266" s="540"/>
      <c r="D266" s="549" t="s">
        <v>1490</v>
      </c>
      <c r="E266" s="550"/>
      <c r="F266" s="546">
        <v>6</v>
      </c>
      <c r="G266" s="546"/>
      <c r="H266" s="546">
        <v>14</v>
      </c>
      <c r="I266" s="546"/>
      <c r="J266" s="546" t="s">
        <v>1491</v>
      </c>
      <c r="K266" s="546"/>
      <c r="L266" s="546">
        <v>871</v>
      </c>
      <c r="M266" s="546"/>
      <c r="N266" s="546">
        <v>2747</v>
      </c>
      <c r="O266" s="546"/>
      <c r="P266" s="546">
        <v>0</v>
      </c>
      <c r="Q266" s="546"/>
      <c r="R266" s="546" t="s">
        <v>1491</v>
      </c>
      <c r="S266" s="546"/>
      <c r="T266" s="546" t="s">
        <v>1491</v>
      </c>
      <c r="U266" s="546"/>
      <c r="V266" s="546" t="s">
        <v>1491</v>
      </c>
      <c r="W266" s="546"/>
      <c r="X266" s="546" t="s">
        <v>1491</v>
      </c>
      <c r="Y266" s="546"/>
      <c r="Z266" s="546" t="s">
        <v>1491</v>
      </c>
      <c r="AA266" s="546"/>
      <c r="AB266" s="546" t="s">
        <v>1491</v>
      </c>
      <c r="AC266" s="546"/>
      <c r="AD266" s="546" t="s">
        <v>1491</v>
      </c>
      <c r="AE266" s="546" t="s">
        <v>1491</v>
      </c>
      <c r="AF266" s="546" t="s">
        <v>1491</v>
      </c>
      <c r="AG266" s="546" t="s">
        <v>1491</v>
      </c>
      <c r="AH266" s="546" t="s">
        <v>1491</v>
      </c>
      <c r="AI266" s="546" t="s">
        <v>1491</v>
      </c>
      <c r="AJ266" s="551" t="s">
        <v>1491</v>
      </c>
      <c r="AK266" s="546"/>
      <c r="AL266" s="546"/>
      <c r="AM266" s="546"/>
      <c r="AN266" s="546"/>
      <c r="AO266" s="546"/>
      <c r="AP266" s="546"/>
      <c r="AQ266" s="546"/>
      <c r="AR266" s="546"/>
      <c r="AS266" s="546"/>
      <c r="AT266" s="546"/>
      <c r="AU266" s="546"/>
    </row>
    <row r="267" spans="2:47" s="513" customFormat="1" ht="16.5" customHeight="1">
      <c r="B267" s="1284" t="s">
        <v>1525</v>
      </c>
      <c r="C267" s="540"/>
      <c r="D267" s="549" t="s">
        <v>1492</v>
      </c>
      <c r="E267" s="550"/>
      <c r="F267" s="546">
        <v>0</v>
      </c>
      <c r="G267" s="546"/>
      <c r="H267" s="546">
        <v>0</v>
      </c>
      <c r="I267" s="546"/>
      <c r="J267" s="546">
        <v>0</v>
      </c>
      <c r="K267" s="546"/>
      <c r="L267" s="546">
        <v>0</v>
      </c>
      <c r="M267" s="546"/>
      <c r="N267" s="546">
        <v>0</v>
      </c>
      <c r="O267" s="546"/>
      <c r="P267" s="546">
        <v>0</v>
      </c>
      <c r="Q267" s="546"/>
      <c r="R267" s="546">
        <v>0</v>
      </c>
      <c r="S267" s="546"/>
      <c r="T267" s="546">
        <v>0</v>
      </c>
      <c r="U267" s="546"/>
      <c r="V267" s="546">
        <v>0</v>
      </c>
      <c r="W267" s="546"/>
      <c r="X267" s="546">
        <v>0</v>
      </c>
      <c r="Y267" s="546"/>
      <c r="Z267" s="546">
        <v>0</v>
      </c>
      <c r="AA267" s="546"/>
      <c r="AB267" s="546">
        <v>0</v>
      </c>
      <c r="AC267" s="546"/>
      <c r="AD267" s="546">
        <v>0</v>
      </c>
      <c r="AE267" s="546">
        <v>0</v>
      </c>
      <c r="AF267" s="546">
        <v>0</v>
      </c>
      <c r="AG267" s="546">
        <v>0</v>
      </c>
      <c r="AH267" s="546">
        <v>0</v>
      </c>
      <c r="AI267" s="546">
        <v>0</v>
      </c>
      <c r="AJ267" s="551">
        <v>0</v>
      </c>
      <c r="AK267" s="546"/>
      <c r="AL267" s="546"/>
      <c r="AM267" s="546"/>
      <c r="AN267" s="546"/>
      <c r="AO267" s="546"/>
      <c r="AP267" s="546"/>
      <c r="AQ267" s="546"/>
      <c r="AR267" s="546"/>
      <c r="AS267" s="546"/>
      <c r="AT267" s="546"/>
      <c r="AU267" s="546"/>
    </row>
    <row r="268" spans="2:47" s="552" customFormat="1" ht="16.5" customHeight="1">
      <c r="B268" s="1284"/>
      <c r="C268" s="554"/>
      <c r="D268" s="549" t="s">
        <v>1494</v>
      </c>
      <c r="E268" s="555" t="s">
        <v>1504</v>
      </c>
      <c r="F268" s="546">
        <v>7</v>
      </c>
      <c r="G268" s="547"/>
      <c r="H268" s="546">
        <v>168</v>
      </c>
      <c r="I268" s="547"/>
      <c r="J268" s="546">
        <v>23772</v>
      </c>
      <c r="K268" s="546"/>
      <c r="L268" s="546">
        <v>59630</v>
      </c>
      <c r="M268" s="546"/>
      <c r="N268" s="546">
        <v>98125</v>
      </c>
      <c r="O268" s="546"/>
      <c r="P268" s="546">
        <v>0</v>
      </c>
      <c r="Q268" s="546"/>
      <c r="R268" s="546">
        <v>756</v>
      </c>
      <c r="S268" s="546"/>
      <c r="T268" s="546">
        <v>655</v>
      </c>
      <c r="U268" s="546"/>
      <c r="V268" s="546">
        <v>1520</v>
      </c>
      <c r="W268" s="546"/>
      <c r="X268" s="546">
        <v>1596</v>
      </c>
      <c r="Y268" s="546"/>
      <c r="Z268" s="546">
        <v>1602</v>
      </c>
      <c r="AA268" s="546"/>
      <c r="AB268" s="546">
        <v>2959</v>
      </c>
      <c r="AC268" s="546"/>
      <c r="AD268" s="546">
        <v>11692</v>
      </c>
      <c r="AE268" s="546">
        <v>2809</v>
      </c>
      <c r="AF268" s="546">
        <v>2204</v>
      </c>
      <c r="AG268" s="546">
        <v>0</v>
      </c>
      <c r="AH268" s="546">
        <v>535</v>
      </c>
      <c r="AI268" s="546">
        <v>0</v>
      </c>
      <c r="AJ268" s="551">
        <v>0</v>
      </c>
      <c r="AK268" s="546"/>
      <c r="AL268" s="546"/>
      <c r="AM268" s="546"/>
      <c r="AN268" s="546"/>
      <c r="AO268" s="546"/>
      <c r="AP268" s="546"/>
      <c r="AQ268" s="546"/>
      <c r="AR268" s="546"/>
      <c r="AS268" s="546"/>
      <c r="AT268" s="546"/>
      <c r="AU268" s="546"/>
    </row>
    <row r="269" spans="2:47" s="513" customFormat="1" ht="16.5" customHeight="1">
      <c r="B269" s="1284"/>
      <c r="C269" s="554"/>
      <c r="D269" s="549" t="s">
        <v>1495</v>
      </c>
      <c r="E269" s="550"/>
      <c r="F269" s="546">
        <v>1</v>
      </c>
      <c r="G269" s="546"/>
      <c r="H269" s="546" t="s">
        <v>1505</v>
      </c>
      <c r="I269" s="546"/>
      <c r="J269" s="546" t="s">
        <v>1505</v>
      </c>
      <c r="K269" s="546"/>
      <c r="L269" s="546" t="s">
        <v>1505</v>
      </c>
      <c r="M269" s="546"/>
      <c r="N269" s="546" t="s">
        <v>1505</v>
      </c>
      <c r="O269" s="546"/>
      <c r="P269" s="546">
        <v>0</v>
      </c>
      <c r="Q269" s="546"/>
      <c r="R269" s="546" t="s">
        <v>1505</v>
      </c>
      <c r="S269" s="546"/>
      <c r="T269" s="546" t="s">
        <v>1505</v>
      </c>
      <c r="U269" s="546"/>
      <c r="V269" s="546" t="s">
        <v>1505</v>
      </c>
      <c r="W269" s="546"/>
      <c r="X269" s="546" t="s">
        <v>1505</v>
      </c>
      <c r="Y269" s="546"/>
      <c r="Z269" s="546" t="s">
        <v>1505</v>
      </c>
      <c r="AA269" s="546"/>
      <c r="AB269" s="546" t="s">
        <v>1505</v>
      </c>
      <c r="AC269" s="546"/>
      <c r="AD269" s="546" t="s">
        <v>1505</v>
      </c>
      <c r="AE269" s="546" t="s">
        <v>1505</v>
      </c>
      <c r="AF269" s="546" t="s">
        <v>1505</v>
      </c>
      <c r="AG269" s="546">
        <v>0</v>
      </c>
      <c r="AH269" s="546">
        <v>0</v>
      </c>
      <c r="AI269" s="546">
        <v>0</v>
      </c>
      <c r="AJ269" s="551">
        <v>0</v>
      </c>
      <c r="AK269" s="546"/>
      <c r="AL269" s="546"/>
      <c r="AM269" s="546"/>
      <c r="AN269" s="546"/>
      <c r="AO269" s="546"/>
      <c r="AP269" s="546"/>
      <c r="AQ269" s="546"/>
      <c r="AR269" s="546"/>
      <c r="AS269" s="546"/>
      <c r="AT269" s="546"/>
      <c r="AU269" s="546"/>
    </row>
    <row r="270" spans="2:47" s="513" customFormat="1" ht="16.5" customHeight="1">
      <c r="B270" s="1284"/>
      <c r="C270" s="554"/>
      <c r="D270" s="549" t="s">
        <v>1496</v>
      </c>
      <c r="E270" s="550"/>
      <c r="F270" s="546">
        <v>0</v>
      </c>
      <c r="G270" s="546"/>
      <c r="H270" s="546">
        <v>0</v>
      </c>
      <c r="I270" s="546"/>
      <c r="J270" s="546">
        <v>0</v>
      </c>
      <c r="K270" s="546"/>
      <c r="L270" s="546">
        <v>0</v>
      </c>
      <c r="M270" s="546"/>
      <c r="N270" s="546">
        <v>0</v>
      </c>
      <c r="O270" s="546"/>
      <c r="P270" s="546">
        <v>0</v>
      </c>
      <c r="Q270" s="546"/>
      <c r="R270" s="546">
        <v>0</v>
      </c>
      <c r="S270" s="546"/>
      <c r="T270" s="546">
        <v>0</v>
      </c>
      <c r="U270" s="546"/>
      <c r="V270" s="546">
        <v>0</v>
      </c>
      <c r="W270" s="546"/>
      <c r="X270" s="546">
        <v>0</v>
      </c>
      <c r="Y270" s="546"/>
      <c r="Z270" s="546">
        <v>0</v>
      </c>
      <c r="AA270" s="546"/>
      <c r="AB270" s="546">
        <v>0</v>
      </c>
      <c r="AC270" s="546"/>
      <c r="AD270" s="546">
        <v>0</v>
      </c>
      <c r="AE270" s="546">
        <v>0</v>
      </c>
      <c r="AF270" s="546">
        <v>0</v>
      </c>
      <c r="AG270" s="546">
        <v>0</v>
      </c>
      <c r="AH270" s="546">
        <v>0</v>
      </c>
      <c r="AI270" s="546">
        <v>0</v>
      </c>
      <c r="AJ270" s="551">
        <v>0</v>
      </c>
      <c r="AK270" s="546"/>
      <c r="AL270" s="546"/>
      <c r="AM270" s="546"/>
      <c r="AN270" s="546"/>
      <c r="AO270" s="546"/>
      <c r="AP270" s="546"/>
      <c r="AQ270" s="546"/>
      <c r="AR270" s="546"/>
      <c r="AS270" s="546"/>
      <c r="AT270" s="546"/>
      <c r="AU270" s="546"/>
    </row>
    <row r="271" spans="2:47" s="513" customFormat="1" ht="16.5" customHeight="1">
      <c r="B271" s="1284"/>
      <c r="C271" s="554"/>
      <c r="D271" s="549" t="s">
        <v>1497</v>
      </c>
      <c r="E271" s="550"/>
      <c r="F271" s="546">
        <v>1</v>
      </c>
      <c r="G271" s="546"/>
      <c r="H271" s="546" t="s">
        <v>1505</v>
      </c>
      <c r="I271" s="546"/>
      <c r="J271" s="546" t="s">
        <v>1505</v>
      </c>
      <c r="K271" s="546"/>
      <c r="L271" s="546" t="s">
        <v>1505</v>
      </c>
      <c r="M271" s="546"/>
      <c r="N271" s="546" t="s">
        <v>1505</v>
      </c>
      <c r="O271" s="546"/>
      <c r="P271" s="546">
        <v>0</v>
      </c>
      <c r="Q271" s="546"/>
      <c r="R271" s="546" t="s">
        <v>1505</v>
      </c>
      <c r="S271" s="546"/>
      <c r="T271" s="546" t="s">
        <v>1505</v>
      </c>
      <c r="U271" s="546"/>
      <c r="V271" s="546" t="s">
        <v>1505</v>
      </c>
      <c r="W271" s="546"/>
      <c r="X271" s="546" t="s">
        <v>1505</v>
      </c>
      <c r="Y271" s="546"/>
      <c r="Z271" s="546" t="s">
        <v>1505</v>
      </c>
      <c r="AA271" s="546"/>
      <c r="AB271" s="546" t="s">
        <v>1505</v>
      </c>
      <c r="AC271" s="546"/>
      <c r="AD271" s="546" t="s">
        <v>1505</v>
      </c>
      <c r="AE271" s="546" t="s">
        <v>1505</v>
      </c>
      <c r="AF271" s="546" t="s">
        <v>1505</v>
      </c>
      <c r="AG271" s="546">
        <v>0</v>
      </c>
      <c r="AH271" s="546" t="s">
        <v>1505</v>
      </c>
      <c r="AI271" s="546">
        <v>0</v>
      </c>
      <c r="AJ271" s="551">
        <v>0</v>
      </c>
      <c r="AK271" s="546"/>
      <c r="AL271" s="546"/>
      <c r="AM271" s="546"/>
      <c r="AN271" s="546"/>
      <c r="AO271" s="546"/>
      <c r="AP271" s="546"/>
      <c r="AQ271" s="546"/>
      <c r="AR271" s="546"/>
      <c r="AS271" s="546"/>
      <c r="AT271" s="546"/>
      <c r="AU271" s="546"/>
    </row>
    <row r="272" spans="2:47" s="513" customFormat="1" ht="16.5" customHeight="1">
      <c r="B272" s="1284"/>
      <c r="C272" s="554"/>
      <c r="D272" s="549" t="s">
        <v>1498</v>
      </c>
      <c r="E272" s="550"/>
      <c r="F272" s="546">
        <v>0</v>
      </c>
      <c r="G272" s="546"/>
      <c r="H272" s="546">
        <v>0</v>
      </c>
      <c r="I272" s="546"/>
      <c r="J272" s="546">
        <v>0</v>
      </c>
      <c r="K272" s="546"/>
      <c r="L272" s="546">
        <v>0</v>
      </c>
      <c r="M272" s="546"/>
      <c r="N272" s="546">
        <v>0</v>
      </c>
      <c r="O272" s="546"/>
      <c r="P272" s="546">
        <v>0</v>
      </c>
      <c r="Q272" s="546"/>
      <c r="R272" s="546">
        <v>0</v>
      </c>
      <c r="S272" s="546"/>
      <c r="T272" s="546">
        <v>0</v>
      </c>
      <c r="U272" s="546"/>
      <c r="V272" s="546">
        <v>0</v>
      </c>
      <c r="W272" s="546"/>
      <c r="X272" s="546">
        <v>0</v>
      </c>
      <c r="Y272" s="546"/>
      <c r="Z272" s="546">
        <v>0</v>
      </c>
      <c r="AA272" s="546"/>
      <c r="AB272" s="546">
        <v>0</v>
      </c>
      <c r="AC272" s="546"/>
      <c r="AD272" s="546">
        <v>0</v>
      </c>
      <c r="AE272" s="546">
        <v>0</v>
      </c>
      <c r="AF272" s="546">
        <v>0</v>
      </c>
      <c r="AG272" s="546">
        <v>0</v>
      </c>
      <c r="AH272" s="546">
        <v>0</v>
      </c>
      <c r="AI272" s="546">
        <v>0</v>
      </c>
      <c r="AJ272" s="551">
        <v>0</v>
      </c>
      <c r="AK272" s="546"/>
      <c r="AL272" s="546"/>
      <c r="AM272" s="546"/>
      <c r="AN272" s="546"/>
      <c r="AO272" s="546"/>
      <c r="AP272" s="546"/>
      <c r="AQ272" s="546"/>
      <c r="AR272" s="546"/>
      <c r="AS272" s="546"/>
      <c r="AT272" s="546"/>
      <c r="AU272" s="546"/>
    </row>
    <row r="273" spans="2:47" s="513" customFormat="1" ht="16.5" customHeight="1">
      <c r="B273" s="1284"/>
      <c r="C273" s="554"/>
      <c r="D273" s="549" t="s">
        <v>1499</v>
      </c>
      <c r="E273" s="550"/>
      <c r="F273" s="546">
        <v>0</v>
      </c>
      <c r="G273" s="546"/>
      <c r="H273" s="546">
        <v>0</v>
      </c>
      <c r="I273" s="546"/>
      <c r="J273" s="546">
        <v>0</v>
      </c>
      <c r="K273" s="546"/>
      <c r="L273" s="546">
        <v>0</v>
      </c>
      <c r="M273" s="546"/>
      <c r="N273" s="546">
        <v>0</v>
      </c>
      <c r="O273" s="546"/>
      <c r="P273" s="546">
        <v>0</v>
      </c>
      <c r="Q273" s="546"/>
      <c r="R273" s="546">
        <v>0</v>
      </c>
      <c r="S273" s="546"/>
      <c r="T273" s="546">
        <v>0</v>
      </c>
      <c r="U273" s="546"/>
      <c r="V273" s="546">
        <v>0</v>
      </c>
      <c r="W273" s="546"/>
      <c r="X273" s="546">
        <v>0</v>
      </c>
      <c r="Y273" s="546"/>
      <c r="Z273" s="546">
        <v>0</v>
      </c>
      <c r="AA273" s="546"/>
      <c r="AB273" s="546">
        <v>0</v>
      </c>
      <c r="AC273" s="546"/>
      <c r="AD273" s="546">
        <v>0</v>
      </c>
      <c r="AE273" s="546">
        <v>0</v>
      </c>
      <c r="AF273" s="546">
        <v>0</v>
      </c>
      <c r="AG273" s="546">
        <v>0</v>
      </c>
      <c r="AH273" s="546">
        <v>0</v>
      </c>
      <c r="AI273" s="546">
        <v>0</v>
      </c>
      <c r="AJ273" s="551">
        <v>0</v>
      </c>
      <c r="AK273" s="546"/>
      <c r="AL273" s="546"/>
      <c r="AM273" s="546"/>
      <c r="AN273" s="546"/>
      <c r="AO273" s="546"/>
      <c r="AP273" s="546"/>
      <c r="AQ273" s="546"/>
      <c r="AR273" s="546"/>
      <c r="AS273" s="546"/>
      <c r="AT273" s="546"/>
      <c r="AU273" s="546"/>
    </row>
    <row r="274" spans="2:47" s="513" customFormat="1" ht="16.5" customHeight="1">
      <c r="B274" s="1284"/>
      <c r="C274" s="540"/>
      <c r="D274" s="549" t="s">
        <v>1500</v>
      </c>
      <c r="E274" s="550"/>
      <c r="F274" s="546">
        <v>0</v>
      </c>
      <c r="G274" s="546"/>
      <c r="H274" s="546">
        <v>0</v>
      </c>
      <c r="I274" s="556"/>
      <c r="J274" s="546">
        <v>0</v>
      </c>
      <c r="K274" s="546"/>
      <c r="L274" s="546">
        <v>0</v>
      </c>
      <c r="M274" s="546"/>
      <c r="N274" s="546">
        <v>0</v>
      </c>
      <c r="O274" s="546"/>
      <c r="P274" s="546">
        <v>0</v>
      </c>
      <c r="Q274" s="546"/>
      <c r="R274" s="546">
        <v>0</v>
      </c>
      <c r="S274" s="546"/>
      <c r="T274" s="546">
        <v>0</v>
      </c>
      <c r="U274" s="546"/>
      <c r="V274" s="546">
        <v>0</v>
      </c>
      <c r="W274" s="546"/>
      <c r="X274" s="546">
        <v>0</v>
      </c>
      <c r="Y274" s="546"/>
      <c r="Z274" s="546">
        <v>0</v>
      </c>
      <c r="AA274" s="546"/>
      <c r="AB274" s="546">
        <v>0</v>
      </c>
      <c r="AC274" s="546"/>
      <c r="AD274" s="546">
        <v>0</v>
      </c>
      <c r="AE274" s="546">
        <v>0</v>
      </c>
      <c r="AF274" s="546">
        <v>0</v>
      </c>
      <c r="AG274" s="546">
        <v>0</v>
      </c>
      <c r="AH274" s="546">
        <v>0</v>
      </c>
      <c r="AI274" s="546">
        <v>0</v>
      </c>
      <c r="AJ274" s="551">
        <v>0</v>
      </c>
      <c r="AK274" s="546"/>
      <c r="AL274" s="546"/>
      <c r="AM274" s="546"/>
      <c r="AN274" s="546"/>
      <c r="AO274" s="546"/>
      <c r="AP274" s="546"/>
      <c r="AQ274" s="546"/>
      <c r="AR274" s="546"/>
      <c r="AS274" s="546"/>
      <c r="AT274" s="546"/>
      <c r="AU274" s="546"/>
    </row>
    <row r="275" spans="2:47" s="513" customFormat="1" ht="16.5" customHeight="1">
      <c r="B275" s="1284"/>
      <c r="C275" s="540"/>
      <c r="D275" s="549" t="s">
        <v>1501</v>
      </c>
      <c r="E275" s="550"/>
      <c r="F275" s="546">
        <v>0</v>
      </c>
      <c r="G275" s="546"/>
      <c r="H275" s="546">
        <v>0</v>
      </c>
      <c r="I275" s="546"/>
      <c r="J275" s="546">
        <v>0</v>
      </c>
      <c r="K275" s="546"/>
      <c r="L275" s="546">
        <v>0</v>
      </c>
      <c r="M275" s="546"/>
      <c r="N275" s="546">
        <v>0</v>
      </c>
      <c r="O275" s="546"/>
      <c r="P275" s="546">
        <v>0</v>
      </c>
      <c r="Q275" s="546"/>
      <c r="R275" s="546">
        <v>0</v>
      </c>
      <c r="S275" s="546"/>
      <c r="T275" s="546">
        <v>0</v>
      </c>
      <c r="U275" s="546"/>
      <c r="V275" s="546">
        <v>0</v>
      </c>
      <c r="W275" s="546"/>
      <c r="X275" s="546">
        <v>0</v>
      </c>
      <c r="Y275" s="546"/>
      <c r="Z275" s="546">
        <v>0</v>
      </c>
      <c r="AA275" s="546"/>
      <c r="AB275" s="546">
        <v>0</v>
      </c>
      <c r="AC275" s="546"/>
      <c r="AD275" s="546">
        <v>0</v>
      </c>
      <c r="AE275" s="546">
        <v>0</v>
      </c>
      <c r="AF275" s="546">
        <v>0</v>
      </c>
      <c r="AG275" s="546">
        <v>0</v>
      </c>
      <c r="AH275" s="546">
        <v>0</v>
      </c>
      <c r="AI275" s="546">
        <v>0</v>
      </c>
      <c r="AJ275" s="551">
        <v>0</v>
      </c>
      <c r="AK275" s="546"/>
      <c r="AL275" s="546"/>
      <c r="AM275" s="546"/>
      <c r="AN275" s="546"/>
      <c r="AO275" s="546"/>
      <c r="AP275" s="546"/>
      <c r="AQ275" s="546"/>
      <c r="AR275" s="546"/>
      <c r="AS275" s="546"/>
      <c r="AT275" s="546"/>
      <c r="AU275" s="546"/>
    </row>
    <row r="276" spans="2:47" ht="12">
      <c r="B276" s="539"/>
      <c r="C276" s="540"/>
      <c r="D276" s="549" t="s">
        <v>1502</v>
      </c>
      <c r="F276" s="546">
        <v>0</v>
      </c>
      <c r="G276" s="546"/>
      <c r="H276" s="546">
        <v>0</v>
      </c>
      <c r="I276" s="546"/>
      <c r="J276" s="546">
        <v>0</v>
      </c>
      <c r="K276" s="546"/>
      <c r="L276" s="546">
        <v>0</v>
      </c>
      <c r="M276" s="546"/>
      <c r="N276" s="546">
        <v>0</v>
      </c>
      <c r="O276" s="546"/>
      <c r="P276" s="546">
        <v>0</v>
      </c>
      <c r="Q276" s="546"/>
      <c r="R276" s="546">
        <v>0</v>
      </c>
      <c r="S276" s="546"/>
      <c r="T276" s="546">
        <v>0</v>
      </c>
      <c r="U276" s="546"/>
      <c r="V276" s="546">
        <v>0</v>
      </c>
      <c r="W276" s="546"/>
      <c r="X276" s="546">
        <v>0</v>
      </c>
      <c r="Y276" s="546"/>
      <c r="Z276" s="546">
        <v>0</v>
      </c>
      <c r="AA276" s="546"/>
      <c r="AB276" s="546">
        <v>0</v>
      </c>
      <c r="AC276" s="546"/>
      <c r="AD276" s="546">
        <v>0</v>
      </c>
      <c r="AE276" s="546">
        <v>0</v>
      </c>
      <c r="AF276" s="546">
        <v>0</v>
      </c>
      <c r="AG276" s="546">
        <v>0</v>
      </c>
      <c r="AH276" s="546">
        <v>0</v>
      </c>
      <c r="AI276" s="546">
        <v>0</v>
      </c>
      <c r="AJ276" s="551">
        <v>0</v>
      </c>
      <c r="AK276" s="546"/>
      <c r="AL276" s="546"/>
      <c r="AM276" s="546"/>
      <c r="AN276" s="546"/>
      <c r="AO276" s="546"/>
      <c r="AP276" s="546"/>
      <c r="AQ276" s="546"/>
      <c r="AR276" s="546"/>
      <c r="AS276" s="546"/>
      <c r="AT276" s="546"/>
      <c r="AU276" s="546"/>
    </row>
    <row r="277" spans="2:36" s="513" customFormat="1" ht="11.25" customHeight="1">
      <c r="B277" s="529"/>
      <c r="C277" s="530"/>
      <c r="D277" s="517"/>
      <c r="E277" s="516"/>
      <c r="F277" s="531"/>
      <c r="G277" s="532"/>
      <c r="H277" s="532"/>
      <c r="I277" s="533"/>
      <c r="J277" s="533"/>
      <c r="K277" s="516"/>
      <c r="L277" s="516"/>
      <c r="M277" s="516"/>
      <c r="N277" s="516"/>
      <c r="O277" s="516"/>
      <c r="P277" s="516"/>
      <c r="Q277" s="516"/>
      <c r="R277" s="534"/>
      <c r="S277" s="516"/>
      <c r="T277" s="534"/>
      <c r="U277" s="516"/>
      <c r="V277" s="535"/>
      <c r="W277" s="516"/>
      <c r="X277" s="534"/>
      <c r="Y277" s="516"/>
      <c r="Z277" s="534"/>
      <c r="AA277" s="516"/>
      <c r="AB277" s="534"/>
      <c r="AC277" s="516"/>
      <c r="AD277" s="535"/>
      <c r="AE277" s="534"/>
      <c r="AF277" s="535"/>
      <c r="AG277" s="534"/>
      <c r="AH277" s="534"/>
      <c r="AI277" s="536"/>
      <c r="AJ277" s="537"/>
    </row>
    <row r="278" spans="2:36" s="538" customFormat="1" ht="12.75">
      <c r="B278" s="539"/>
      <c r="C278" s="540"/>
      <c r="D278" s="541" t="s">
        <v>332</v>
      </c>
      <c r="E278" s="542"/>
      <c r="F278" s="543">
        <f>SUM(F280:F290)</f>
        <v>367</v>
      </c>
      <c r="G278" s="543"/>
      <c r="H278" s="543">
        <f>SUM(H280:H290)</f>
        <v>1878</v>
      </c>
      <c r="I278" s="543"/>
      <c r="J278" s="543">
        <f>SUM(J280:J290)</f>
        <v>132562</v>
      </c>
      <c r="K278" s="543"/>
      <c r="L278" s="543">
        <f>SUM(L280:L290)</f>
        <v>656257</v>
      </c>
      <c r="M278" s="544"/>
      <c r="N278" s="543">
        <f>SUM(N280:N290)</f>
        <v>1073402</v>
      </c>
      <c r="O278" s="544"/>
      <c r="P278" s="543">
        <f>SUM(P280:P290)</f>
        <v>46</v>
      </c>
      <c r="Q278" s="543"/>
      <c r="R278" s="543">
        <f>SUM(R280:R290)</f>
        <v>29766</v>
      </c>
      <c r="S278" s="543"/>
      <c r="T278" s="543">
        <f>SUM(T280:T290)</f>
        <v>46223</v>
      </c>
      <c r="U278" s="543"/>
      <c r="V278" s="543">
        <f>SUM(V280:V290)</f>
        <v>49119</v>
      </c>
      <c r="W278" s="543"/>
      <c r="X278" s="543">
        <f>SUM(X280:X290)</f>
        <v>69063</v>
      </c>
      <c r="Y278" s="543"/>
      <c r="Z278" s="543">
        <f>SUM(Z280:Z290)</f>
        <v>11776</v>
      </c>
      <c r="AA278" s="543"/>
      <c r="AB278" s="543">
        <f>SUM(AB280:AB290)</f>
        <v>12949</v>
      </c>
      <c r="AC278" s="543"/>
      <c r="AD278" s="543">
        <f aca="true" t="shared" si="15" ref="AD278:AJ278">SUM(AD280:AD290)</f>
        <v>140600</v>
      </c>
      <c r="AE278" s="543">
        <f t="shared" si="15"/>
        <v>9305</v>
      </c>
      <c r="AF278" s="543">
        <f t="shared" si="15"/>
        <v>1869</v>
      </c>
      <c r="AG278" s="543">
        <f t="shared" si="15"/>
        <v>1893</v>
      </c>
      <c r="AH278" s="543">
        <f t="shared" si="15"/>
        <v>7116</v>
      </c>
      <c r="AI278" s="543">
        <f t="shared" si="15"/>
        <v>0</v>
      </c>
      <c r="AJ278" s="545">
        <f t="shared" si="15"/>
        <v>0</v>
      </c>
    </row>
    <row r="279" spans="2:36" s="538" customFormat="1" ht="19.5" customHeight="1">
      <c r="B279" s="539"/>
      <c r="C279" s="540"/>
      <c r="D279" s="541"/>
      <c r="E279" s="542"/>
      <c r="F279" s="543"/>
      <c r="G279" s="543"/>
      <c r="H279" s="543"/>
      <c r="I279" s="543"/>
      <c r="J279" s="543"/>
      <c r="K279" s="543"/>
      <c r="L279" s="543"/>
      <c r="M279" s="544"/>
      <c r="N279" s="543"/>
      <c r="O279" s="544"/>
      <c r="P279" s="543"/>
      <c r="Q279" s="543"/>
      <c r="R279" s="543"/>
      <c r="S279" s="543"/>
      <c r="T279" s="543"/>
      <c r="U279" s="543"/>
      <c r="V279" s="543"/>
      <c r="W279" s="543"/>
      <c r="X279" s="543"/>
      <c r="Y279" s="543"/>
      <c r="Z279" s="543"/>
      <c r="AA279" s="543"/>
      <c r="AB279" s="543"/>
      <c r="AC279" s="543"/>
      <c r="AD279" s="543"/>
      <c r="AE279" s="543"/>
      <c r="AF279" s="543"/>
      <c r="AG279" s="543"/>
      <c r="AH279" s="543"/>
      <c r="AI279" s="543"/>
      <c r="AJ279" s="545"/>
    </row>
    <row r="280" spans="2:47" s="513" customFormat="1" ht="16.5" customHeight="1">
      <c r="B280" s="539">
        <v>39</v>
      </c>
      <c r="C280" s="540"/>
      <c r="D280" s="549" t="s">
        <v>1490</v>
      </c>
      <c r="E280" s="550"/>
      <c r="F280" s="546">
        <v>247</v>
      </c>
      <c r="G280" s="546"/>
      <c r="H280" s="546">
        <v>542</v>
      </c>
      <c r="I280" s="546"/>
      <c r="J280" s="546">
        <v>0</v>
      </c>
      <c r="K280" s="546"/>
      <c r="L280" s="546">
        <v>101071</v>
      </c>
      <c r="M280" s="546"/>
      <c r="N280" s="546">
        <v>166777</v>
      </c>
      <c r="O280" s="546"/>
      <c r="P280" s="546">
        <v>0</v>
      </c>
      <c r="Q280" s="546"/>
      <c r="R280" s="546">
        <v>0</v>
      </c>
      <c r="S280" s="546"/>
      <c r="T280" s="546">
        <v>0</v>
      </c>
      <c r="U280" s="546"/>
      <c r="V280" s="546" t="s">
        <v>1491</v>
      </c>
      <c r="W280" s="546"/>
      <c r="X280" s="546" t="s">
        <v>1491</v>
      </c>
      <c r="Y280" s="546"/>
      <c r="Z280" s="546" t="s">
        <v>1491</v>
      </c>
      <c r="AA280" s="546"/>
      <c r="AB280" s="546" t="s">
        <v>1491</v>
      </c>
      <c r="AC280" s="546"/>
      <c r="AD280" s="546" t="s">
        <v>1491</v>
      </c>
      <c r="AE280" s="546" t="s">
        <v>1491</v>
      </c>
      <c r="AF280" s="546" t="s">
        <v>1491</v>
      </c>
      <c r="AG280" s="546" t="s">
        <v>1491</v>
      </c>
      <c r="AH280" s="546" t="s">
        <v>1491</v>
      </c>
      <c r="AI280" s="546" t="s">
        <v>1491</v>
      </c>
      <c r="AJ280" s="551" t="s">
        <v>1491</v>
      </c>
      <c r="AK280" s="546"/>
      <c r="AL280" s="546"/>
      <c r="AM280" s="546"/>
      <c r="AN280" s="546"/>
      <c r="AO280" s="546"/>
      <c r="AP280" s="546"/>
      <c r="AQ280" s="546"/>
      <c r="AR280" s="546"/>
      <c r="AS280" s="546"/>
      <c r="AT280" s="546"/>
      <c r="AU280" s="546"/>
    </row>
    <row r="281" spans="2:47" s="513" customFormat="1" ht="16.5" customHeight="1">
      <c r="B281" s="1284" t="s">
        <v>1526</v>
      </c>
      <c r="C281" s="540"/>
      <c r="D281" s="549" t="s">
        <v>1492</v>
      </c>
      <c r="E281" s="550"/>
      <c r="F281" s="546">
        <v>85</v>
      </c>
      <c r="G281" s="546"/>
      <c r="H281" s="546">
        <v>534</v>
      </c>
      <c r="I281" s="546"/>
      <c r="J281" s="546">
        <v>30245</v>
      </c>
      <c r="K281" s="546"/>
      <c r="L281" s="546">
        <v>147047</v>
      </c>
      <c r="M281" s="546"/>
      <c r="N281" s="546">
        <v>214514</v>
      </c>
      <c r="O281" s="546"/>
      <c r="P281" s="546">
        <v>0</v>
      </c>
      <c r="Q281" s="546"/>
      <c r="R281" s="546">
        <v>8268</v>
      </c>
      <c r="S281" s="546"/>
      <c r="T281" s="546">
        <v>7989</v>
      </c>
      <c r="U281" s="546"/>
      <c r="V281" s="546">
        <v>9089</v>
      </c>
      <c r="W281" s="546"/>
      <c r="X281" s="546">
        <v>9515</v>
      </c>
      <c r="Y281" s="546"/>
      <c r="Z281" s="546">
        <v>3008</v>
      </c>
      <c r="AA281" s="546"/>
      <c r="AB281" s="546">
        <v>3842</v>
      </c>
      <c r="AC281" s="546"/>
      <c r="AD281" s="546">
        <v>72531</v>
      </c>
      <c r="AE281" s="546">
        <v>4165</v>
      </c>
      <c r="AF281" s="546">
        <v>483</v>
      </c>
      <c r="AG281" s="546">
        <v>562</v>
      </c>
      <c r="AH281" s="546">
        <v>1151</v>
      </c>
      <c r="AI281" s="546">
        <v>0</v>
      </c>
      <c r="AJ281" s="551">
        <v>0</v>
      </c>
      <c r="AK281" s="546"/>
      <c r="AL281" s="546"/>
      <c r="AM281" s="546"/>
      <c r="AN281" s="546"/>
      <c r="AO281" s="546"/>
      <c r="AP281" s="546"/>
      <c r="AQ281" s="546"/>
      <c r="AR281" s="546"/>
      <c r="AS281" s="546"/>
      <c r="AT281" s="546"/>
      <c r="AU281" s="546"/>
    </row>
    <row r="282" spans="2:47" s="552" customFormat="1" ht="16.5" customHeight="1">
      <c r="B282" s="1284"/>
      <c r="C282" s="554"/>
      <c r="D282" s="549" t="s">
        <v>1494</v>
      </c>
      <c r="E282" s="555"/>
      <c r="F282" s="546">
        <v>23</v>
      </c>
      <c r="G282" s="547"/>
      <c r="H282" s="546">
        <v>291</v>
      </c>
      <c r="I282" s="547"/>
      <c r="J282" s="546">
        <v>22466</v>
      </c>
      <c r="K282" s="546"/>
      <c r="L282" s="546">
        <v>89060</v>
      </c>
      <c r="M282" s="546"/>
      <c r="N282" s="546">
        <v>139320</v>
      </c>
      <c r="O282" s="546"/>
      <c r="P282" s="546">
        <v>0</v>
      </c>
      <c r="Q282" s="546"/>
      <c r="R282" s="546">
        <v>5650</v>
      </c>
      <c r="S282" s="546"/>
      <c r="T282" s="546">
        <v>6332</v>
      </c>
      <c r="U282" s="546"/>
      <c r="V282" s="546">
        <v>5622</v>
      </c>
      <c r="W282" s="546"/>
      <c r="X282" s="546">
        <v>6031</v>
      </c>
      <c r="Y282" s="546"/>
      <c r="Z282" s="546">
        <v>2811</v>
      </c>
      <c r="AA282" s="546"/>
      <c r="AB282" s="546">
        <v>2071</v>
      </c>
      <c r="AC282" s="546"/>
      <c r="AD282" s="546">
        <v>21815</v>
      </c>
      <c r="AE282" s="546">
        <v>1444</v>
      </c>
      <c r="AF282" s="546">
        <v>710</v>
      </c>
      <c r="AG282" s="546">
        <v>633</v>
      </c>
      <c r="AH282" s="546">
        <v>1048</v>
      </c>
      <c r="AI282" s="546">
        <v>0</v>
      </c>
      <c r="AJ282" s="551">
        <v>0</v>
      </c>
      <c r="AK282" s="546"/>
      <c r="AL282" s="546"/>
      <c r="AM282" s="546"/>
      <c r="AN282" s="546"/>
      <c r="AO282" s="546"/>
      <c r="AP282" s="546"/>
      <c r="AQ282" s="546"/>
      <c r="AR282" s="546"/>
      <c r="AS282" s="546"/>
      <c r="AT282" s="546"/>
      <c r="AU282" s="546"/>
    </row>
    <row r="283" spans="2:47" s="513" customFormat="1" ht="16.5" customHeight="1">
      <c r="B283" s="1284"/>
      <c r="C283" s="554"/>
      <c r="D283" s="549" t="s">
        <v>1495</v>
      </c>
      <c r="E283" s="550"/>
      <c r="F283" s="546">
        <v>4</v>
      </c>
      <c r="G283" s="546"/>
      <c r="H283" s="546">
        <v>98</v>
      </c>
      <c r="I283" s="546"/>
      <c r="J283" s="546">
        <v>12614</v>
      </c>
      <c r="K283" s="546"/>
      <c r="L283" s="546">
        <v>34067</v>
      </c>
      <c r="M283" s="546"/>
      <c r="N283" s="546">
        <v>39662</v>
      </c>
      <c r="O283" s="546"/>
      <c r="P283" s="546">
        <v>0</v>
      </c>
      <c r="Q283" s="546"/>
      <c r="R283" s="546">
        <v>1362</v>
      </c>
      <c r="S283" s="546"/>
      <c r="T283" s="546">
        <v>1530</v>
      </c>
      <c r="U283" s="546"/>
      <c r="V283" s="546">
        <v>1481</v>
      </c>
      <c r="W283" s="546"/>
      <c r="X283" s="546">
        <v>1258</v>
      </c>
      <c r="Y283" s="546"/>
      <c r="Z283" s="546">
        <v>480</v>
      </c>
      <c r="AA283" s="546"/>
      <c r="AB283" s="546">
        <v>352</v>
      </c>
      <c r="AC283" s="546"/>
      <c r="AD283" s="546">
        <v>5104</v>
      </c>
      <c r="AE283" s="546">
        <v>1368</v>
      </c>
      <c r="AF283" s="546">
        <v>9</v>
      </c>
      <c r="AG283" s="546">
        <v>75</v>
      </c>
      <c r="AH283" s="546">
        <v>611</v>
      </c>
      <c r="AI283" s="546">
        <v>0</v>
      </c>
      <c r="AJ283" s="551">
        <v>0</v>
      </c>
      <c r="AK283" s="546"/>
      <c r="AL283" s="546"/>
      <c r="AM283" s="546"/>
      <c r="AN283" s="546"/>
      <c r="AO283" s="546"/>
      <c r="AP283" s="546"/>
      <c r="AQ283" s="546"/>
      <c r="AR283" s="546"/>
      <c r="AS283" s="546"/>
      <c r="AT283" s="546"/>
      <c r="AU283" s="546"/>
    </row>
    <row r="284" spans="2:47" s="513" customFormat="1" ht="16.5" customHeight="1">
      <c r="B284" s="1284"/>
      <c r="C284" s="554"/>
      <c r="D284" s="549" t="s">
        <v>1496</v>
      </c>
      <c r="E284" s="550"/>
      <c r="F284" s="546">
        <v>5</v>
      </c>
      <c r="G284" s="546"/>
      <c r="H284" s="546">
        <v>177</v>
      </c>
      <c r="I284" s="546"/>
      <c r="J284" s="546">
        <v>18686</v>
      </c>
      <c r="K284" s="546"/>
      <c r="L284" s="546">
        <v>29137</v>
      </c>
      <c r="M284" s="546"/>
      <c r="N284" s="546">
        <v>59110</v>
      </c>
      <c r="O284" s="546"/>
      <c r="P284" s="546">
        <v>0</v>
      </c>
      <c r="Q284" s="546"/>
      <c r="R284" s="546">
        <v>2837</v>
      </c>
      <c r="S284" s="546"/>
      <c r="T284" s="546">
        <v>2928</v>
      </c>
      <c r="U284" s="546"/>
      <c r="V284" s="546">
        <v>3251</v>
      </c>
      <c r="W284" s="546"/>
      <c r="X284" s="546">
        <v>6300</v>
      </c>
      <c r="Y284" s="546"/>
      <c r="Z284" s="546">
        <v>866</v>
      </c>
      <c r="AA284" s="546"/>
      <c r="AB284" s="546">
        <v>638</v>
      </c>
      <c r="AC284" s="546"/>
      <c r="AD284" s="546">
        <v>18599</v>
      </c>
      <c r="AE284" s="546">
        <v>1065</v>
      </c>
      <c r="AF284" s="546">
        <v>667</v>
      </c>
      <c r="AG284" s="546">
        <v>241</v>
      </c>
      <c r="AH284" s="546">
        <v>1086</v>
      </c>
      <c r="AI284" s="546">
        <v>0</v>
      </c>
      <c r="AJ284" s="551">
        <v>0</v>
      </c>
      <c r="AK284" s="546"/>
      <c r="AL284" s="546"/>
      <c r="AM284" s="546"/>
      <c r="AN284" s="546"/>
      <c r="AO284" s="546"/>
      <c r="AP284" s="546"/>
      <c r="AQ284" s="546"/>
      <c r="AR284" s="546"/>
      <c r="AS284" s="546"/>
      <c r="AT284" s="546"/>
      <c r="AU284" s="546"/>
    </row>
    <row r="285" spans="2:47" s="513" customFormat="1" ht="16.5" customHeight="1">
      <c r="B285" s="1284"/>
      <c r="C285" s="554"/>
      <c r="D285" s="549" t="s">
        <v>1497</v>
      </c>
      <c r="E285" s="550" t="s">
        <v>1504</v>
      </c>
      <c r="F285" s="546">
        <v>2</v>
      </c>
      <c r="G285" s="546"/>
      <c r="H285" s="546">
        <v>236</v>
      </c>
      <c r="I285" s="546"/>
      <c r="J285" s="546">
        <v>48551</v>
      </c>
      <c r="K285" s="546"/>
      <c r="L285" s="546">
        <v>255875</v>
      </c>
      <c r="M285" s="546"/>
      <c r="N285" s="546">
        <v>454019</v>
      </c>
      <c r="O285" s="546"/>
      <c r="P285" s="546">
        <v>46</v>
      </c>
      <c r="Q285" s="546"/>
      <c r="R285" s="546">
        <v>11649</v>
      </c>
      <c r="S285" s="546"/>
      <c r="T285" s="546">
        <v>27444</v>
      </c>
      <c r="U285" s="546"/>
      <c r="V285" s="546">
        <v>29676</v>
      </c>
      <c r="W285" s="546"/>
      <c r="X285" s="546">
        <v>45959</v>
      </c>
      <c r="Y285" s="546"/>
      <c r="Z285" s="546">
        <v>4611</v>
      </c>
      <c r="AA285" s="546"/>
      <c r="AB285" s="546">
        <v>6046</v>
      </c>
      <c r="AC285" s="546"/>
      <c r="AD285" s="546">
        <v>22551</v>
      </c>
      <c r="AE285" s="546">
        <v>1263</v>
      </c>
      <c r="AF285" s="546">
        <v>0</v>
      </c>
      <c r="AG285" s="546">
        <v>382</v>
      </c>
      <c r="AH285" s="546">
        <v>3220</v>
      </c>
      <c r="AI285" s="546">
        <v>0</v>
      </c>
      <c r="AJ285" s="551">
        <v>0</v>
      </c>
      <c r="AK285" s="546"/>
      <c r="AL285" s="546"/>
      <c r="AM285" s="546"/>
      <c r="AN285" s="546"/>
      <c r="AO285" s="546"/>
      <c r="AP285" s="546"/>
      <c r="AQ285" s="546"/>
      <c r="AR285" s="546"/>
      <c r="AS285" s="546"/>
      <c r="AT285" s="546"/>
      <c r="AU285" s="546"/>
    </row>
    <row r="286" spans="2:47" s="513" customFormat="1" ht="16.5" customHeight="1">
      <c r="B286" s="1284"/>
      <c r="C286" s="554"/>
      <c r="D286" s="549" t="s">
        <v>1498</v>
      </c>
      <c r="E286" s="550"/>
      <c r="F286" s="546">
        <v>1</v>
      </c>
      <c r="G286" s="546"/>
      <c r="H286" s="546" t="s">
        <v>1505</v>
      </c>
      <c r="I286" s="546"/>
      <c r="J286" s="546" t="s">
        <v>1505</v>
      </c>
      <c r="K286" s="546"/>
      <c r="L286" s="546" t="s">
        <v>1505</v>
      </c>
      <c r="M286" s="546"/>
      <c r="N286" s="546" t="s">
        <v>1505</v>
      </c>
      <c r="O286" s="546"/>
      <c r="P286" s="546" t="s">
        <v>1505</v>
      </c>
      <c r="Q286" s="546"/>
      <c r="R286" s="546" t="s">
        <v>1505</v>
      </c>
      <c r="S286" s="546"/>
      <c r="T286" s="546" t="s">
        <v>1505</v>
      </c>
      <c r="U286" s="546"/>
      <c r="V286" s="546" t="s">
        <v>1505</v>
      </c>
      <c r="W286" s="546"/>
      <c r="X286" s="546" t="s">
        <v>1505</v>
      </c>
      <c r="Y286" s="546"/>
      <c r="Z286" s="546" t="s">
        <v>1505</v>
      </c>
      <c r="AA286" s="546"/>
      <c r="AB286" s="546" t="s">
        <v>1505</v>
      </c>
      <c r="AC286" s="546"/>
      <c r="AD286" s="546" t="s">
        <v>1505</v>
      </c>
      <c r="AE286" s="546" t="s">
        <v>1505</v>
      </c>
      <c r="AF286" s="546">
        <v>0</v>
      </c>
      <c r="AG286" s="546" t="s">
        <v>1505</v>
      </c>
      <c r="AH286" s="546" t="s">
        <v>1505</v>
      </c>
      <c r="AI286" s="546">
        <v>0</v>
      </c>
      <c r="AJ286" s="551">
        <v>0</v>
      </c>
      <c r="AK286" s="546"/>
      <c r="AL286" s="546"/>
      <c r="AM286" s="546"/>
      <c r="AN286" s="546"/>
      <c r="AO286" s="546"/>
      <c r="AP286" s="546"/>
      <c r="AQ286" s="546"/>
      <c r="AR286" s="546"/>
      <c r="AS286" s="546"/>
      <c r="AT286" s="546"/>
      <c r="AU286" s="546"/>
    </row>
    <row r="287" spans="2:47" s="513" customFormat="1" ht="16.5" customHeight="1">
      <c r="B287" s="1284"/>
      <c r="C287" s="554"/>
      <c r="D287" s="549" t="s">
        <v>1499</v>
      </c>
      <c r="E287" s="550"/>
      <c r="F287" s="546">
        <v>0</v>
      </c>
      <c r="G287" s="546"/>
      <c r="H287" s="546">
        <v>0</v>
      </c>
      <c r="I287" s="546"/>
      <c r="J287" s="546">
        <v>0</v>
      </c>
      <c r="K287" s="546"/>
      <c r="L287" s="546">
        <v>0</v>
      </c>
      <c r="M287" s="546"/>
      <c r="N287" s="546">
        <v>0</v>
      </c>
      <c r="O287" s="546"/>
      <c r="P287" s="546">
        <v>0</v>
      </c>
      <c r="Q287" s="546"/>
      <c r="R287" s="546">
        <v>0</v>
      </c>
      <c r="S287" s="546"/>
      <c r="T287" s="546">
        <v>0</v>
      </c>
      <c r="U287" s="546"/>
      <c r="V287" s="546">
        <v>0</v>
      </c>
      <c r="W287" s="546"/>
      <c r="X287" s="546">
        <v>0</v>
      </c>
      <c r="Y287" s="546"/>
      <c r="Z287" s="546">
        <v>0</v>
      </c>
      <c r="AA287" s="546"/>
      <c r="AB287" s="546">
        <v>0</v>
      </c>
      <c r="AC287" s="546"/>
      <c r="AD287" s="546">
        <v>0</v>
      </c>
      <c r="AE287" s="546">
        <v>0</v>
      </c>
      <c r="AF287" s="546">
        <v>0</v>
      </c>
      <c r="AG287" s="546">
        <v>0</v>
      </c>
      <c r="AH287" s="546">
        <v>0</v>
      </c>
      <c r="AI287" s="546">
        <v>0</v>
      </c>
      <c r="AJ287" s="551">
        <v>0</v>
      </c>
      <c r="AK287" s="546"/>
      <c r="AL287" s="546"/>
      <c r="AM287" s="546"/>
      <c r="AN287" s="546"/>
      <c r="AO287" s="546"/>
      <c r="AP287" s="546"/>
      <c r="AQ287" s="546"/>
      <c r="AR287" s="546"/>
      <c r="AS287" s="546"/>
      <c r="AT287" s="546"/>
      <c r="AU287" s="546"/>
    </row>
    <row r="288" spans="2:47" s="513" customFormat="1" ht="16.5" customHeight="1">
      <c r="B288" s="1284"/>
      <c r="C288" s="540"/>
      <c r="D288" s="549" t="s">
        <v>1500</v>
      </c>
      <c r="E288" s="550"/>
      <c r="F288" s="546">
        <v>0</v>
      </c>
      <c r="G288" s="546"/>
      <c r="H288" s="546">
        <v>0</v>
      </c>
      <c r="I288" s="556"/>
      <c r="J288" s="546">
        <v>0</v>
      </c>
      <c r="K288" s="546"/>
      <c r="L288" s="546">
        <v>0</v>
      </c>
      <c r="M288" s="546"/>
      <c r="N288" s="546">
        <v>0</v>
      </c>
      <c r="O288" s="546"/>
      <c r="P288" s="546">
        <v>0</v>
      </c>
      <c r="Q288" s="546"/>
      <c r="R288" s="546">
        <v>0</v>
      </c>
      <c r="S288" s="546"/>
      <c r="T288" s="546">
        <v>0</v>
      </c>
      <c r="U288" s="546"/>
      <c r="V288" s="546">
        <v>0</v>
      </c>
      <c r="W288" s="546"/>
      <c r="X288" s="546">
        <v>0</v>
      </c>
      <c r="Y288" s="546"/>
      <c r="Z288" s="546">
        <v>0</v>
      </c>
      <c r="AA288" s="546"/>
      <c r="AB288" s="546">
        <v>0</v>
      </c>
      <c r="AC288" s="546"/>
      <c r="AD288" s="546">
        <v>0</v>
      </c>
      <c r="AE288" s="546">
        <v>0</v>
      </c>
      <c r="AF288" s="546">
        <v>0</v>
      </c>
      <c r="AG288" s="546">
        <v>0</v>
      </c>
      <c r="AH288" s="546">
        <v>0</v>
      </c>
      <c r="AI288" s="546">
        <v>0</v>
      </c>
      <c r="AJ288" s="551">
        <v>0</v>
      </c>
      <c r="AK288" s="546"/>
      <c r="AL288" s="546"/>
      <c r="AM288" s="546"/>
      <c r="AN288" s="546"/>
      <c r="AO288" s="546"/>
      <c r="AP288" s="546"/>
      <c r="AQ288" s="546"/>
      <c r="AR288" s="546"/>
      <c r="AS288" s="546"/>
      <c r="AT288" s="546"/>
      <c r="AU288" s="546"/>
    </row>
    <row r="289" spans="2:47" s="513" customFormat="1" ht="16.5" customHeight="1">
      <c r="B289" s="1284"/>
      <c r="C289" s="540"/>
      <c r="D289" s="549" t="s">
        <v>1501</v>
      </c>
      <c r="E289" s="550"/>
      <c r="F289" s="546">
        <v>0</v>
      </c>
      <c r="G289" s="546"/>
      <c r="H289" s="546">
        <v>0</v>
      </c>
      <c r="I289" s="546"/>
      <c r="J289" s="546">
        <v>0</v>
      </c>
      <c r="K289" s="546"/>
      <c r="L289" s="546">
        <v>0</v>
      </c>
      <c r="M289" s="546"/>
      <c r="N289" s="546">
        <v>0</v>
      </c>
      <c r="O289" s="546"/>
      <c r="P289" s="546">
        <v>0</v>
      </c>
      <c r="Q289" s="546"/>
      <c r="R289" s="546">
        <v>0</v>
      </c>
      <c r="S289" s="546"/>
      <c r="T289" s="546">
        <v>0</v>
      </c>
      <c r="U289" s="546"/>
      <c r="V289" s="546">
        <v>0</v>
      </c>
      <c r="W289" s="546"/>
      <c r="X289" s="546">
        <v>0</v>
      </c>
      <c r="Y289" s="546"/>
      <c r="Z289" s="546">
        <v>0</v>
      </c>
      <c r="AA289" s="546"/>
      <c r="AB289" s="546">
        <v>0</v>
      </c>
      <c r="AC289" s="546"/>
      <c r="AD289" s="546">
        <v>0</v>
      </c>
      <c r="AE289" s="546">
        <v>0</v>
      </c>
      <c r="AF289" s="546">
        <v>0</v>
      </c>
      <c r="AG289" s="546">
        <v>0</v>
      </c>
      <c r="AH289" s="546">
        <v>0</v>
      </c>
      <c r="AI289" s="546">
        <v>0</v>
      </c>
      <c r="AJ289" s="551">
        <v>0</v>
      </c>
      <c r="AK289" s="546"/>
      <c r="AL289" s="546"/>
      <c r="AM289" s="546"/>
      <c r="AN289" s="546"/>
      <c r="AO289" s="546"/>
      <c r="AP289" s="546"/>
      <c r="AQ289" s="546"/>
      <c r="AR289" s="546"/>
      <c r="AS289" s="546"/>
      <c r="AT289" s="546"/>
      <c r="AU289" s="546"/>
    </row>
    <row r="290" spans="2:47" ht="12">
      <c r="B290" s="539"/>
      <c r="C290" s="540"/>
      <c r="D290" s="549" t="s">
        <v>1502</v>
      </c>
      <c r="F290" s="546">
        <v>0</v>
      </c>
      <c r="G290" s="546"/>
      <c r="H290" s="546">
        <v>0</v>
      </c>
      <c r="I290" s="546"/>
      <c r="J290" s="546">
        <v>0</v>
      </c>
      <c r="K290" s="546"/>
      <c r="L290" s="546">
        <v>0</v>
      </c>
      <c r="M290" s="546"/>
      <c r="N290" s="546">
        <v>0</v>
      </c>
      <c r="O290" s="546"/>
      <c r="P290" s="546">
        <v>0</v>
      </c>
      <c r="Q290" s="546"/>
      <c r="R290" s="546">
        <v>0</v>
      </c>
      <c r="S290" s="546"/>
      <c r="T290" s="546">
        <v>0</v>
      </c>
      <c r="U290" s="546"/>
      <c r="V290" s="546">
        <v>0</v>
      </c>
      <c r="W290" s="546"/>
      <c r="X290" s="546">
        <v>0</v>
      </c>
      <c r="Y290" s="546"/>
      <c r="Z290" s="546">
        <v>0</v>
      </c>
      <c r="AA290" s="546"/>
      <c r="AB290" s="546">
        <v>0</v>
      </c>
      <c r="AC290" s="546"/>
      <c r="AD290" s="546">
        <v>0</v>
      </c>
      <c r="AE290" s="546">
        <v>0</v>
      </c>
      <c r="AF290" s="546">
        <v>0</v>
      </c>
      <c r="AG290" s="546">
        <v>0</v>
      </c>
      <c r="AH290" s="546">
        <v>0</v>
      </c>
      <c r="AI290" s="546">
        <v>0</v>
      </c>
      <c r="AJ290" s="551">
        <v>0</v>
      </c>
      <c r="AK290" s="546"/>
      <c r="AL290" s="546"/>
      <c r="AM290" s="546"/>
      <c r="AN290" s="546"/>
      <c r="AO290" s="546"/>
      <c r="AP290" s="546"/>
      <c r="AQ290" s="546"/>
      <c r="AR290" s="546"/>
      <c r="AS290" s="546"/>
      <c r="AT290" s="546"/>
      <c r="AU290" s="546"/>
    </row>
    <row r="291" spans="2:47" s="513" customFormat="1" ht="16.5" customHeight="1">
      <c r="B291" s="557"/>
      <c r="C291" s="558"/>
      <c r="D291" s="559"/>
      <c r="E291" s="560"/>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2"/>
      <c r="AK291" s="546"/>
      <c r="AL291" s="546"/>
      <c r="AM291" s="546"/>
      <c r="AN291" s="546"/>
      <c r="AO291" s="546"/>
      <c r="AP291" s="546"/>
      <c r="AQ291" s="546"/>
      <c r="AR291" s="546"/>
      <c r="AS291" s="546"/>
      <c r="AT291" s="546"/>
      <c r="AU291" s="546"/>
    </row>
    <row r="292" spans="3:47" ht="12.75" customHeight="1">
      <c r="C292" s="505" t="s">
        <v>1527</v>
      </c>
      <c r="J292" s="546"/>
      <c r="K292" s="546"/>
      <c r="L292" s="546"/>
      <c r="M292" s="546"/>
      <c r="N292" s="546"/>
      <c r="O292" s="546"/>
      <c r="P292" s="546"/>
      <c r="Q292" s="546"/>
      <c r="R292" s="546"/>
      <c r="S292" s="546"/>
      <c r="T292" s="546"/>
      <c r="U292" s="546"/>
      <c r="V292" s="546"/>
      <c r="W292" s="546"/>
      <c r="X292" s="546"/>
      <c r="Y292" s="546"/>
      <c r="Z292" s="546"/>
      <c r="AA292" s="546"/>
      <c r="AB292" s="546"/>
      <c r="AC292" s="546"/>
      <c r="AD292" s="546"/>
      <c r="AE292" s="546"/>
      <c r="AF292" s="546"/>
      <c r="AG292" s="546"/>
      <c r="AH292" s="546"/>
      <c r="AI292" s="546"/>
      <c r="AJ292" s="546"/>
      <c r="AK292" s="546"/>
      <c r="AL292" s="546"/>
      <c r="AM292" s="546"/>
      <c r="AN292" s="546"/>
      <c r="AO292" s="546"/>
      <c r="AP292" s="546"/>
      <c r="AQ292" s="546"/>
      <c r="AR292" s="546"/>
      <c r="AS292" s="546"/>
      <c r="AT292" s="546"/>
      <c r="AU292" s="546"/>
    </row>
    <row r="293" spans="3:47" ht="12.75" customHeight="1">
      <c r="C293" s="505" t="s">
        <v>1528</v>
      </c>
      <c r="J293" s="546"/>
      <c r="K293" s="546"/>
      <c r="L293" s="546"/>
      <c r="M293" s="546"/>
      <c r="N293" s="546"/>
      <c r="O293" s="546"/>
      <c r="P293" s="546"/>
      <c r="Q293" s="546"/>
      <c r="R293" s="546"/>
      <c r="S293" s="546"/>
      <c r="T293" s="546"/>
      <c r="U293" s="546"/>
      <c r="V293" s="546"/>
      <c r="W293" s="546"/>
      <c r="X293" s="546"/>
      <c r="Y293" s="546"/>
      <c r="Z293" s="546"/>
      <c r="AA293" s="546"/>
      <c r="AB293" s="546"/>
      <c r="AC293" s="546"/>
      <c r="AD293" s="546"/>
      <c r="AE293" s="546"/>
      <c r="AF293" s="546"/>
      <c r="AG293" s="546"/>
      <c r="AH293" s="546"/>
      <c r="AI293" s="546"/>
      <c r="AJ293" s="546"/>
      <c r="AK293" s="546"/>
      <c r="AL293" s="546"/>
      <c r="AM293" s="546"/>
      <c r="AN293" s="546"/>
      <c r="AO293" s="546"/>
      <c r="AP293" s="546"/>
      <c r="AQ293" s="546"/>
      <c r="AR293" s="546"/>
      <c r="AS293" s="546"/>
      <c r="AT293" s="546"/>
      <c r="AU293" s="546"/>
    </row>
    <row r="294" spans="10:47" ht="12.75" customHeight="1">
      <c r="J294" s="546"/>
      <c r="K294" s="546"/>
      <c r="L294" s="546"/>
      <c r="M294" s="546"/>
      <c r="N294" s="546"/>
      <c r="O294" s="546"/>
      <c r="P294" s="546"/>
      <c r="Q294" s="546"/>
      <c r="R294" s="546"/>
      <c r="S294" s="546"/>
      <c r="T294" s="546"/>
      <c r="U294" s="546"/>
      <c r="V294" s="546"/>
      <c r="W294" s="546"/>
      <c r="X294" s="546"/>
      <c r="Y294" s="546"/>
      <c r="Z294" s="546"/>
      <c r="AA294" s="546"/>
      <c r="AB294" s="546"/>
      <c r="AC294" s="546"/>
      <c r="AD294" s="546"/>
      <c r="AE294" s="546"/>
      <c r="AF294" s="546"/>
      <c r="AG294" s="546"/>
      <c r="AH294" s="546"/>
      <c r="AI294" s="546"/>
      <c r="AJ294" s="546"/>
      <c r="AK294" s="546"/>
      <c r="AL294" s="546"/>
      <c r="AM294" s="546"/>
      <c r="AN294" s="546"/>
      <c r="AO294" s="546"/>
      <c r="AP294" s="546"/>
      <c r="AQ294" s="546"/>
      <c r="AR294" s="546"/>
      <c r="AS294" s="546"/>
      <c r="AT294" s="546"/>
      <c r="AU294" s="546"/>
    </row>
    <row r="295" spans="10:47" ht="12">
      <c r="J295" s="546"/>
      <c r="K295" s="546"/>
      <c r="L295" s="546"/>
      <c r="M295" s="546"/>
      <c r="N295" s="546"/>
      <c r="O295" s="546"/>
      <c r="P295" s="546"/>
      <c r="Q295" s="546"/>
      <c r="R295" s="546"/>
      <c r="S295" s="546"/>
      <c r="T295" s="546"/>
      <c r="U295" s="546"/>
      <c r="V295" s="546"/>
      <c r="W295" s="546"/>
      <c r="X295" s="546"/>
      <c r="Y295" s="546"/>
      <c r="Z295" s="546"/>
      <c r="AA295" s="546"/>
      <c r="AB295" s="546"/>
      <c r="AC295" s="546"/>
      <c r="AD295" s="546"/>
      <c r="AE295" s="546"/>
      <c r="AF295" s="546"/>
      <c r="AG295" s="546"/>
      <c r="AH295" s="546"/>
      <c r="AI295" s="546"/>
      <c r="AJ295" s="546"/>
      <c r="AK295" s="546"/>
      <c r="AL295" s="546"/>
      <c r="AM295" s="546"/>
      <c r="AN295" s="546"/>
      <c r="AO295" s="546"/>
      <c r="AP295" s="546"/>
      <c r="AQ295" s="546"/>
      <c r="AR295" s="546"/>
      <c r="AS295" s="546"/>
      <c r="AT295" s="546"/>
      <c r="AU295" s="546"/>
    </row>
    <row r="296" spans="10:47" ht="12">
      <c r="J296" s="546"/>
      <c r="K296" s="546"/>
      <c r="L296" s="546"/>
      <c r="M296" s="546"/>
      <c r="N296" s="546"/>
      <c r="O296" s="546"/>
      <c r="P296" s="546"/>
      <c r="Q296" s="546"/>
      <c r="R296" s="546"/>
      <c r="S296" s="546"/>
      <c r="T296" s="546"/>
      <c r="U296" s="546"/>
      <c r="V296" s="546"/>
      <c r="W296" s="546"/>
      <c r="X296" s="546"/>
      <c r="Y296" s="546"/>
      <c r="Z296" s="546"/>
      <c r="AA296" s="546"/>
      <c r="AB296" s="546"/>
      <c r="AC296" s="546"/>
      <c r="AD296" s="546"/>
      <c r="AE296" s="546"/>
      <c r="AF296" s="546"/>
      <c r="AG296" s="546"/>
      <c r="AH296" s="546"/>
      <c r="AI296" s="546"/>
      <c r="AJ296" s="546"/>
      <c r="AK296" s="546"/>
      <c r="AL296" s="546"/>
      <c r="AM296" s="546"/>
      <c r="AN296" s="546"/>
      <c r="AO296" s="546"/>
      <c r="AP296" s="546"/>
      <c r="AQ296" s="546"/>
      <c r="AR296" s="546"/>
      <c r="AS296" s="546"/>
      <c r="AT296" s="546"/>
      <c r="AU296" s="546"/>
    </row>
    <row r="297" spans="10:47" ht="12">
      <c r="J297" s="546"/>
      <c r="K297" s="546"/>
      <c r="L297" s="546"/>
      <c r="M297" s="546"/>
      <c r="N297" s="546"/>
      <c r="O297" s="546"/>
      <c r="P297" s="546"/>
      <c r="Q297" s="546"/>
      <c r="R297" s="546"/>
      <c r="S297" s="546"/>
      <c r="T297" s="546"/>
      <c r="U297" s="546"/>
      <c r="V297" s="546"/>
      <c r="W297" s="546"/>
      <c r="X297" s="546"/>
      <c r="Y297" s="546"/>
      <c r="Z297" s="546"/>
      <c r="AA297" s="546"/>
      <c r="AB297" s="546"/>
      <c r="AC297" s="546"/>
      <c r="AD297" s="546"/>
      <c r="AE297" s="546"/>
      <c r="AF297" s="546"/>
      <c r="AG297" s="546"/>
      <c r="AH297" s="546"/>
      <c r="AI297" s="546"/>
      <c r="AJ297" s="546"/>
      <c r="AK297" s="546"/>
      <c r="AL297" s="546"/>
      <c r="AM297" s="546"/>
      <c r="AN297" s="546"/>
      <c r="AO297" s="546"/>
      <c r="AP297" s="546"/>
      <c r="AQ297" s="546"/>
      <c r="AR297" s="546"/>
      <c r="AS297" s="546"/>
      <c r="AT297" s="546"/>
      <c r="AU297" s="546"/>
    </row>
    <row r="298" spans="10:47" ht="12">
      <c r="J298" s="546"/>
      <c r="K298" s="546"/>
      <c r="L298" s="546"/>
      <c r="M298" s="546"/>
      <c r="N298" s="546"/>
      <c r="O298" s="546"/>
      <c r="P298" s="546"/>
      <c r="Q298" s="546"/>
      <c r="R298" s="546"/>
      <c r="S298" s="546"/>
      <c r="T298" s="546"/>
      <c r="U298" s="546"/>
      <c r="V298" s="546"/>
      <c r="W298" s="546"/>
      <c r="X298" s="546"/>
      <c r="Y298" s="546"/>
      <c r="Z298" s="546"/>
      <c r="AA298" s="546"/>
      <c r="AB298" s="546"/>
      <c r="AC298" s="546"/>
      <c r="AD298" s="546"/>
      <c r="AE298" s="546"/>
      <c r="AF298" s="546"/>
      <c r="AG298" s="546"/>
      <c r="AH298" s="546"/>
      <c r="AI298" s="546"/>
      <c r="AJ298" s="546"/>
      <c r="AK298" s="546"/>
      <c r="AL298" s="546"/>
      <c r="AM298" s="546"/>
      <c r="AN298" s="546"/>
      <c r="AO298" s="546"/>
      <c r="AP298" s="546"/>
      <c r="AQ298" s="546"/>
      <c r="AR298" s="546"/>
      <c r="AS298" s="546"/>
      <c r="AT298" s="546"/>
      <c r="AU298" s="546"/>
    </row>
    <row r="299" spans="10:47" ht="12">
      <c r="J299" s="546"/>
      <c r="K299" s="546"/>
      <c r="L299" s="546"/>
      <c r="M299" s="546"/>
      <c r="N299" s="546"/>
      <c r="O299" s="546"/>
      <c r="P299" s="546"/>
      <c r="Q299" s="546"/>
      <c r="R299" s="546"/>
      <c r="S299" s="546"/>
      <c r="T299" s="546"/>
      <c r="U299" s="546"/>
      <c r="V299" s="546"/>
      <c r="W299" s="546"/>
      <c r="X299" s="546"/>
      <c r="Y299" s="546"/>
      <c r="Z299" s="546"/>
      <c r="AA299" s="546"/>
      <c r="AB299" s="546"/>
      <c r="AC299" s="546"/>
      <c r="AD299" s="546"/>
      <c r="AE299" s="546"/>
      <c r="AF299" s="546"/>
      <c r="AG299" s="546"/>
      <c r="AH299" s="546"/>
      <c r="AI299" s="546"/>
      <c r="AJ299" s="546"/>
      <c r="AK299" s="546"/>
      <c r="AL299" s="546"/>
      <c r="AM299" s="546"/>
      <c r="AN299" s="546"/>
      <c r="AO299" s="546"/>
      <c r="AP299" s="546"/>
      <c r="AQ299" s="546"/>
      <c r="AR299" s="546"/>
      <c r="AS299" s="546"/>
      <c r="AT299" s="546"/>
      <c r="AU299" s="546"/>
    </row>
    <row r="300" spans="10:47" ht="12">
      <c r="J300" s="546"/>
      <c r="K300" s="546"/>
      <c r="L300" s="546"/>
      <c r="M300" s="546"/>
      <c r="N300" s="546"/>
      <c r="O300" s="546"/>
      <c r="P300" s="546"/>
      <c r="Q300" s="546"/>
      <c r="R300" s="546"/>
      <c r="S300" s="546"/>
      <c r="T300" s="546"/>
      <c r="U300" s="546"/>
      <c r="V300" s="546"/>
      <c r="W300" s="546"/>
      <c r="X300" s="546"/>
      <c r="Y300" s="546"/>
      <c r="Z300" s="546"/>
      <c r="AA300" s="546"/>
      <c r="AB300" s="546"/>
      <c r="AC300" s="546"/>
      <c r="AD300" s="546"/>
      <c r="AE300" s="546"/>
      <c r="AF300" s="546"/>
      <c r="AG300" s="546"/>
      <c r="AH300" s="546"/>
      <c r="AI300" s="546"/>
      <c r="AJ300" s="546"/>
      <c r="AK300" s="546"/>
      <c r="AL300" s="546"/>
      <c r="AM300" s="546"/>
      <c r="AN300" s="546"/>
      <c r="AO300" s="546"/>
      <c r="AP300" s="546"/>
      <c r="AQ300" s="546"/>
      <c r="AR300" s="546"/>
      <c r="AS300" s="546"/>
      <c r="AT300" s="546"/>
      <c r="AU300" s="546"/>
    </row>
    <row r="301" spans="10:47" ht="12">
      <c r="J301" s="546"/>
      <c r="K301" s="546"/>
      <c r="L301" s="546"/>
      <c r="M301" s="546"/>
      <c r="N301" s="546"/>
      <c r="O301" s="546"/>
      <c r="P301" s="546"/>
      <c r="Q301" s="546"/>
      <c r="R301" s="546"/>
      <c r="S301" s="546"/>
      <c r="T301" s="546"/>
      <c r="U301" s="546"/>
      <c r="V301" s="546"/>
      <c r="W301" s="546"/>
      <c r="X301" s="546"/>
      <c r="Y301" s="546"/>
      <c r="Z301" s="546"/>
      <c r="AA301" s="546"/>
      <c r="AB301" s="546"/>
      <c r="AC301" s="546"/>
      <c r="AD301" s="546"/>
      <c r="AE301" s="546"/>
      <c r="AF301" s="546"/>
      <c r="AG301" s="546"/>
      <c r="AH301" s="546"/>
      <c r="AI301" s="546"/>
      <c r="AJ301" s="546"/>
      <c r="AK301" s="546"/>
      <c r="AL301" s="546"/>
      <c r="AM301" s="546"/>
      <c r="AN301" s="546"/>
      <c r="AO301" s="546"/>
      <c r="AP301" s="546"/>
      <c r="AQ301" s="546"/>
      <c r="AR301" s="546"/>
      <c r="AS301" s="546"/>
      <c r="AT301" s="546"/>
      <c r="AU301" s="546"/>
    </row>
    <row r="302" spans="10:47" ht="12">
      <c r="J302" s="546"/>
      <c r="K302" s="546"/>
      <c r="L302" s="546"/>
      <c r="M302" s="546"/>
      <c r="N302" s="546"/>
      <c r="O302" s="546"/>
      <c r="P302" s="546"/>
      <c r="Q302" s="546"/>
      <c r="R302" s="546"/>
      <c r="S302" s="546"/>
      <c r="T302" s="546"/>
      <c r="U302" s="546"/>
      <c r="V302" s="546"/>
      <c r="W302" s="546"/>
      <c r="X302" s="546"/>
      <c r="Y302" s="546"/>
      <c r="Z302" s="546"/>
      <c r="AA302" s="546"/>
      <c r="AB302" s="546"/>
      <c r="AC302" s="546"/>
      <c r="AD302" s="546"/>
      <c r="AE302" s="546"/>
      <c r="AF302" s="546"/>
      <c r="AG302" s="546"/>
      <c r="AH302" s="546"/>
      <c r="AI302" s="546"/>
      <c r="AJ302" s="546"/>
      <c r="AK302" s="546"/>
      <c r="AL302" s="546"/>
      <c r="AM302" s="546"/>
      <c r="AN302" s="546"/>
      <c r="AO302" s="546"/>
      <c r="AP302" s="546"/>
      <c r="AQ302" s="546"/>
      <c r="AR302" s="546"/>
      <c r="AS302" s="546"/>
      <c r="AT302" s="546"/>
      <c r="AU302" s="546"/>
    </row>
    <row r="303" spans="10:47" ht="12">
      <c r="J303" s="546"/>
      <c r="K303" s="546"/>
      <c r="L303" s="546"/>
      <c r="M303" s="546"/>
      <c r="N303" s="546"/>
      <c r="O303" s="546"/>
      <c r="P303" s="546"/>
      <c r="Q303" s="546"/>
      <c r="R303" s="546"/>
      <c r="S303" s="546"/>
      <c r="T303" s="546"/>
      <c r="U303" s="546"/>
      <c r="V303" s="546"/>
      <c r="W303" s="546"/>
      <c r="X303" s="546"/>
      <c r="Y303" s="546"/>
      <c r="Z303" s="546"/>
      <c r="AA303" s="546"/>
      <c r="AB303" s="546"/>
      <c r="AC303" s="546"/>
      <c r="AD303" s="546"/>
      <c r="AE303" s="546"/>
      <c r="AF303" s="546"/>
      <c r="AG303" s="546"/>
      <c r="AH303" s="546"/>
      <c r="AI303" s="546"/>
      <c r="AJ303" s="546"/>
      <c r="AK303" s="546"/>
      <c r="AL303" s="546"/>
      <c r="AM303" s="546"/>
      <c r="AN303" s="546"/>
      <c r="AO303" s="546"/>
      <c r="AP303" s="546"/>
      <c r="AQ303" s="546"/>
      <c r="AR303" s="546"/>
      <c r="AS303" s="546"/>
      <c r="AT303" s="546"/>
      <c r="AU303" s="546"/>
    </row>
    <row r="304" spans="10:47" ht="12">
      <c r="J304" s="546"/>
      <c r="K304" s="546"/>
      <c r="L304" s="546"/>
      <c r="M304" s="546"/>
      <c r="N304" s="546"/>
      <c r="O304" s="546"/>
      <c r="P304" s="546"/>
      <c r="Q304" s="546"/>
      <c r="R304" s="546"/>
      <c r="S304" s="546"/>
      <c r="T304" s="546"/>
      <c r="U304" s="546"/>
      <c r="V304" s="546"/>
      <c r="W304" s="546"/>
      <c r="X304" s="546"/>
      <c r="Y304" s="546"/>
      <c r="Z304" s="546"/>
      <c r="AA304" s="546"/>
      <c r="AB304" s="546"/>
      <c r="AC304" s="546"/>
      <c r="AD304" s="546"/>
      <c r="AE304" s="546"/>
      <c r="AF304" s="546"/>
      <c r="AG304" s="546"/>
      <c r="AH304" s="546"/>
      <c r="AI304" s="546"/>
      <c r="AJ304" s="546"/>
      <c r="AK304" s="546"/>
      <c r="AL304" s="546"/>
      <c r="AM304" s="546"/>
      <c r="AN304" s="546"/>
      <c r="AO304" s="546"/>
      <c r="AP304" s="546"/>
      <c r="AQ304" s="546"/>
      <c r="AR304" s="546"/>
      <c r="AS304" s="546"/>
      <c r="AT304" s="546"/>
      <c r="AU304" s="546"/>
    </row>
    <row r="305" spans="10:47" ht="12">
      <c r="J305" s="546"/>
      <c r="K305" s="546"/>
      <c r="L305" s="546"/>
      <c r="M305" s="546"/>
      <c r="N305" s="546"/>
      <c r="O305" s="546"/>
      <c r="P305" s="546"/>
      <c r="Q305" s="546"/>
      <c r="R305" s="546"/>
      <c r="S305" s="546"/>
      <c r="T305" s="546"/>
      <c r="U305" s="546"/>
      <c r="V305" s="546"/>
      <c r="W305" s="546"/>
      <c r="X305" s="546"/>
      <c r="Y305" s="546"/>
      <c r="Z305" s="546"/>
      <c r="AA305" s="546"/>
      <c r="AB305" s="546"/>
      <c r="AC305" s="546"/>
      <c r="AD305" s="546"/>
      <c r="AE305" s="546"/>
      <c r="AF305" s="546"/>
      <c r="AG305" s="546"/>
      <c r="AH305" s="546"/>
      <c r="AI305" s="546"/>
      <c r="AJ305" s="546"/>
      <c r="AK305" s="546"/>
      <c r="AL305" s="546"/>
      <c r="AM305" s="546"/>
      <c r="AN305" s="546"/>
      <c r="AO305" s="546"/>
      <c r="AP305" s="546"/>
      <c r="AQ305" s="546"/>
      <c r="AR305" s="546"/>
      <c r="AS305" s="546"/>
      <c r="AT305" s="546"/>
      <c r="AU305" s="546"/>
    </row>
    <row r="306" spans="10:47" ht="12">
      <c r="J306" s="546"/>
      <c r="K306" s="546"/>
      <c r="L306" s="546"/>
      <c r="M306" s="546"/>
      <c r="N306" s="546"/>
      <c r="O306" s="546"/>
      <c r="P306" s="546"/>
      <c r="Q306" s="546"/>
      <c r="R306" s="546"/>
      <c r="S306" s="546"/>
      <c r="T306" s="546"/>
      <c r="U306" s="546"/>
      <c r="V306" s="546"/>
      <c r="W306" s="546"/>
      <c r="X306" s="546"/>
      <c r="Y306" s="546"/>
      <c r="Z306" s="546"/>
      <c r="AA306" s="546"/>
      <c r="AB306" s="546"/>
      <c r="AC306" s="546"/>
      <c r="AD306" s="546"/>
      <c r="AE306" s="546"/>
      <c r="AF306" s="546"/>
      <c r="AG306" s="546"/>
      <c r="AH306" s="546"/>
      <c r="AI306" s="546"/>
      <c r="AJ306" s="546"/>
      <c r="AK306" s="546"/>
      <c r="AL306" s="546"/>
      <c r="AM306" s="546"/>
      <c r="AN306" s="546"/>
      <c r="AO306" s="546"/>
      <c r="AP306" s="546"/>
      <c r="AQ306" s="546"/>
      <c r="AR306" s="546"/>
      <c r="AS306" s="546"/>
      <c r="AT306" s="546"/>
      <c r="AU306" s="546"/>
    </row>
    <row r="307" spans="10:47" ht="12">
      <c r="J307" s="546"/>
      <c r="K307" s="546"/>
      <c r="L307" s="546"/>
      <c r="M307" s="546"/>
      <c r="N307" s="546"/>
      <c r="O307" s="546"/>
      <c r="P307" s="546"/>
      <c r="Q307" s="546"/>
      <c r="R307" s="546"/>
      <c r="S307" s="546"/>
      <c r="T307" s="546"/>
      <c r="U307" s="546"/>
      <c r="V307" s="546"/>
      <c r="W307" s="546"/>
      <c r="X307" s="546"/>
      <c r="Y307" s="546"/>
      <c r="Z307" s="546"/>
      <c r="AA307" s="546"/>
      <c r="AB307" s="546"/>
      <c r="AC307" s="546"/>
      <c r="AD307" s="546"/>
      <c r="AE307" s="546"/>
      <c r="AF307" s="546"/>
      <c r="AG307" s="546"/>
      <c r="AH307" s="546"/>
      <c r="AI307" s="546"/>
      <c r="AJ307" s="546"/>
      <c r="AK307" s="546"/>
      <c r="AL307" s="546"/>
      <c r="AM307" s="546"/>
      <c r="AN307" s="546"/>
      <c r="AO307" s="546"/>
      <c r="AP307" s="546"/>
      <c r="AQ307" s="546"/>
      <c r="AR307" s="546"/>
      <c r="AS307" s="546"/>
      <c r="AT307" s="546"/>
      <c r="AU307" s="546"/>
    </row>
    <row r="308" spans="10:47" ht="12">
      <c r="J308" s="546"/>
      <c r="K308" s="546"/>
      <c r="L308" s="546"/>
      <c r="M308" s="546"/>
      <c r="N308" s="546"/>
      <c r="O308" s="546"/>
      <c r="P308" s="546"/>
      <c r="Q308" s="546"/>
      <c r="R308" s="546"/>
      <c r="S308" s="546"/>
      <c r="T308" s="546"/>
      <c r="U308" s="546"/>
      <c r="V308" s="546"/>
      <c r="W308" s="546"/>
      <c r="X308" s="546"/>
      <c r="Y308" s="546"/>
      <c r="Z308" s="546"/>
      <c r="AA308" s="546"/>
      <c r="AB308" s="546"/>
      <c r="AC308" s="546"/>
      <c r="AD308" s="546"/>
      <c r="AE308" s="546"/>
      <c r="AF308" s="546"/>
      <c r="AG308" s="546"/>
      <c r="AH308" s="546"/>
      <c r="AI308" s="546"/>
      <c r="AJ308" s="546"/>
      <c r="AK308" s="546"/>
      <c r="AL308" s="546"/>
      <c r="AM308" s="546"/>
      <c r="AN308" s="546"/>
      <c r="AO308" s="546"/>
      <c r="AP308" s="546"/>
      <c r="AQ308" s="546"/>
      <c r="AR308" s="546"/>
      <c r="AS308" s="546"/>
      <c r="AT308" s="546"/>
      <c r="AU308" s="546"/>
    </row>
    <row r="309" spans="10:47" ht="12">
      <c r="J309" s="546"/>
      <c r="K309" s="546"/>
      <c r="L309" s="546"/>
      <c r="M309" s="546"/>
      <c r="N309" s="546"/>
      <c r="O309" s="546"/>
      <c r="P309" s="546"/>
      <c r="Q309" s="546"/>
      <c r="R309" s="546"/>
      <c r="S309" s="546"/>
      <c r="T309" s="546"/>
      <c r="U309" s="546"/>
      <c r="V309" s="546"/>
      <c r="W309" s="546"/>
      <c r="X309" s="546"/>
      <c r="Y309" s="546"/>
      <c r="Z309" s="546"/>
      <c r="AA309" s="546"/>
      <c r="AB309" s="546"/>
      <c r="AC309" s="546"/>
      <c r="AD309" s="546"/>
      <c r="AE309" s="546"/>
      <c r="AF309" s="546"/>
      <c r="AG309" s="546"/>
      <c r="AH309" s="546"/>
      <c r="AI309" s="546"/>
      <c r="AJ309" s="546"/>
      <c r="AK309" s="546"/>
      <c r="AL309" s="546"/>
      <c r="AM309" s="546"/>
      <c r="AN309" s="546"/>
      <c r="AO309" s="546"/>
      <c r="AP309" s="546"/>
      <c r="AQ309" s="546"/>
      <c r="AR309" s="546"/>
      <c r="AS309" s="546"/>
      <c r="AT309" s="546"/>
      <c r="AU309" s="546"/>
    </row>
    <row r="310" spans="10:47" ht="12">
      <c r="J310" s="546"/>
      <c r="K310" s="546"/>
      <c r="L310" s="546"/>
      <c r="M310" s="546"/>
      <c r="N310" s="546"/>
      <c r="O310" s="546"/>
      <c r="P310" s="546"/>
      <c r="Q310" s="546"/>
      <c r="R310" s="546"/>
      <c r="S310" s="546"/>
      <c r="T310" s="546"/>
      <c r="U310" s="546"/>
      <c r="V310" s="546"/>
      <c r="W310" s="546"/>
      <c r="X310" s="546"/>
      <c r="Y310" s="546"/>
      <c r="Z310" s="546"/>
      <c r="AA310" s="546"/>
      <c r="AB310" s="546"/>
      <c r="AC310" s="546"/>
      <c r="AD310" s="546"/>
      <c r="AE310" s="546"/>
      <c r="AF310" s="546"/>
      <c r="AG310" s="546"/>
      <c r="AH310" s="546"/>
      <c r="AI310" s="546"/>
      <c r="AJ310" s="546"/>
      <c r="AK310" s="546"/>
      <c r="AL310" s="546"/>
      <c r="AM310" s="546"/>
      <c r="AN310" s="546"/>
      <c r="AO310" s="546"/>
      <c r="AP310" s="546"/>
      <c r="AQ310" s="546"/>
      <c r="AR310" s="546"/>
      <c r="AS310" s="546"/>
      <c r="AT310" s="546"/>
      <c r="AU310" s="546"/>
    </row>
    <row r="311" spans="10:47" ht="12">
      <c r="J311" s="546"/>
      <c r="K311" s="546"/>
      <c r="L311" s="546"/>
      <c r="M311" s="546"/>
      <c r="N311" s="546"/>
      <c r="O311" s="546"/>
      <c r="P311" s="546"/>
      <c r="Q311" s="546"/>
      <c r="R311" s="546"/>
      <c r="S311" s="546"/>
      <c r="T311" s="546"/>
      <c r="U311" s="546"/>
      <c r="V311" s="546"/>
      <c r="W311" s="546"/>
      <c r="X311" s="546"/>
      <c r="Y311" s="546"/>
      <c r="Z311" s="546"/>
      <c r="AA311" s="546"/>
      <c r="AB311" s="546"/>
      <c r="AC311" s="546"/>
      <c r="AD311" s="546"/>
      <c r="AE311" s="546"/>
      <c r="AF311" s="546"/>
      <c r="AG311" s="546"/>
      <c r="AH311" s="546"/>
      <c r="AI311" s="546"/>
      <c r="AJ311" s="546"/>
      <c r="AK311" s="546"/>
      <c r="AL311" s="546"/>
      <c r="AM311" s="546"/>
      <c r="AN311" s="546"/>
      <c r="AO311" s="546"/>
      <c r="AP311" s="546"/>
      <c r="AQ311" s="546"/>
      <c r="AR311" s="546"/>
      <c r="AS311" s="546"/>
      <c r="AT311" s="546"/>
      <c r="AU311" s="546"/>
    </row>
    <row r="312" spans="10:47" ht="12">
      <c r="J312" s="546"/>
      <c r="K312" s="546"/>
      <c r="L312" s="546"/>
      <c r="M312" s="546"/>
      <c r="N312" s="546"/>
      <c r="O312" s="546"/>
      <c r="P312" s="546"/>
      <c r="Q312" s="546"/>
      <c r="R312" s="546"/>
      <c r="S312" s="546"/>
      <c r="T312" s="546"/>
      <c r="U312" s="546"/>
      <c r="V312" s="546"/>
      <c r="W312" s="546"/>
      <c r="X312" s="546"/>
      <c r="Y312" s="546"/>
      <c r="Z312" s="546"/>
      <c r="AA312" s="546"/>
      <c r="AB312" s="546"/>
      <c r="AC312" s="546"/>
      <c r="AD312" s="546"/>
      <c r="AE312" s="546"/>
      <c r="AF312" s="546"/>
      <c r="AG312" s="546"/>
      <c r="AH312" s="546"/>
      <c r="AI312" s="546"/>
      <c r="AJ312" s="546"/>
      <c r="AK312" s="546"/>
      <c r="AL312" s="546"/>
      <c r="AM312" s="546"/>
      <c r="AN312" s="546"/>
      <c r="AO312" s="546"/>
      <c r="AP312" s="546"/>
      <c r="AQ312" s="546"/>
      <c r="AR312" s="546"/>
      <c r="AS312" s="546"/>
      <c r="AT312" s="546"/>
      <c r="AU312" s="546"/>
    </row>
    <row r="313" spans="10:47" ht="12">
      <c r="J313" s="546"/>
      <c r="K313" s="546"/>
      <c r="L313" s="546"/>
      <c r="M313" s="546"/>
      <c r="N313" s="546"/>
      <c r="O313" s="546"/>
      <c r="P313" s="546"/>
      <c r="Q313" s="546"/>
      <c r="R313" s="546"/>
      <c r="S313" s="546"/>
      <c r="T313" s="546"/>
      <c r="U313" s="546"/>
      <c r="V313" s="546"/>
      <c r="W313" s="546"/>
      <c r="X313" s="546"/>
      <c r="Y313" s="546"/>
      <c r="Z313" s="546"/>
      <c r="AA313" s="546"/>
      <c r="AB313" s="546"/>
      <c r="AC313" s="546"/>
      <c r="AD313" s="546"/>
      <c r="AE313" s="546"/>
      <c r="AF313" s="546"/>
      <c r="AG313" s="546"/>
      <c r="AH313" s="546"/>
      <c r="AI313" s="546"/>
      <c r="AJ313" s="546"/>
      <c r="AK313" s="546"/>
      <c r="AL313" s="546"/>
      <c r="AM313" s="546"/>
      <c r="AN313" s="546"/>
      <c r="AO313" s="546"/>
      <c r="AP313" s="546"/>
      <c r="AQ313" s="546"/>
      <c r="AR313" s="546"/>
      <c r="AS313" s="546"/>
      <c r="AT313" s="546"/>
      <c r="AU313" s="546"/>
    </row>
    <row r="314" spans="10:47" ht="12">
      <c r="J314" s="546"/>
      <c r="K314" s="546"/>
      <c r="L314" s="546"/>
      <c r="M314" s="546"/>
      <c r="N314" s="546"/>
      <c r="O314" s="546"/>
      <c r="P314" s="546"/>
      <c r="Q314" s="546"/>
      <c r="R314" s="546"/>
      <c r="S314" s="546"/>
      <c r="T314" s="546"/>
      <c r="U314" s="546"/>
      <c r="V314" s="546"/>
      <c r="W314" s="546"/>
      <c r="X314" s="546"/>
      <c r="Y314" s="546"/>
      <c r="Z314" s="546"/>
      <c r="AA314" s="546"/>
      <c r="AB314" s="546"/>
      <c r="AC314" s="546"/>
      <c r="AD314" s="546"/>
      <c r="AE314" s="546"/>
      <c r="AF314" s="546"/>
      <c r="AG314" s="546"/>
      <c r="AH314" s="546"/>
      <c r="AI314" s="546"/>
      <c r="AJ314" s="546"/>
      <c r="AK314" s="546"/>
      <c r="AL314" s="546"/>
      <c r="AM314" s="546"/>
      <c r="AN314" s="546"/>
      <c r="AO314" s="546"/>
      <c r="AP314" s="546"/>
      <c r="AQ314" s="546"/>
      <c r="AR314" s="546"/>
      <c r="AS314" s="546"/>
      <c r="AT314" s="546"/>
      <c r="AU314" s="546"/>
    </row>
    <row r="315" spans="10:47" ht="12">
      <c r="J315" s="546"/>
      <c r="K315" s="546"/>
      <c r="L315" s="546"/>
      <c r="M315" s="546"/>
      <c r="N315" s="546"/>
      <c r="O315" s="546"/>
      <c r="P315" s="546"/>
      <c r="Q315" s="546"/>
      <c r="R315" s="546"/>
      <c r="S315" s="546"/>
      <c r="T315" s="546"/>
      <c r="U315" s="546"/>
      <c r="V315" s="546"/>
      <c r="W315" s="546"/>
      <c r="X315" s="546"/>
      <c r="Y315" s="546"/>
      <c r="Z315" s="546"/>
      <c r="AA315" s="546"/>
      <c r="AB315" s="546"/>
      <c r="AC315" s="546"/>
      <c r="AD315" s="546"/>
      <c r="AE315" s="546"/>
      <c r="AF315" s="546"/>
      <c r="AG315" s="546"/>
      <c r="AH315" s="546"/>
      <c r="AI315" s="546"/>
      <c r="AJ315" s="546"/>
      <c r="AK315" s="546"/>
      <c r="AL315" s="546"/>
      <c r="AM315" s="546"/>
      <c r="AN315" s="546"/>
      <c r="AO315" s="546"/>
      <c r="AP315" s="546"/>
      <c r="AQ315" s="546"/>
      <c r="AR315" s="546"/>
      <c r="AS315" s="546"/>
      <c r="AT315" s="546"/>
      <c r="AU315" s="546"/>
    </row>
    <row r="316" spans="10:47" ht="12">
      <c r="J316" s="546"/>
      <c r="K316" s="546"/>
      <c r="L316" s="546"/>
      <c r="M316" s="546"/>
      <c r="N316" s="546"/>
      <c r="O316" s="546"/>
      <c r="P316" s="546"/>
      <c r="Q316" s="546"/>
      <c r="R316" s="546"/>
      <c r="S316" s="546"/>
      <c r="T316" s="546"/>
      <c r="U316" s="546"/>
      <c r="V316" s="546"/>
      <c r="W316" s="546"/>
      <c r="X316" s="546"/>
      <c r="Y316" s="546"/>
      <c r="Z316" s="546"/>
      <c r="AA316" s="546"/>
      <c r="AB316" s="546"/>
      <c r="AC316" s="546"/>
      <c r="AD316" s="546"/>
      <c r="AE316" s="546"/>
      <c r="AF316" s="546"/>
      <c r="AG316" s="546"/>
      <c r="AH316" s="546"/>
      <c r="AI316" s="546"/>
      <c r="AJ316" s="546"/>
      <c r="AK316" s="546"/>
      <c r="AL316" s="546"/>
      <c r="AM316" s="546"/>
      <c r="AN316" s="546"/>
      <c r="AO316" s="546"/>
      <c r="AP316" s="546"/>
      <c r="AQ316" s="546"/>
      <c r="AR316" s="546"/>
      <c r="AS316" s="546"/>
      <c r="AT316" s="546"/>
      <c r="AU316" s="546"/>
    </row>
    <row r="317" spans="10:47" ht="12">
      <c r="J317" s="546"/>
      <c r="K317" s="546"/>
      <c r="L317" s="546"/>
      <c r="M317" s="546"/>
      <c r="N317" s="546"/>
      <c r="O317" s="546"/>
      <c r="P317" s="546"/>
      <c r="Q317" s="546"/>
      <c r="R317" s="546"/>
      <c r="S317" s="546"/>
      <c r="T317" s="546"/>
      <c r="U317" s="546"/>
      <c r="V317" s="546"/>
      <c r="W317" s="546"/>
      <c r="X317" s="546"/>
      <c r="Y317" s="546"/>
      <c r="Z317" s="546"/>
      <c r="AA317" s="546"/>
      <c r="AB317" s="546"/>
      <c r="AC317" s="546"/>
      <c r="AD317" s="546"/>
      <c r="AE317" s="546"/>
      <c r="AF317" s="546"/>
      <c r="AG317" s="546"/>
      <c r="AH317" s="546"/>
      <c r="AI317" s="546"/>
      <c r="AJ317" s="546"/>
      <c r="AK317" s="546"/>
      <c r="AL317" s="546"/>
      <c r="AM317" s="546"/>
      <c r="AN317" s="546"/>
      <c r="AO317" s="546"/>
      <c r="AP317" s="546"/>
      <c r="AQ317" s="546"/>
      <c r="AR317" s="546"/>
      <c r="AS317" s="546"/>
      <c r="AT317" s="546"/>
      <c r="AU317" s="546"/>
    </row>
    <row r="318" spans="10:47" ht="12">
      <c r="J318" s="546"/>
      <c r="K318" s="546"/>
      <c r="L318" s="546"/>
      <c r="M318" s="546"/>
      <c r="N318" s="546"/>
      <c r="O318" s="546"/>
      <c r="P318" s="546"/>
      <c r="Q318" s="546"/>
      <c r="R318" s="546"/>
      <c r="S318" s="546"/>
      <c r="T318" s="546"/>
      <c r="U318" s="546"/>
      <c r="V318" s="546"/>
      <c r="W318" s="546"/>
      <c r="X318" s="546"/>
      <c r="Y318" s="546"/>
      <c r="Z318" s="546"/>
      <c r="AA318" s="546"/>
      <c r="AB318" s="546"/>
      <c r="AC318" s="546"/>
      <c r="AD318" s="546"/>
      <c r="AE318" s="546"/>
      <c r="AF318" s="546"/>
      <c r="AG318" s="546"/>
      <c r="AH318" s="546"/>
      <c r="AI318" s="546"/>
      <c r="AJ318" s="546"/>
      <c r="AK318" s="546"/>
      <c r="AL318" s="546"/>
      <c r="AM318" s="546"/>
      <c r="AN318" s="546"/>
      <c r="AO318" s="546"/>
      <c r="AP318" s="546"/>
      <c r="AQ318" s="546"/>
      <c r="AR318" s="546"/>
      <c r="AS318" s="546"/>
      <c r="AT318" s="546"/>
      <c r="AU318" s="546"/>
    </row>
    <row r="319" spans="10:47" ht="12">
      <c r="J319" s="546"/>
      <c r="K319" s="546"/>
      <c r="L319" s="546"/>
      <c r="M319" s="546"/>
      <c r="N319" s="546"/>
      <c r="O319" s="546"/>
      <c r="P319" s="546"/>
      <c r="Q319" s="546"/>
      <c r="R319" s="546"/>
      <c r="S319" s="546"/>
      <c r="T319" s="546"/>
      <c r="U319" s="546"/>
      <c r="V319" s="546"/>
      <c r="W319" s="546"/>
      <c r="X319" s="546"/>
      <c r="Y319" s="546"/>
      <c r="Z319" s="546"/>
      <c r="AA319" s="546"/>
      <c r="AB319" s="546"/>
      <c r="AC319" s="546"/>
      <c r="AD319" s="546"/>
      <c r="AE319" s="546"/>
      <c r="AF319" s="546"/>
      <c r="AG319" s="546"/>
      <c r="AH319" s="546"/>
      <c r="AI319" s="546"/>
      <c r="AJ319" s="546"/>
      <c r="AK319" s="546"/>
      <c r="AL319" s="546"/>
      <c r="AM319" s="546"/>
      <c r="AN319" s="546"/>
      <c r="AO319" s="546"/>
      <c r="AP319" s="546"/>
      <c r="AQ319" s="546"/>
      <c r="AR319" s="546"/>
      <c r="AS319" s="546"/>
      <c r="AT319" s="546"/>
      <c r="AU319" s="546"/>
    </row>
    <row r="320" spans="10:47" ht="12">
      <c r="J320" s="546"/>
      <c r="K320" s="546"/>
      <c r="L320" s="546"/>
      <c r="M320" s="546"/>
      <c r="N320" s="546"/>
      <c r="O320" s="546"/>
      <c r="P320" s="546"/>
      <c r="Q320" s="546"/>
      <c r="R320" s="546"/>
      <c r="S320" s="546"/>
      <c r="T320" s="546"/>
      <c r="U320" s="546"/>
      <c r="V320" s="546"/>
      <c r="W320" s="546"/>
      <c r="X320" s="546"/>
      <c r="Y320" s="546"/>
      <c r="Z320" s="546"/>
      <c r="AA320" s="546"/>
      <c r="AB320" s="546"/>
      <c r="AC320" s="546"/>
      <c r="AD320" s="546"/>
      <c r="AE320" s="546"/>
      <c r="AF320" s="546"/>
      <c r="AG320" s="546"/>
      <c r="AH320" s="546"/>
      <c r="AI320" s="546"/>
      <c r="AJ320" s="546"/>
      <c r="AK320" s="546"/>
      <c r="AL320" s="546"/>
      <c r="AM320" s="546"/>
      <c r="AN320" s="546"/>
      <c r="AO320" s="546"/>
      <c r="AP320" s="546"/>
      <c r="AQ320" s="546"/>
      <c r="AR320" s="546"/>
      <c r="AS320" s="546"/>
      <c r="AT320" s="546"/>
      <c r="AU320" s="546"/>
    </row>
  </sheetData>
  <mergeCells count="46">
    <mergeCell ref="B4:D7"/>
    <mergeCell ref="B152:B154"/>
    <mergeCell ref="K4:L7"/>
    <mergeCell ref="B69:B76"/>
    <mergeCell ref="B83:B90"/>
    <mergeCell ref="B27:B34"/>
    <mergeCell ref="B55:B62"/>
    <mergeCell ref="B41:B48"/>
    <mergeCell ref="B139:B147"/>
    <mergeCell ref="B97:B105"/>
    <mergeCell ref="AI4:AJ4"/>
    <mergeCell ref="AI5:AI7"/>
    <mergeCell ref="AJ5:AJ7"/>
    <mergeCell ref="AE5:AF6"/>
    <mergeCell ref="AG5:AG7"/>
    <mergeCell ref="AC4:AH4"/>
    <mergeCell ref="AH5:AH7"/>
    <mergeCell ref="AC5:AD7"/>
    <mergeCell ref="Q7:R7"/>
    <mergeCell ref="S7:T7"/>
    <mergeCell ref="G4:H7"/>
    <mergeCell ref="B14:B18"/>
    <mergeCell ref="M4:N7"/>
    <mergeCell ref="O4:P7"/>
    <mergeCell ref="Q4:AB4"/>
    <mergeCell ref="Q5:T6"/>
    <mergeCell ref="F4:F7"/>
    <mergeCell ref="I4:J7"/>
    <mergeCell ref="Y5:AB6"/>
    <mergeCell ref="Y7:Z7"/>
    <mergeCell ref="AA7:AB7"/>
    <mergeCell ref="B169:B177"/>
    <mergeCell ref="B158:B164"/>
    <mergeCell ref="B111:B119"/>
    <mergeCell ref="B125:B133"/>
    <mergeCell ref="U5:X6"/>
    <mergeCell ref="U7:V7"/>
    <mergeCell ref="W7:X7"/>
    <mergeCell ref="B183:B191"/>
    <mergeCell ref="B197:B205"/>
    <mergeCell ref="B267:B275"/>
    <mergeCell ref="B281:B289"/>
    <mergeCell ref="B211:B219"/>
    <mergeCell ref="B225:B233"/>
    <mergeCell ref="B239:B247"/>
    <mergeCell ref="B253:B261"/>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L30"/>
  <sheetViews>
    <sheetView workbookViewId="0" topLeftCell="A1">
      <selection activeCell="A1" sqref="A1"/>
    </sheetView>
  </sheetViews>
  <sheetFormatPr defaultColWidth="9.00390625" defaultRowHeight="13.5"/>
  <cols>
    <col min="1" max="1" width="4.125" style="158" customWidth="1"/>
    <col min="2" max="2" width="6.50390625" style="564" customWidth="1"/>
    <col min="3" max="3" width="15.50390625" style="564" customWidth="1"/>
    <col min="4" max="5" width="9.625" style="158" customWidth="1"/>
    <col min="6" max="6" width="10.875" style="158" customWidth="1"/>
    <col min="7" max="9" width="9.625" style="158" customWidth="1"/>
    <col min="10" max="10" width="10.625" style="158" customWidth="1"/>
    <col min="11" max="11" width="10.875" style="158" customWidth="1"/>
    <col min="12" max="12" width="12.25390625" style="158" bestFit="1" customWidth="1"/>
    <col min="13" max="16384" width="9.00390625" style="158" customWidth="1"/>
  </cols>
  <sheetData>
    <row r="1" ht="14.25">
      <c r="B1" s="563" t="s">
        <v>1573</v>
      </c>
    </row>
    <row r="2" ht="12.75" thickBot="1">
      <c r="L2" s="565"/>
    </row>
    <row r="3" spans="2:12" ht="14.25" customHeight="1" thickTop="1">
      <c r="B3" s="1344" t="s">
        <v>1530</v>
      </c>
      <c r="C3" s="1345"/>
      <c r="D3" s="1338" t="s">
        <v>1531</v>
      </c>
      <c r="E3" s="1338" t="s">
        <v>1532</v>
      </c>
      <c r="F3" s="1338"/>
      <c r="G3" s="1341" t="s">
        <v>1533</v>
      </c>
      <c r="H3" s="1342"/>
      <c r="I3" s="1343"/>
      <c r="J3" s="1341" t="s">
        <v>1534</v>
      </c>
      <c r="K3" s="1342"/>
      <c r="L3" s="1343"/>
    </row>
    <row r="4" spans="2:12" ht="14.25" customHeight="1">
      <c r="B4" s="1242"/>
      <c r="C4" s="1346"/>
      <c r="D4" s="1339"/>
      <c r="E4" s="1339"/>
      <c r="F4" s="1339"/>
      <c r="G4" s="390" t="s">
        <v>1535</v>
      </c>
      <c r="H4" s="392" t="s">
        <v>1536</v>
      </c>
      <c r="I4" s="566" t="s">
        <v>1537</v>
      </c>
      <c r="J4" s="390" t="s">
        <v>1535</v>
      </c>
      <c r="K4" s="392" t="s">
        <v>1536</v>
      </c>
      <c r="L4" s="567" t="s">
        <v>1537</v>
      </c>
    </row>
    <row r="5" spans="2:12" ht="15" customHeight="1">
      <c r="B5" s="568"/>
      <c r="C5" s="569" t="s">
        <v>1538</v>
      </c>
      <c r="D5" s="165"/>
      <c r="E5" s="165"/>
      <c r="F5" s="165"/>
      <c r="G5" s="570"/>
      <c r="H5" s="570"/>
      <c r="I5" s="570" t="s">
        <v>1539</v>
      </c>
      <c r="J5" s="570"/>
      <c r="K5" s="570"/>
      <c r="L5" s="571" t="s">
        <v>1539</v>
      </c>
    </row>
    <row r="6" spans="2:12" ht="15" customHeight="1">
      <c r="B6" s="1340" t="s">
        <v>1540</v>
      </c>
      <c r="C6" s="57" t="s">
        <v>1541</v>
      </c>
      <c r="D6" s="59">
        <v>41000</v>
      </c>
      <c r="E6" s="570" t="s">
        <v>1542</v>
      </c>
      <c r="F6" s="59">
        <v>83143</v>
      </c>
      <c r="G6" s="59">
        <v>5941</v>
      </c>
      <c r="H6" s="59">
        <v>7835</v>
      </c>
      <c r="I6" s="59">
        <f>SUM(G6:H6)</f>
        <v>13776</v>
      </c>
      <c r="J6" s="59">
        <v>57297</v>
      </c>
      <c r="K6" s="59">
        <v>55113</v>
      </c>
      <c r="L6" s="437">
        <f>SUM(J6:K6)</f>
        <v>112410</v>
      </c>
    </row>
    <row r="7" spans="2:12" ht="15" customHeight="1">
      <c r="B7" s="1340"/>
      <c r="C7" s="57" t="s">
        <v>1543</v>
      </c>
      <c r="D7" s="59">
        <v>221595</v>
      </c>
      <c r="E7" s="570" t="s">
        <v>1544</v>
      </c>
      <c r="F7" s="59">
        <v>2054064</v>
      </c>
      <c r="G7" s="59">
        <v>45134</v>
      </c>
      <c r="H7" s="59">
        <v>62238</v>
      </c>
      <c r="I7" s="59">
        <v>107392</v>
      </c>
      <c r="J7" s="59">
        <v>594953</v>
      </c>
      <c r="K7" s="59">
        <v>761675</v>
      </c>
      <c r="L7" s="437">
        <v>1356628</v>
      </c>
    </row>
    <row r="8" spans="2:12" ht="15" customHeight="1">
      <c r="B8" s="1340"/>
      <c r="C8" s="57" t="s">
        <v>1545</v>
      </c>
      <c r="D8" s="59">
        <v>3948</v>
      </c>
      <c r="E8" s="570" t="s">
        <v>1546</v>
      </c>
      <c r="F8" s="59">
        <v>25492</v>
      </c>
      <c r="G8" s="59">
        <v>9058</v>
      </c>
      <c r="H8" s="59">
        <v>11741</v>
      </c>
      <c r="I8" s="59">
        <f>SUM(G8:H8)</f>
        <v>20799</v>
      </c>
      <c r="J8" s="59">
        <v>120272</v>
      </c>
      <c r="K8" s="59">
        <v>143628</v>
      </c>
      <c r="L8" s="437">
        <f>SUM(J8:K8)</f>
        <v>263900</v>
      </c>
    </row>
    <row r="9" spans="2:12" ht="15" customHeight="1">
      <c r="B9" s="1340"/>
      <c r="C9" s="57" t="s">
        <v>1547</v>
      </c>
      <c r="D9" s="59">
        <v>489</v>
      </c>
      <c r="E9" s="570" t="s">
        <v>1542</v>
      </c>
      <c r="F9" s="59">
        <v>2057</v>
      </c>
      <c r="G9" s="59">
        <v>357</v>
      </c>
      <c r="H9" s="59">
        <v>519</v>
      </c>
      <c r="I9" s="59">
        <f>SUM(G9:H9)</f>
        <v>876</v>
      </c>
      <c r="J9" s="59">
        <v>3984</v>
      </c>
      <c r="K9" s="59">
        <v>5009</v>
      </c>
      <c r="L9" s="437">
        <f>SUM(J9:K9)</f>
        <v>8993</v>
      </c>
    </row>
    <row r="10" spans="2:12" ht="15" customHeight="1">
      <c r="B10" s="1340"/>
      <c r="C10" s="57"/>
      <c r="D10" s="59"/>
      <c r="E10" s="570" t="s">
        <v>1548</v>
      </c>
      <c r="F10" s="59">
        <v>107</v>
      </c>
      <c r="G10" s="59"/>
      <c r="H10" s="59"/>
      <c r="I10" s="59"/>
      <c r="J10" s="59"/>
      <c r="K10" s="59"/>
      <c r="L10" s="437"/>
    </row>
    <row r="11" spans="2:12" ht="15" customHeight="1">
      <c r="B11" s="1340"/>
      <c r="C11" s="137" t="s">
        <v>1549</v>
      </c>
      <c r="D11" s="572">
        <f>SUM(D6:D9)</f>
        <v>267032</v>
      </c>
      <c r="E11" s="573" t="s">
        <v>1542</v>
      </c>
      <c r="F11" s="572">
        <f>SUM(F6:F7,F9)</f>
        <v>2139264</v>
      </c>
      <c r="G11" s="574"/>
      <c r="H11" s="574"/>
      <c r="I11" s="574"/>
      <c r="J11" s="574"/>
      <c r="K11" s="574"/>
      <c r="L11" s="575"/>
    </row>
    <row r="12" spans="2:12" ht="15" customHeight="1">
      <c r="B12" s="1340"/>
      <c r="C12" s="57"/>
      <c r="D12" s="574"/>
      <c r="E12" s="576" t="s">
        <v>1548</v>
      </c>
      <c r="F12" s="574">
        <f>SUM(F8,F10)</f>
        <v>25599</v>
      </c>
      <c r="G12" s="574">
        <f>SUM(G5:G10)</f>
        <v>60490</v>
      </c>
      <c r="H12" s="574">
        <f>SUM(H5:H10)</f>
        <v>82333</v>
      </c>
      <c r="I12" s="574">
        <f aca="true" t="shared" si="0" ref="I12:I23">SUM(G12:H12)</f>
        <v>142823</v>
      </c>
      <c r="J12" s="574">
        <v>776506</v>
      </c>
      <c r="K12" s="574">
        <v>965425</v>
      </c>
      <c r="L12" s="575">
        <f aca="true" t="shared" si="1" ref="L12:L22">SUM(J12:K12)</f>
        <v>1741931</v>
      </c>
    </row>
    <row r="13" spans="2:12" s="124" customFormat="1" ht="15" customHeight="1">
      <c r="B13" s="1152" t="s">
        <v>1550</v>
      </c>
      <c r="C13" s="57" t="s">
        <v>1551</v>
      </c>
      <c r="D13" s="574">
        <v>154</v>
      </c>
      <c r="E13" s="570" t="s">
        <v>1544</v>
      </c>
      <c r="F13" s="574">
        <v>9097</v>
      </c>
      <c r="G13" s="574">
        <v>6374</v>
      </c>
      <c r="H13" s="574">
        <v>7766</v>
      </c>
      <c r="I13" s="59">
        <f t="shared" si="0"/>
        <v>14140</v>
      </c>
      <c r="J13" s="574">
        <v>51668</v>
      </c>
      <c r="K13" s="574">
        <v>60837</v>
      </c>
      <c r="L13" s="437">
        <f t="shared" si="1"/>
        <v>112505</v>
      </c>
    </row>
    <row r="14" spans="2:12" s="124" customFormat="1" ht="15" customHeight="1">
      <c r="B14" s="1152"/>
      <c r="C14" s="57" t="s">
        <v>1552</v>
      </c>
      <c r="D14" s="574">
        <v>45285</v>
      </c>
      <c r="E14" s="570" t="s">
        <v>1544</v>
      </c>
      <c r="F14" s="574">
        <v>103869</v>
      </c>
      <c r="G14" s="574">
        <v>27503</v>
      </c>
      <c r="H14" s="574">
        <v>29771</v>
      </c>
      <c r="I14" s="59">
        <f t="shared" si="0"/>
        <v>57274</v>
      </c>
      <c r="J14" s="574">
        <v>285740</v>
      </c>
      <c r="K14" s="574">
        <v>309705</v>
      </c>
      <c r="L14" s="437">
        <f t="shared" si="1"/>
        <v>595445</v>
      </c>
    </row>
    <row r="15" spans="2:12" s="124" customFormat="1" ht="15" customHeight="1">
      <c r="B15" s="1152"/>
      <c r="C15" s="57" t="s">
        <v>1553</v>
      </c>
      <c r="D15" s="574">
        <v>258</v>
      </c>
      <c r="E15" s="570" t="s">
        <v>1554</v>
      </c>
      <c r="F15" s="574">
        <v>28533</v>
      </c>
      <c r="G15" s="574">
        <v>29469</v>
      </c>
      <c r="H15" s="574">
        <v>31225</v>
      </c>
      <c r="I15" s="59">
        <f t="shared" si="0"/>
        <v>60694</v>
      </c>
      <c r="J15" s="574">
        <v>151778</v>
      </c>
      <c r="K15" s="574">
        <v>161386</v>
      </c>
      <c r="L15" s="437">
        <f t="shared" si="1"/>
        <v>313164</v>
      </c>
    </row>
    <row r="16" spans="2:12" s="124" customFormat="1" ht="15" customHeight="1">
      <c r="B16" s="1152"/>
      <c r="C16" s="57" t="s">
        <v>1555</v>
      </c>
      <c r="D16" s="574">
        <v>18</v>
      </c>
      <c r="E16" s="570" t="s">
        <v>1554</v>
      </c>
      <c r="F16" s="574">
        <v>13570</v>
      </c>
      <c r="G16" s="574">
        <v>26792</v>
      </c>
      <c r="H16" s="574">
        <v>27570</v>
      </c>
      <c r="I16" s="59">
        <f t="shared" si="0"/>
        <v>54362</v>
      </c>
      <c r="J16" s="574">
        <v>100941</v>
      </c>
      <c r="K16" s="574">
        <v>104082</v>
      </c>
      <c r="L16" s="437">
        <f t="shared" si="1"/>
        <v>205023</v>
      </c>
    </row>
    <row r="17" spans="2:12" s="124" customFormat="1" ht="15" customHeight="1">
      <c r="B17" s="1152"/>
      <c r="C17" s="57" t="s">
        <v>1556</v>
      </c>
      <c r="D17" s="574">
        <v>1</v>
      </c>
      <c r="E17" s="570" t="s">
        <v>1554</v>
      </c>
      <c r="F17" s="574">
        <v>4600</v>
      </c>
      <c r="G17" s="574">
        <v>16606</v>
      </c>
      <c r="H17" s="574">
        <v>15720</v>
      </c>
      <c r="I17" s="59">
        <f t="shared" si="0"/>
        <v>32326</v>
      </c>
      <c r="J17" s="574">
        <v>54335</v>
      </c>
      <c r="K17" s="574">
        <v>51269</v>
      </c>
      <c r="L17" s="437">
        <f t="shared" si="1"/>
        <v>105604</v>
      </c>
    </row>
    <row r="18" spans="2:12" s="124" customFormat="1" ht="15" customHeight="1">
      <c r="B18" s="1152"/>
      <c r="C18" s="577" t="s">
        <v>1557</v>
      </c>
      <c r="D18" s="574">
        <v>4</v>
      </c>
      <c r="E18" s="570" t="s">
        <v>1558</v>
      </c>
      <c r="F18" s="574">
        <v>96900</v>
      </c>
      <c r="G18" s="574">
        <v>286776</v>
      </c>
      <c r="H18" s="574">
        <v>270152</v>
      </c>
      <c r="I18" s="59">
        <f t="shared" si="0"/>
        <v>556928</v>
      </c>
      <c r="J18" s="574">
        <v>717667</v>
      </c>
      <c r="K18" s="574">
        <v>700493</v>
      </c>
      <c r="L18" s="437">
        <f t="shared" si="1"/>
        <v>1418160</v>
      </c>
    </row>
    <row r="19" spans="2:12" s="124" customFormat="1" ht="15" customHeight="1">
      <c r="B19" s="1152"/>
      <c r="C19" s="57" t="s">
        <v>1559</v>
      </c>
      <c r="D19" s="574">
        <v>635</v>
      </c>
      <c r="E19" s="570" t="s">
        <v>1558</v>
      </c>
      <c r="F19" s="574">
        <v>9265</v>
      </c>
      <c r="G19" s="574">
        <v>6799</v>
      </c>
      <c r="H19" s="574">
        <v>9652</v>
      </c>
      <c r="I19" s="59">
        <f t="shared" si="0"/>
        <v>16451</v>
      </c>
      <c r="J19" s="574">
        <v>41478</v>
      </c>
      <c r="K19" s="574">
        <v>53814</v>
      </c>
      <c r="L19" s="437">
        <f t="shared" si="1"/>
        <v>95292</v>
      </c>
    </row>
    <row r="20" spans="2:12" s="124" customFormat="1" ht="15" customHeight="1">
      <c r="B20" s="1152"/>
      <c r="C20" s="57" t="s">
        <v>1560</v>
      </c>
      <c r="D20" s="574">
        <v>21740</v>
      </c>
      <c r="E20" s="570" t="s">
        <v>1544</v>
      </c>
      <c r="F20" s="574">
        <v>40384</v>
      </c>
      <c r="G20" s="574">
        <v>14158</v>
      </c>
      <c r="H20" s="574">
        <v>5212</v>
      </c>
      <c r="I20" s="59">
        <f t="shared" si="0"/>
        <v>19370</v>
      </c>
      <c r="J20" s="574">
        <v>30440</v>
      </c>
      <c r="K20" s="574">
        <v>46552</v>
      </c>
      <c r="L20" s="437">
        <f t="shared" si="1"/>
        <v>76992</v>
      </c>
    </row>
    <row r="21" spans="2:12" s="124" customFormat="1" ht="15" customHeight="1">
      <c r="B21" s="1152"/>
      <c r="C21" s="57" t="s">
        <v>1561</v>
      </c>
      <c r="D21" s="574">
        <v>2</v>
      </c>
      <c r="E21" s="570" t="s">
        <v>1562</v>
      </c>
      <c r="F21" s="574">
        <v>79</v>
      </c>
      <c r="G21" s="574">
        <v>23</v>
      </c>
      <c r="H21" s="574">
        <v>223</v>
      </c>
      <c r="I21" s="59">
        <f t="shared" si="0"/>
        <v>246</v>
      </c>
      <c r="J21" s="485">
        <v>0</v>
      </c>
      <c r="K21" s="574">
        <v>0</v>
      </c>
      <c r="L21" s="437">
        <f t="shared" si="1"/>
        <v>0</v>
      </c>
    </row>
    <row r="22" spans="2:12" s="124" customFormat="1" ht="15" customHeight="1">
      <c r="B22" s="1152"/>
      <c r="C22" s="57" t="s">
        <v>1563</v>
      </c>
      <c r="D22" s="574">
        <v>194</v>
      </c>
      <c r="E22" s="570" t="s">
        <v>1564</v>
      </c>
      <c r="F22" s="574">
        <v>640</v>
      </c>
      <c r="G22" s="574">
        <v>495</v>
      </c>
      <c r="H22" s="574">
        <v>703</v>
      </c>
      <c r="I22" s="59">
        <f t="shared" si="0"/>
        <v>1198</v>
      </c>
      <c r="J22" s="485">
        <v>0</v>
      </c>
      <c r="K22" s="574">
        <v>0</v>
      </c>
      <c r="L22" s="437">
        <f t="shared" si="1"/>
        <v>0</v>
      </c>
    </row>
    <row r="23" spans="2:12" s="124" customFormat="1" ht="15" customHeight="1">
      <c r="B23" s="1152"/>
      <c r="C23" s="57" t="s">
        <v>1565</v>
      </c>
      <c r="D23" s="574">
        <f>SUM(D13:D22)</f>
        <v>68291</v>
      </c>
      <c r="E23" s="576" t="s">
        <v>1258</v>
      </c>
      <c r="F23" s="574">
        <f>SUM(F13:F22)</f>
        <v>306937</v>
      </c>
      <c r="G23" s="574">
        <f>SUM(G13:G22)</f>
        <v>414995</v>
      </c>
      <c r="H23" s="574">
        <f>SUM(H13:H22)</f>
        <v>397994</v>
      </c>
      <c r="I23" s="574">
        <f t="shared" si="0"/>
        <v>812989</v>
      </c>
      <c r="J23" s="574">
        <f>SUM(J13:J22)</f>
        <v>1434047</v>
      </c>
      <c r="K23" s="574">
        <f>SUM(K13:K22)</f>
        <v>1488138</v>
      </c>
      <c r="L23" s="575">
        <v>2922186</v>
      </c>
    </row>
    <row r="24" spans="2:12" s="124" customFormat="1" ht="15" customHeight="1">
      <c r="B24" s="1185" t="s">
        <v>1566</v>
      </c>
      <c r="C24" s="1186"/>
      <c r="D24" s="574">
        <v>335383</v>
      </c>
      <c r="E24" s="576" t="s">
        <v>1542</v>
      </c>
      <c r="F24" s="574">
        <v>2139264</v>
      </c>
      <c r="G24" s="574">
        <v>475485</v>
      </c>
      <c r="H24" s="574">
        <v>480327</v>
      </c>
      <c r="I24" s="574">
        <v>955812</v>
      </c>
      <c r="J24" s="574">
        <v>2210554</v>
      </c>
      <c r="K24" s="574">
        <v>2453563</v>
      </c>
      <c r="L24" s="575">
        <v>4664117</v>
      </c>
    </row>
    <row r="25" spans="2:12" s="124" customFormat="1" ht="15" customHeight="1">
      <c r="B25" s="1185" t="s">
        <v>1567</v>
      </c>
      <c r="C25" s="1186"/>
      <c r="D25" s="574">
        <v>0</v>
      </c>
      <c r="E25" s="576" t="s">
        <v>1568</v>
      </c>
      <c r="F25" s="574">
        <f>SUM(F12,F23)</f>
        <v>332536</v>
      </c>
      <c r="G25" s="574">
        <v>0</v>
      </c>
      <c r="H25" s="574">
        <v>0</v>
      </c>
      <c r="I25" s="574">
        <v>0</v>
      </c>
      <c r="J25" s="574">
        <v>10197</v>
      </c>
      <c r="K25" s="574">
        <v>18551</v>
      </c>
      <c r="L25" s="575">
        <v>28749</v>
      </c>
    </row>
    <row r="26" spans="2:12" s="124" customFormat="1" ht="15" customHeight="1">
      <c r="B26" s="1176" t="s">
        <v>1569</v>
      </c>
      <c r="C26" s="1177"/>
      <c r="D26" s="572">
        <v>0</v>
      </c>
      <c r="E26" s="578">
        <v>0</v>
      </c>
      <c r="F26" s="574">
        <v>0</v>
      </c>
      <c r="G26" s="574">
        <v>0</v>
      </c>
      <c r="H26" s="574">
        <v>0</v>
      </c>
      <c r="I26" s="574">
        <v>0</v>
      </c>
      <c r="J26" s="572">
        <f>SUM(J24:J25)</f>
        <v>2220751</v>
      </c>
      <c r="K26" s="572">
        <f>SUM(K24:K25)</f>
        <v>2472114</v>
      </c>
      <c r="L26" s="579">
        <v>4692865</v>
      </c>
    </row>
    <row r="27" spans="2:12" s="124" customFormat="1" ht="15" customHeight="1">
      <c r="B27" s="580"/>
      <c r="C27" s="152"/>
      <c r="D27" s="581"/>
      <c r="E27" s="581"/>
      <c r="F27" s="581"/>
      <c r="G27" s="581"/>
      <c r="H27" s="581"/>
      <c r="I27" s="581"/>
      <c r="J27" s="581"/>
      <c r="K27" s="581"/>
      <c r="L27" s="582"/>
    </row>
    <row r="28" ht="15" customHeight="1">
      <c r="B28" s="564" t="s">
        <v>1570</v>
      </c>
    </row>
    <row r="29" ht="15" customHeight="1">
      <c r="B29" s="564" t="s">
        <v>1571</v>
      </c>
    </row>
    <row r="30" ht="15" customHeight="1">
      <c r="B30" s="564" t="s">
        <v>1572</v>
      </c>
    </row>
  </sheetData>
  <mergeCells count="10">
    <mergeCell ref="E3:F4"/>
    <mergeCell ref="G3:I3"/>
    <mergeCell ref="J3:L3"/>
    <mergeCell ref="B3:C4"/>
    <mergeCell ref="B26:C26"/>
    <mergeCell ref="B24:C24"/>
    <mergeCell ref="B25:C25"/>
    <mergeCell ref="D3:D4"/>
    <mergeCell ref="B6:B12"/>
    <mergeCell ref="B13:B23"/>
  </mergeCells>
  <printOptions/>
  <pageMargins left="0.75" right="0.75" top="1" bottom="1" header="0.512" footer="0.512"/>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1:U1734"/>
  <sheetViews>
    <sheetView workbookViewId="0" topLeftCell="A1">
      <selection activeCell="A1" sqref="A1"/>
    </sheetView>
  </sheetViews>
  <sheetFormatPr defaultColWidth="9.00390625" defaultRowHeight="13.5"/>
  <cols>
    <col min="1" max="1" width="3.625" style="583" customWidth="1"/>
    <col min="2" max="2" width="3.75390625" style="583" customWidth="1"/>
    <col min="3" max="3" width="13.375" style="583" customWidth="1"/>
    <col min="4" max="5" width="12.625" style="583" customWidth="1"/>
    <col min="6" max="6" width="7.625" style="583" customWidth="1"/>
    <col min="7" max="7" width="12.625" style="583" customWidth="1"/>
    <col min="8" max="8" width="7.625" style="583" customWidth="1"/>
    <col min="9" max="9" width="12.625" style="583" customWidth="1"/>
    <col min="10" max="10" width="7.625" style="583" customWidth="1"/>
    <col min="11" max="11" width="4.125" style="583" customWidth="1"/>
    <col min="12" max="12" width="5.125" style="583" customWidth="1"/>
    <col min="13" max="13" width="10.875" style="583" customWidth="1"/>
    <col min="14" max="14" width="6.375" style="583" customWidth="1"/>
    <col min="15" max="15" width="10.875" style="583" customWidth="1"/>
    <col min="16" max="16" width="6.00390625" style="583" customWidth="1"/>
    <col min="17" max="17" width="10.75390625" style="583" customWidth="1"/>
    <col min="18" max="18" width="3.75390625" style="583" customWidth="1"/>
    <col min="19" max="19" width="6.00390625" style="583" customWidth="1"/>
    <col min="20" max="20" width="10.875" style="583" customWidth="1"/>
    <col min="21" max="16384" width="9.00390625" style="583" customWidth="1"/>
  </cols>
  <sheetData>
    <row r="1" spans="2:10" ht="14.25">
      <c r="B1" s="125" t="s">
        <v>1615</v>
      </c>
      <c r="D1" s="124"/>
      <c r="E1" s="124"/>
      <c r="F1" s="84"/>
      <c r="G1" s="124"/>
      <c r="H1" s="124"/>
      <c r="I1" s="124"/>
      <c r="J1" s="124"/>
    </row>
    <row r="2" spans="3:20" s="584" customFormat="1" ht="12.75" thickBot="1">
      <c r="C2" s="124"/>
      <c r="D2" s="124"/>
      <c r="E2" s="124"/>
      <c r="F2" s="124"/>
      <c r="H2" s="124"/>
      <c r="I2" s="585"/>
      <c r="T2" s="585" t="s">
        <v>1575</v>
      </c>
    </row>
    <row r="3" spans="2:20" s="584" customFormat="1" ht="12.75" customHeight="1" thickTop="1">
      <c r="B3" s="1365" t="s">
        <v>1576</v>
      </c>
      <c r="C3" s="1366"/>
      <c r="D3" s="1353" t="s">
        <v>1577</v>
      </c>
      <c r="E3" s="1355" t="s">
        <v>1578</v>
      </c>
      <c r="F3" s="1355" t="s">
        <v>1579</v>
      </c>
      <c r="G3" s="1372" t="s">
        <v>1580</v>
      </c>
      <c r="H3" s="1355" t="s">
        <v>1581</v>
      </c>
      <c r="I3" s="1374" t="s">
        <v>1582</v>
      </c>
      <c r="J3" s="1355" t="s">
        <v>1583</v>
      </c>
      <c r="K3" s="1347" t="s">
        <v>1584</v>
      </c>
      <c r="L3" s="1348"/>
      <c r="M3" s="1349"/>
      <c r="N3" s="1347" t="s">
        <v>1585</v>
      </c>
      <c r="O3" s="1349"/>
      <c r="P3" s="1347" t="s">
        <v>1586</v>
      </c>
      <c r="Q3" s="1349"/>
      <c r="R3" s="1359" t="s">
        <v>1340</v>
      </c>
      <c r="S3" s="1360"/>
      <c r="T3" s="1361"/>
    </row>
    <row r="4" spans="2:20" s="584" customFormat="1" ht="20.25" customHeight="1">
      <c r="B4" s="1367"/>
      <c r="C4" s="1368"/>
      <c r="D4" s="1354"/>
      <c r="E4" s="1356"/>
      <c r="F4" s="1371"/>
      <c r="G4" s="1373"/>
      <c r="H4" s="1371"/>
      <c r="I4" s="1375"/>
      <c r="J4" s="1371"/>
      <c r="K4" s="1350"/>
      <c r="L4" s="1351"/>
      <c r="M4" s="1352"/>
      <c r="N4" s="1350"/>
      <c r="O4" s="1352"/>
      <c r="P4" s="1350"/>
      <c r="Q4" s="1352"/>
      <c r="R4" s="1362"/>
      <c r="S4" s="1363"/>
      <c r="T4" s="1364"/>
    </row>
    <row r="5" spans="2:20" s="584" customFormat="1" ht="33" customHeight="1">
      <c r="B5" s="1369"/>
      <c r="C5" s="1370"/>
      <c r="D5" s="587" t="s">
        <v>1587</v>
      </c>
      <c r="E5" s="588" t="s">
        <v>1588</v>
      </c>
      <c r="F5" s="589" t="s">
        <v>1589</v>
      </c>
      <c r="G5" s="590" t="s">
        <v>1590</v>
      </c>
      <c r="H5" s="589" t="s">
        <v>1589</v>
      </c>
      <c r="I5" s="591" t="s">
        <v>1591</v>
      </c>
      <c r="J5" s="589" t="s">
        <v>1589</v>
      </c>
      <c r="K5" s="1376" t="s">
        <v>1592</v>
      </c>
      <c r="L5" s="1377"/>
      <c r="M5" s="592" t="s">
        <v>1582</v>
      </c>
      <c r="N5" s="593" t="s">
        <v>1592</v>
      </c>
      <c r="O5" s="592" t="s">
        <v>1582</v>
      </c>
      <c r="P5" s="593" t="s">
        <v>1592</v>
      </c>
      <c r="Q5" s="592" t="s">
        <v>1582</v>
      </c>
      <c r="R5" s="1376" t="s">
        <v>1592</v>
      </c>
      <c r="S5" s="1377"/>
      <c r="T5" s="592" t="s">
        <v>1582</v>
      </c>
    </row>
    <row r="6" spans="2:20" s="594" customFormat="1" ht="15.75" customHeight="1">
      <c r="B6" s="595"/>
      <c r="C6" s="178"/>
      <c r="D6" s="596"/>
      <c r="E6" s="596"/>
      <c r="F6" s="597"/>
      <c r="G6" s="596"/>
      <c r="H6" s="598"/>
      <c r="I6" s="596"/>
      <c r="J6" s="597"/>
      <c r="K6" s="599"/>
      <c r="L6" s="599"/>
      <c r="M6" s="596"/>
      <c r="N6" s="599"/>
      <c r="O6" s="596"/>
      <c r="P6" s="599"/>
      <c r="Q6" s="596"/>
      <c r="R6" s="599"/>
      <c r="S6" s="599"/>
      <c r="T6" s="600"/>
    </row>
    <row r="7" spans="2:20" s="584" customFormat="1" ht="15" customHeight="1">
      <c r="B7" s="1357" t="s">
        <v>1593</v>
      </c>
      <c r="C7" s="1358"/>
      <c r="D7" s="574">
        <f>SUM(D8:D13)</f>
        <v>302181</v>
      </c>
      <c r="E7" s="574">
        <f>SUM(E8:E13)</f>
        <v>229700</v>
      </c>
      <c r="F7" s="601">
        <f aca="true" t="shared" si="0" ref="F7:F13">SUM(E7/D7*100)</f>
        <v>76.01404456269587</v>
      </c>
      <c r="G7" s="574">
        <f>SUM(G8:G13)</f>
        <v>234617</v>
      </c>
      <c r="H7" s="602">
        <f aca="true" t="shared" si="1" ref="H7:H13">SUM(G7/D7*100)</f>
        <v>77.64121503337404</v>
      </c>
      <c r="I7" s="574">
        <f>SUM(I8:I13)</f>
        <v>176711</v>
      </c>
      <c r="J7" s="603">
        <f aca="true" t="shared" si="2" ref="J7:J13">SUM(I7/D7*100)</f>
        <v>58.478527769780364</v>
      </c>
      <c r="K7" s="574"/>
      <c r="L7" s="574">
        <f aca="true" t="shared" si="3" ref="L7:Q7">SUM(L8:L13)</f>
        <v>7</v>
      </c>
      <c r="M7" s="574">
        <f t="shared" si="3"/>
        <v>148450</v>
      </c>
      <c r="N7" s="574">
        <f t="shared" si="3"/>
        <v>35</v>
      </c>
      <c r="O7" s="574">
        <f t="shared" si="3"/>
        <v>26668</v>
      </c>
      <c r="P7" s="574">
        <f t="shared" si="3"/>
        <v>5</v>
      </c>
      <c r="Q7" s="574">
        <f t="shared" si="3"/>
        <v>1593</v>
      </c>
      <c r="R7" s="604"/>
      <c r="S7" s="574">
        <f>SUM(S8:S13)</f>
        <v>47</v>
      </c>
      <c r="T7" s="575">
        <f>SUM(T8:T13)</f>
        <v>176711</v>
      </c>
    </row>
    <row r="8" spans="2:20" s="584" customFormat="1" ht="15" customHeight="1">
      <c r="B8" s="605"/>
      <c r="C8" s="57" t="s">
        <v>303</v>
      </c>
      <c r="D8" s="574">
        <v>189885</v>
      </c>
      <c r="E8" s="485">
        <v>154061</v>
      </c>
      <c r="F8" s="601">
        <f t="shared" si="0"/>
        <v>81.13384416883903</v>
      </c>
      <c r="G8" s="485">
        <v>149620</v>
      </c>
      <c r="H8" s="602">
        <f t="shared" si="1"/>
        <v>78.79506016799643</v>
      </c>
      <c r="I8" s="606">
        <v>122306</v>
      </c>
      <c r="J8" s="603">
        <f t="shared" si="2"/>
        <v>64.41056428891171</v>
      </c>
      <c r="K8" s="607" t="s">
        <v>1594</v>
      </c>
      <c r="L8" s="485">
        <v>3</v>
      </c>
      <c r="M8" s="485">
        <v>106939</v>
      </c>
      <c r="N8" s="485">
        <v>18</v>
      </c>
      <c r="O8" s="485">
        <v>14967</v>
      </c>
      <c r="P8" s="485">
        <v>1</v>
      </c>
      <c r="Q8" s="485">
        <v>400</v>
      </c>
      <c r="R8" s="604"/>
      <c r="S8" s="485">
        <f aca="true" t="shared" si="4" ref="S8:T13">SUM(L8,N8,P8)</f>
        <v>22</v>
      </c>
      <c r="T8" s="486">
        <f t="shared" si="4"/>
        <v>122306</v>
      </c>
    </row>
    <row r="9" spans="2:20" s="584" customFormat="1" ht="15" customHeight="1">
      <c r="B9" s="605"/>
      <c r="C9" s="57" t="s">
        <v>309</v>
      </c>
      <c r="D9" s="485">
        <v>39717</v>
      </c>
      <c r="E9" s="485">
        <v>21836</v>
      </c>
      <c r="F9" s="601">
        <f t="shared" si="0"/>
        <v>54.97897625701841</v>
      </c>
      <c r="G9" s="485">
        <v>30817</v>
      </c>
      <c r="H9" s="602">
        <f t="shared" si="1"/>
        <v>77.59145957650377</v>
      </c>
      <c r="I9" s="606">
        <v>13074</v>
      </c>
      <c r="J9" s="603">
        <f t="shared" si="2"/>
        <v>32.917894100762894</v>
      </c>
      <c r="K9" s="485" t="s">
        <v>1594</v>
      </c>
      <c r="L9" s="485">
        <v>1</v>
      </c>
      <c r="M9" s="485">
        <v>10330</v>
      </c>
      <c r="N9" s="485">
        <v>3</v>
      </c>
      <c r="O9" s="485">
        <v>1551</v>
      </c>
      <c r="P9" s="485">
        <v>4</v>
      </c>
      <c r="Q9" s="485">
        <v>1193</v>
      </c>
      <c r="R9" s="604"/>
      <c r="S9" s="485">
        <f t="shared" si="4"/>
        <v>8</v>
      </c>
      <c r="T9" s="486">
        <f t="shared" si="4"/>
        <v>13074</v>
      </c>
    </row>
    <row r="10" spans="2:20" s="584" customFormat="1" ht="15" customHeight="1">
      <c r="B10" s="605"/>
      <c r="C10" s="57" t="s">
        <v>312</v>
      </c>
      <c r="D10" s="485">
        <v>32961</v>
      </c>
      <c r="E10" s="485">
        <v>23996</v>
      </c>
      <c r="F10" s="601">
        <f t="shared" si="0"/>
        <v>72.80118928430569</v>
      </c>
      <c r="G10" s="485">
        <v>22700</v>
      </c>
      <c r="H10" s="602">
        <f t="shared" si="1"/>
        <v>68.86926974302963</v>
      </c>
      <c r="I10" s="606">
        <v>14414</v>
      </c>
      <c r="J10" s="603">
        <f t="shared" si="2"/>
        <v>43.730469342556354</v>
      </c>
      <c r="K10" s="604"/>
      <c r="L10" s="485">
        <v>1</v>
      </c>
      <c r="M10" s="485">
        <v>14320</v>
      </c>
      <c r="N10" s="485">
        <v>1</v>
      </c>
      <c r="O10" s="485">
        <v>94</v>
      </c>
      <c r="P10" s="485">
        <v>0</v>
      </c>
      <c r="Q10" s="485">
        <v>0</v>
      </c>
      <c r="R10" s="604"/>
      <c r="S10" s="485">
        <f t="shared" si="4"/>
        <v>2</v>
      </c>
      <c r="T10" s="486">
        <f t="shared" si="4"/>
        <v>14414</v>
      </c>
    </row>
    <row r="11" spans="2:20" s="584" customFormat="1" ht="15" customHeight="1">
      <c r="B11" s="605"/>
      <c r="C11" s="57" t="s">
        <v>358</v>
      </c>
      <c r="D11" s="485">
        <v>12631</v>
      </c>
      <c r="E11" s="485">
        <v>12631</v>
      </c>
      <c r="F11" s="601">
        <f t="shared" si="0"/>
        <v>100</v>
      </c>
      <c r="G11" s="485">
        <v>13560</v>
      </c>
      <c r="H11" s="602">
        <f t="shared" si="1"/>
        <v>107.35492043385322</v>
      </c>
      <c r="I11" s="606">
        <v>11344</v>
      </c>
      <c r="J11" s="603">
        <f t="shared" si="2"/>
        <v>89.81078299422057</v>
      </c>
      <c r="K11" s="608"/>
      <c r="L11" s="485">
        <v>1</v>
      </c>
      <c r="M11" s="485">
        <v>6411</v>
      </c>
      <c r="N11" s="485">
        <v>7</v>
      </c>
      <c r="O11" s="485">
        <v>4933</v>
      </c>
      <c r="P11" s="485">
        <v>0</v>
      </c>
      <c r="Q11" s="485">
        <v>0</v>
      </c>
      <c r="R11" s="604"/>
      <c r="S11" s="485">
        <f t="shared" si="4"/>
        <v>8</v>
      </c>
      <c r="T11" s="486">
        <f t="shared" si="4"/>
        <v>11344</v>
      </c>
    </row>
    <row r="12" spans="2:20" s="584" customFormat="1" ht="15" customHeight="1">
      <c r="B12" s="605"/>
      <c r="C12" s="57" t="s">
        <v>1353</v>
      </c>
      <c r="D12" s="485">
        <v>15549</v>
      </c>
      <c r="E12" s="485">
        <v>13546</v>
      </c>
      <c r="F12" s="601">
        <f t="shared" si="0"/>
        <v>87.11814264582931</v>
      </c>
      <c r="G12" s="485">
        <v>13720</v>
      </c>
      <c r="H12" s="602">
        <f t="shared" si="1"/>
        <v>88.23718567110424</v>
      </c>
      <c r="I12" s="606">
        <v>11943</v>
      </c>
      <c r="J12" s="603">
        <f t="shared" si="2"/>
        <v>76.8087979934401</v>
      </c>
      <c r="K12" s="608"/>
      <c r="L12" s="485">
        <v>1</v>
      </c>
      <c r="M12" s="485">
        <v>10450</v>
      </c>
      <c r="N12" s="485">
        <v>5</v>
      </c>
      <c r="O12" s="485">
        <v>1493</v>
      </c>
      <c r="P12" s="485">
        <v>0</v>
      </c>
      <c r="Q12" s="485">
        <v>0</v>
      </c>
      <c r="R12" s="604"/>
      <c r="S12" s="485">
        <f t="shared" si="4"/>
        <v>6</v>
      </c>
      <c r="T12" s="486">
        <f t="shared" si="4"/>
        <v>11943</v>
      </c>
    </row>
    <row r="13" spans="2:20" s="584" customFormat="1" ht="15" customHeight="1">
      <c r="B13" s="605"/>
      <c r="C13" s="57" t="s">
        <v>1380</v>
      </c>
      <c r="D13" s="485">
        <v>11438</v>
      </c>
      <c r="E13" s="485">
        <v>3630</v>
      </c>
      <c r="F13" s="601">
        <f t="shared" si="0"/>
        <v>31.736317538031123</v>
      </c>
      <c r="G13" s="485">
        <v>4200</v>
      </c>
      <c r="H13" s="602">
        <f t="shared" si="1"/>
        <v>36.71970624235006</v>
      </c>
      <c r="I13" s="606">
        <v>3630</v>
      </c>
      <c r="J13" s="603">
        <f t="shared" si="2"/>
        <v>31.736317538031123</v>
      </c>
      <c r="K13" s="604"/>
      <c r="L13" s="485">
        <v>0</v>
      </c>
      <c r="M13" s="485">
        <v>0</v>
      </c>
      <c r="N13" s="485">
        <v>1</v>
      </c>
      <c r="O13" s="485">
        <v>3630</v>
      </c>
      <c r="P13" s="485">
        <v>0</v>
      </c>
      <c r="Q13" s="485">
        <v>0</v>
      </c>
      <c r="R13" s="604"/>
      <c r="S13" s="485">
        <f t="shared" si="4"/>
        <v>1</v>
      </c>
      <c r="T13" s="486">
        <f t="shared" si="4"/>
        <v>3630</v>
      </c>
    </row>
    <row r="14" spans="2:20" s="584" customFormat="1" ht="12">
      <c r="B14" s="605"/>
      <c r="C14" s="609"/>
      <c r="D14" s="606"/>
      <c r="E14" s="606"/>
      <c r="F14" s="601"/>
      <c r="G14" s="606"/>
      <c r="H14" s="602"/>
      <c r="I14" s="606"/>
      <c r="J14" s="610"/>
      <c r="K14" s="608"/>
      <c r="L14" s="485"/>
      <c r="M14" s="485"/>
      <c r="N14" s="485"/>
      <c r="O14" s="485"/>
      <c r="P14" s="485"/>
      <c r="Q14" s="485"/>
      <c r="R14" s="607"/>
      <c r="S14" s="485"/>
      <c r="T14" s="486"/>
    </row>
    <row r="15" spans="2:20" s="584" customFormat="1" ht="15" customHeight="1">
      <c r="B15" s="1380" t="s">
        <v>1595</v>
      </c>
      <c r="C15" s="1381"/>
      <c r="D15" s="574">
        <f>SUM(D16:D20)</f>
        <v>109400</v>
      </c>
      <c r="E15" s="574">
        <f>SUM(E16:E20)</f>
        <v>48961</v>
      </c>
      <c r="F15" s="601">
        <f aca="true" t="shared" si="5" ref="F15:F20">SUM(E15/D15*100)</f>
        <v>44.75411334552103</v>
      </c>
      <c r="G15" s="574">
        <f>SUM(G16:G20)</f>
        <v>54319</v>
      </c>
      <c r="H15" s="602">
        <f aca="true" t="shared" si="6" ref="H15:H20">SUM(G15/D15*100)</f>
        <v>49.65173674588665</v>
      </c>
      <c r="I15" s="574">
        <f>SUM(I16:I20)</f>
        <v>43381</v>
      </c>
      <c r="J15" s="603">
        <f>SUM(I15/D15*100)</f>
        <v>39.65356489945155</v>
      </c>
      <c r="K15" s="574"/>
      <c r="L15" s="574">
        <f aca="true" t="shared" si="7" ref="L15:Q15">SUM(L16:L20)</f>
        <v>2</v>
      </c>
      <c r="M15" s="574">
        <f t="shared" si="7"/>
        <v>39081</v>
      </c>
      <c r="N15" s="574">
        <f t="shared" si="7"/>
        <v>12</v>
      </c>
      <c r="O15" s="574">
        <f t="shared" si="7"/>
        <v>3674</v>
      </c>
      <c r="P15" s="574">
        <f t="shared" si="7"/>
        <v>2</v>
      </c>
      <c r="Q15" s="574">
        <f t="shared" si="7"/>
        <v>626</v>
      </c>
      <c r="R15" s="604"/>
      <c r="S15" s="574">
        <f>SUM(S16:S20)</f>
        <v>16</v>
      </c>
      <c r="T15" s="575">
        <f>SUM(T16:T20)</f>
        <v>43381</v>
      </c>
    </row>
    <row r="16" spans="2:20" s="584" customFormat="1" ht="15" customHeight="1">
      <c r="B16" s="605"/>
      <c r="C16" s="611" t="s">
        <v>1596</v>
      </c>
      <c r="D16" s="574">
        <v>39528</v>
      </c>
      <c r="E16" s="574">
        <v>20204</v>
      </c>
      <c r="F16" s="601">
        <f t="shared" si="5"/>
        <v>51.11313499291641</v>
      </c>
      <c r="G16" s="574">
        <v>23425</v>
      </c>
      <c r="H16" s="602">
        <f t="shared" si="6"/>
        <v>59.26178911151588</v>
      </c>
      <c r="I16" s="606">
        <v>15311</v>
      </c>
      <c r="J16" s="603">
        <f>SUM(I16/D16*100)</f>
        <v>38.73456790123457</v>
      </c>
      <c r="K16" s="608"/>
      <c r="L16" s="485">
        <v>1</v>
      </c>
      <c r="M16" s="485">
        <v>14949</v>
      </c>
      <c r="N16" s="485">
        <v>3</v>
      </c>
      <c r="O16" s="485">
        <v>362</v>
      </c>
      <c r="P16" s="485">
        <v>0</v>
      </c>
      <c r="Q16" s="485">
        <v>0</v>
      </c>
      <c r="R16" s="604"/>
      <c r="S16" s="485">
        <f aca="true" t="shared" si="8" ref="S16:T20">SUM(L16,N16,P16)</f>
        <v>4</v>
      </c>
      <c r="T16" s="486">
        <f t="shared" si="8"/>
        <v>15311</v>
      </c>
    </row>
    <row r="17" spans="2:20" s="584" customFormat="1" ht="15" customHeight="1">
      <c r="B17" s="605"/>
      <c r="C17" s="611" t="s">
        <v>1597</v>
      </c>
      <c r="D17" s="574">
        <v>15315</v>
      </c>
      <c r="E17" s="574">
        <v>763</v>
      </c>
      <c r="F17" s="601">
        <f t="shared" si="5"/>
        <v>4.982043747959517</v>
      </c>
      <c r="G17" s="574">
        <v>600</v>
      </c>
      <c r="H17" s="602">
        <f t="shared" si="6"/>
        <v>3.9177277179236047</v>
      </c>
      <c r="I17" s="606">
        <v>520</v>
      </c>
      <c r="J17" s="603">
        <f>SUM(I17/D17*100)</f>
        <v>3.395364022200457</v>
      </c>
      <c r="K17" s="608"/>
      <c r="L17" s="485">
        <v>0</v>
      </c>
      <c r="M17" s="485">
        <v>0</v>
      </c>
      <c r="N17" s="485">
        <v>1</v>
      </c>
      <c r="O17" s="485">
        <v>140</v>
      </c>
      <c r="P17" s="485">
        <v>1</v>
      </c>
      <c r="Q17" s="485">
        <v>380</v>
      </c>
      <c r="R17" s="604"/>
      <c r="S17" s="485">
        <f t="shared" si="8"/>
        <v>2</v>
      </c>
      <c r="T17" s="486">
        <f t="shared" si="8"/>
        <v>520</v>
      </c>
    </row>
    <row r="18" spans="2:20" s="584" customFormat="1" ht="15" customHeight="1">
      <c r="B18" s="605"/>
      <c r="C18" s="611" t="s">
        <v>1460</v>
      </c>
      <c r="D18" s="574">
        <v>15349</v>
      </c>
      <c r="E18" s="574">
        <v>3013</v>
      </c>
      <c r="F18" s="601">
        <f t="shared" si="5"/>
        <v>19.629943318782985</v>
      </c>
      <c r="G18" s="574">
        <v>3284</v>
      </c>
      <c r="H18" s="602">
        <f t="shared" si="6"/>
        <v>21.395530653462767</v>
      </c>
      <c r="I18" s="606">
        <v>2511</v>
      </c>
      <c r="J18" s="603">
        <v>16.4</v>
      </c>
      <c r="K18" s="608"/>
      <c r="L18" s="485">
        <v>0</v>
      </c>
      <c r="M18" s="485">
        <v>0</v>
      </c>
      <c r="N18" s="485">
        <v>5</v>
      </c>
      <c r="O18" s="485">
        <v>2511</v>
      </c>
      <c r="P18" s="485">
        <v>0</v>
      </c>
      <c r="Q18" s="485">
        <v>0</v>
      </c>
      <c r="R18" s="604"/>
      <c r="S18" s="485">
        <f t="shared" si="8"/>
        <v>5</v>
      </c>
      <c r="T18" s="486">
        <f t="shared" si="8"/>
        <v>2511</v>
      </c>
    </row>
    <row r="19" spans="2:20" s="584" customFormat="1" ht="15" customHeight="1">
      <c r="B19" s="605"/>
      <c r="C19" s="611" t="s">
        <v>449</v>
      </c>
      <c r="D19" s="574">
        <v>13958</v>
      </c>
      <c r="E19" s="574">
        <v>571</v>
      </c>
      <c r="F19" s="601">
        <f t="shared" si="5"/>
        <v>4.090843960452787</v>
      </c>
      <c r="G19" s="574">
        <v>520</v>
      </c>
      <c r="H19" s="602">
        <f t="shared" si="6"/>
        <v>3.725462100587477</v>
      </c>
      <c r="I19" s="606">
        <v>503</v>
      </c>
      <c r="J19" s="603">
        <f>SUM(I19/D19*100)</f>
        <v>3.60366814729904</v>
      </c>
      <c r="K19" s="608"/>
      <c r="L19" s="485">
        <v>0</v>
      </c>
      <c r="M19" s="485">
        <v>0</v>
      </c>
      <c r="N19" s="485">
        <v>1</v>
      </c>
      <c r="O19" s="485">
        <v>257</v>
      </c>
      <c r="P19" s="485">
        <v>1</v>
      </c>
      <c r="Q19" s="485">
        <v>246</v>
      </c>
      <c r="R19" s="604"/>
      <c r="S19" s="485">
        <f t="shared" si="8"/>
        <v>2</v>
      </c>
      <c r="T19" s="486">
        <f t="shared" si="8"/>
        <v>503</v>
      </c>
    </row>
    <row r="20" spans="2:20" s="584" customFormat="1" ht="15" customHeight="1">
      <c r="B20" s="605"/>
      <c r="C20" s="611" t="s">
        <v>364</v>
      </c>
      <c r="D20" s="574">
        <v>25250</v>
      </c>
      <c r="E20" s="574">
        <v>24410</v>
      </c>
      <c r="F20" s="601">
        <f t="shared" si="5"/>
        <v>96.67326732673267</v>
      </c>
      <c r="G20" s="574">
        <v>26490</v>
      </c>
      <c r="H20" s="602">
        <f t="shared" si="6"/>
        <v>104.91089108910892</v>
      </c>
      <c r="I20" s="606">
        <v>24536</v>
      </c>
      <c r="J20" s="603">
        <f>SUM(I20/D20*100)</f>
        <v>97.17227722772277</v>
      </c>
      <c r="K20" s="608"/>
      <c r="L20" s="485">
        <v>1</v>
      </c>
      <c r="M20" s="485">
        <v>24132</v>
      </c>
      <c r="N20" s="485">
        <v>2</v>
      </c>
      <c r="O20" s="485">
        <v>404</v>
      </c>
      <c r="P20" s="485">
        <v>0</v>
      </c>
      <c r="Q20" s="485">
        <v>0</v>
      </c>
      <c r="R20" s="604"/>
      <c r="S20" s="485">
        <f t="shared" si="8"/>
        <v>3</v>
      </c>
      <c r="T20" s="486">
        <f t="shared" si="8"/>
        <v>24536</v>
      </c>
    </row>
    <row r="21" spans="2:20" s="584" customFormat="1" ht="15" customHeight="1">
      <c r="B21" s="605"/>
      <c r="C21" s="611"/>
      <c r="D21" s="574"/>
      <c r="E21" s="606"/>
      <c r="F21" s="612"/>
      <c r="G21" s="606"/>
      <c r="H21" s="613"/>
      <c r="I21" s="606"/>
      <c r="J21" s="610"/>
      <c r="K21" s="608"/>
      <c r="L21" s="485"/>
      <c r="M21" s="485"/>
      <c r="N21" s="485"/>
      <c r="O21" s="485"/>
      <c r="P21" s="485"/>
      <c r="Q21" s="485"/>
      <c r="R21" s="607"/>
      <c r="S21" s="485"/>
      <c r="T21" s="486"/>
    </row>
    <row r="22" spans="2:20" s="158" customFormat="1" ht="15" customHeight="1">
      <c r="B22" s="1357" t="s">
        <v>1598</v>
      </c>
      <c r="C22" s="1358"/>
      <c r="D22" s="574">
        <f>SUM(D23:D26)</f>
        <v>123428</v>
      </c>
      <c r="E22" s="574">
        <f>SUM(E23:E26)</f>
        <v>56591</v>
      </c>
      <c r="F22" s="601">
        <f>SUM(E22/D22*100)</f>
        <v>45.84940208056519</v>
      </c>
      <c r="G22" s="574">
        <f>SUM(G23:G26)</f>
        <v>66515</v>
      </c>
      <c r="H22" s="602">
        <f>SUM(G22/D22*100)</f>
        <v>53.88971708202352</v>
      </c>
      <c r="I22" s="574">
        <f>SUM(I23:I26)</f>
        <v>35901</v>
      </c>
      <c r="J22" s="603">
        <f>SUM(I22/D22*100)</f>
        <v>29.086592993486082</v>
      </c>
      <c r="K22" s="574"/>
      <c r="L22" s="574">
        <f aca="true" t="shared" si="9" ref="L22:Q22">SUM(L23:L26)</f>
        <v>2</v>
      </c>
      <c r="M22" s="574">
        <f t="shared" si="9"/>
        <v>24566</v>
      </c>
      <c r="N22" s="574">
        <f t="shared" si="9"/>
        <v>19</v>
      </c>
      <c r="O22" s="574">
        <f t="shared" si="9"/>
        <v>8160</v>
      </c>
      <c r="P22" s="574">
        <f t="shared" si="9"/>
        <v>2</v>
      </c>
      <c r="Q22" s="574">
        <f t="shared" si="9"/>
        <v>3175</v>
      </c>
      <c r="R22" s="604"/>
      <c r="S22" s="574">
        <f>SUM(S23:S27)</f>
        <v>23</v>
      </c>
      <c r="T22" s="486">
        <f>SUM(M22,O22,Q22)</f>
        <v>35901</v>
      </c>
    </row>
    <row r="23" spans="2:20" s="584" customFormat="1" ht="14.25" customHeight="1">
      <c r="B23" s="605"/>
      <c r="C23" s="57" t="s">
        <v>310</v>
      </c>
      <c r="D23" s="485">
        <v>38228</v>
      </c>
      <c r="E23" s="485">
        <v>34581</v>
      </c>
      <c r="F23" s="601">
        <f>SUM(E23/D23*100)</f>
        <v>90.45987234487811</v>
      </c>
      <c r="G23" s="485">
        <v>41225</v>
      </c>
      <c r="H23" s="602">
        <f>SUM(G23/D23*100)</f>
        <v>107.83980328554985</v>
      </c>
      <c r="I23" s="606">
        <v>16028</v>
      </c>
      <c r="J23" s="603">
        <f>SUM(I23/D23*100)</f>
        <v>41.92738307000104</v>
      </c>
      <c r="K23" s="608"/>
      <c r="L23" s="608">
        <v>1</v>
      </c>
      <c r="M23" s="485">
        <v>14965</v>
      </c>
      <c r="N23" s="485">
        <v>3</v>
      </c>
      <c r="O23" s="485">
        <v>888</v>
      </c>
      <c r="P23" s="485">
        <v>1</v>
      </c>
      <c r="Q23" s="485">
        <v>175</v>
      </c>
      <c r="R23" s="604"/>
      <c r="S23" s="485">
        <f>SUM(L23,N23,P23)</f>
        <v>5</v>
      </c>
      <c r="T23" s="486">
        <f>SUM(M23,O23,Q23)</f>
        <v>16028</v>
      </c>
    </row>
    <row r="24" spans="2:20" s="584" customFormat="1" ht="15" customHeight="1">
      <c r="B24" s="605"/>
      <c r="C24" s="57" t="s">
        <v>313</v>
      </c>
      <c r="D24" s="485">
        <v>41318</v>
      </c>
      <c r="E24" s="485">
        <v>20989</v>
      </c>
      <c r="F24" s="601">
        <f>SUM(E24/D24*100)</f>
        <v>50.79868338254514</v>
      </c>
      <c r="G24" s="485">
        <v>24650</v>
      </c>
      <c r="H24" s="602">
        <f>SUM(G24/D24*100)</f>
        <v>59.65922842344741</v>
      </c>
      <c r="I24" s="606">
        <v>19317</v>
      </c>
      <c r="J24" s="603">
        <f>SUM(I24/D24*100)</f>
        <v>46.752020910983106</v>
      </c>
      <c r="K24" s="608"/>
      <c r="L24" s="608">
        <v>1</v>
      </c>
      <c r="M24" s="485">
        <v>9601</v>
      </c>
      <c r="N24" s="485">
        <v>14</v>
      </c>
      <c r="O24" s="485">
        <v>6716</v>
      </c>
      <c r="P24" s="485">
        <v>1</v>
      </c>
      <c r="Q24" s="485">
        <v>3000</v>
      </c>
      <c r="R24" s="604"/>
      <c r="S24" s="485">
        <f>SUM(L24,N24,P24)</f>
        <v>16</v>
      </c>
      <c r="T24" s="486">
        <f>SUM(M24,O24,Q24)</f>
        <v>19317</v>
      </c>
    </row>
    <row r="25" spans="2:20" s="584" customFormat="1" ht="15" customHeight="1">
      <c r="B25" s="605"/>
      <c r="C25" s="57" t="s">
        <v>425</v>
      </c>
      <c r="D25" s="485">
        <v>30072</v>
      </c>
      <c r="E25" s="485">
        <v>400</v>
      </c>
      <c r="F25" s="601">
        <f>SUM(E25/D25*100)</f>
        <v>1.3301409949454641</v>
      </c>
      <c r="G25" s="485">
        <v>400</v>
      </c>
      <c r="H25" s="602">
        <f>SUM(G25/D25*100)</f>
        <v>1.3301409949454641</v>
      </c>
      <c r="I25" s="606">
        <v>400</v>
      </c>
      <c r="J25" s="603">
        <f>SUM(I25/D25*100)</f>
        <v>1.3301409949454641</v>
      </c>
      <c r="K25" s="608"/>
      <c r="L25" s="485">
        <v>0</v>
      </c>
      <c r="M25" s="485">
        <v>0</v>
      </c>
      <c r="N25" s="485">
        <v>1</v>
      </c>
      <c r="O25" s="485">
        <v>400</v>
      </c>
      <c r="P25" s="485">
        <v>0</v>
      </c>
      <c r="Q25" s="485">
        <v>0</v>
      </c>
      <c r="R25" s="604"/>
      <c r="S25" s="485">
        <f>SUM(L25,N25,P25)</f>
        <v>1</v>
      </c>
      <c r="T25" s="486">
        <f>SUM(M25,O25,Q25)</f>
        <v>400</v>
      </c>
    </row>
    <row r="26" spans="2:20" s="584" customFormat="1" ht="15" customHeight="1">
      <c r="B26" s="605"/>
      <c r="C26" s="57" t="s">
        <v>1457</v>
      </c>
      <c r="D26" s="485">
        <v>13810</v>
      </c>
      <c r="E26" s="485">
        <v>621</v>
      </c>
      <c r="F26" s="601">
        <f>SUM(E26/D26*100)</f>
        <v>4.496741491672701</v>
      </c>
      <c r="G26" s="485">
        <v>240</v>
      </c>
      <c r="H26" s="602">
        <f>SUM(G26/D26*100)</f>
        <v>1.7378711078928313</v>
      </c>
      <c r="I26" s="606">
        <v>156</v>
      </c>
      <c r="J26" s="603">
        <f>SUM(I26/D26*100)</f>
        <v>1.1296162201303404</v>
      </c>
      <c r="K26" s="614"/>
      <c r="L26" s="614">
        <v>0</v>
      </c>
      <c r="M26" s="614">
        <v>0</v>
      </c>
      <c r="N26" s="485">
        <v>1</v>
      </c>
      <c r="O26" s="485">
        <v>156</v>
      </c>
      <c r="P26" s="485">
        <v>0</v>
      </c>
      <c r="Q26" s="485">
        <v>0</v>
      </c>
      <c r="R26" s="604"/>
      <c r="S26" s="485">
        <f>SUM(L26,N26,P26)</f>
        <v>1</v>
      </c>
      <c r="T26" s="486">
        <f>SUM(M26,O26,Q26)</f>
        <v>156</v>
      </c>
    </row>
    <row r="27" spans="2:20" s="584" customFormat="1" ht="12">
      <c r="B27" s="605"/>
      <c r="C27" s="57"/>
      <c r="D27" s="606"/>
      <c r="E27" s="606"/>
      <c r="F27" s="612"/>
      <c r="G27" s="606"/>
      <c r="H27" s="613"/>
      <c r="I27" s="606"/>
      <c r="J27" s="610"/>
      <c r="K27" s="608"/>
      <c r="L27" s="485"/>
      <c r="M27" s="485"/>
      <c r="N27" s="485"/>
      <c r="O27" s="485"/>
      <c r="P27" s="485"/>
      <c r="Q27" s="485"/>
      <c r="R27" s="607"/>
      <c r="S27" s="485"/>
      <c r="T27" s="486"/>
    </row>
    <row r="28" spans="2:20" s="584" customFormat="1" ht="15" customHeight="1">
      <c r="B28" s="1357" t="s">
        <v>1599</v>
      </c>
      <c r="C28" s="1358"/>
      <c r="D28" s="606">
        <f>SUM(D29:D36)</f>
        <v>122866</v>
      </c>
      <c r="E28" s="606">
        <f>SUM(E29:E36)</f>
        <v>29225</v>
      </c>
      <c r="F28" s="601">
        <f>SUM(E28/D28*100)</f>
        <v>23.786075887552293</v>
      </c>
      <c r="G28" s="606">
        <f>SUM(G29:G36)</f>
        <v>33872</v>
      </c>
      <c r="H28" s="602">
        <f>SUM(G28/D28*100)</f>
        <v>27.56824508000586</v>
      </c>
      <c r="I28" s="606">
        <f>SUM(I29:I36)</f>
        <v>19410</v>
      </c>
      <c r="J28" s="603">
        <f>SUM(I28/D28*100)</f>
        <v>15.797698305471</v>
      </c>
      <c r="K28" s="606"/>
      <c r="L28" s="606">
        <f>SUM(L29:L36)</f>
        <v>1</v>
      </c>
      <c r="M28" s="606">
        <f>SUM(M29:M36)</f>
        <v>16295</v>
      </c>
      <c r="N28" s="606">
        <f>SUM(N29:N36)</f>
        <v>8</v>
      </c>
      <c r="O28" s="606">
        <f>SUM(O29:O36)</f>
        <v>3115</v>
      </c>
      <c r="P28" s="606">
        <f>SUM(P29:P36)</f>
        <v>0</v>
      </c>
      <c r="Q28" s="615">
        <v>0</v>
      </c>
      <c r="R28" s="604"/>
      <c r="S28" s="606">
        <f>SUM(S29:S36)</f>
        <v>9</v>
      </c>
      <c r="T28" s="616">
        <f>SUM(T29:T36)</f>
        <v>19410</v>
      </c>
    </row>
    <row r="29" spans="2:20" s="584" customFormat="1" ht="15" customHeight="1">
      <c r="B29" s="605"/>
      <c r="C29" s="57" t="s">
        <v>307</v>
      </c>
      <c r="D29" s="485">
        <v>43617</v>
      </c>
      <c r="E29" s="485">
        <v>25696</v>
      </c>
      <c r="F29" s="601">
        <f>SUM(E29/D29*100)</f>
        <v>58.9128092257606</v>
      </c>
      <c r="G29" s="485">
        <v>30000</v>
      </c>
      <c r="H29" s="602">
        <f>SUM(G29/D29*100)</f>
        <v>68.78052135635187</v>
      </c>
      <c r="I29" s="606">
        <v>16295</v>
      </c>
      <c r="J29" s="603">
        <f>SUM(I29/D29*100)</f>
        <v>37.359286516725135</v>
      </c>
      <c r="K29" s="608"/>
      <c r="L29" s="608">
        <v>1</v>
      </c>
      <c r="M29" s="485">
        <v>16295</v>
      </c>
      <c r="N29" s="485">
        <v>0</v>
      </c>
      <c r="O29" s="615">
        <v>0</v>
      </c>
      <c r="P29" s="485">
        <v>0</v>
      </c>
      <c r="Q29" s="485">
        <v>0</v>
      </c>
      <c r="R29" s="604"/>
      <c r="S29" s="485">
        <f aca="true" t="shared" si="10" ref="S29:T36">SUM(L29,N29,P29)</f>
        <v>1</v>
      </c>
      <c r="T29" s="486">
        <f t="shared" si="10"/>
        <v>16295</v>
      </c>
    </row>
    <row r="30" spans="2:20" s="584" customFormat="1" ht="15" customHeight="1">
      <c r="B30" s="605"/>
      <c r="C30" s="57" t="s">
        <v>439</v>
      </c>
      <c r="D30" s="485">
        <v>10488</v>
      </c>
      <c r="E30" s="485">
        <v>0</v>
      </c>
      <c r="F30" s="485">
        <v>0</v>
      </c>
      <c r="G30" s="485">
        <v>0</v>
      </c>
      <c r="H30" s="485">
        <v>0</v>
      </c>
      <c r="I30" s="606">
        <v>0</v>
      </c>
      <c r="J30" s="485">
        <v>0</v>
      </c>
      <c r="K30" s="608"/>
      <c r="L30" s="608">
        <v>0</v>
      </c>
      <c r="M30" s="485">
        <v>0</v>
      </c>
      <c r="N30" s="485">
        <v>0</v>
      </c>
      <c r="O30" s="485">
        <v>0</v>
      </c>
      <c r="P30" s="485">
        <v>0</v>
      </c>
      <c r="Q30" s="485">
        <v>0</v>
      </c>
      <c r="R30" s="604"/>
      <c r="S30" s="485">
        <f t="shared" si="10"/>
        <v>0</v>
      </c>
      <c r="T30" s="486">
        <f t="shared" si="10"/>
        <v>0</v>
      </c>
    </row>
    <row r="31" spans="2:21" s="584" customFormat="1" ht="15" customHeight="1">
      <c r="B31" s="605"/>
      <c r="C31" s="57" t="s">
        <v>353</v>
      </c>
      <c r="D31" s="485">
        <v>16715</v>
      </c>
      <c r="E31" s="485">
        <v>0</v>
      </c>
      <c r="F31" s="485">
        <v>0</v>
      </c>
      <c r="G31" s="485">
        <v>0</v>
      </c>
      <c r="H31" s="485">
        <v>0</v>
      </c>
      <c r="I31" s="606">
        <v>0</v>
      </c>
      <c r="J31" s="485">
        <v>0</v>
      </c>
      <c r="K31" s="608"/>
      <c r="L31" s="608">
        <v>0</v>
      </c>
      <c r="M31" s="485">
        <v>0</v>
      </c>
      <c r="N31" s="485">
        <v>0</v>
      </c>
      <c r="O31" s="485">
        <v>0</v>
      </c>
      <c r="P31" s="485">
        <v>0</v>
      </c>
      <c r="Q31" s="485">
        <v>0</v>
      </c>
      <c r="R31" s="604"/>
      <c r="S31" s="485">
        <f t="shared" si="10"/>
        <v>0</v>
      </c>
      <c r="T31" s="486">
        <f t="shared" si="10"/>
        <v>0</v>
      </c>
      <c r="U31" s="162"/>
    </row>
    <row r="32" spans="2:20" s="584" customFormat="1" ht="15" customHeight="1">
      <c r="B32" s="605"/>
      <c r="C32" s="57" t="s">
        <v>354</v>
      </c>
      <c r="D32" s="485">
        <v>9857</v>
      </c>
      <c r="E32" s="485">
        <v>0</v>
      </c>
      <c r="F32" s="485">
        <v>0</v>
      </c>
      <c r="G32" s="485">
        <v>0</v>
      </c>
      <c r="H32" s="485">
        <v>0</v>
      </c>
      <c r="I32" s="606">
        <v>0</v>
      </c>
      <c r="J32" s="485">
        <v>0</v>
      </c>
      <c r="K32" s="485"/>
      <c r="L32" s="485">
        <v>0</v>
      </c>
      <c r="M32" s="485">
        <v>0</v>
      </c>
      <c r="N32" s="485">
        <v>0</v>
      </c>
      <c r="O32" s="485">
        <v>0</v>
      </c>
      <c r="P32" s="485">
        <v>0</v>
      </c>
      <c r="Q32" s="485">
        <v>0</v>
      </c>
      <c r="R32" s="604"/>
      <c r="S32" s="485">
        <f t="shared" si="10"/>
        <v>0</v>
      </c>
      <c r="T32" s="486">
        <f t="shared" si="10"/>
        <v>0</v>
      </c>
    </row>
    <row r="33" spans="2:20" s="584" customFormat="1" ht="15" customHeight="1">
      <c r="B33" s="605"/>
      <c r="C33" s="57" t="s">
        <v>446</v>
      </c>
      <c r="D33" s="485">
        <v>16369</v>
      </c>
      <c r="E33" s="485">
        <v>1697</v>
      </c>
      <c r="F33" s="601">
        <f>SUM(E33/D33*100)</f>
        <v>10.36715743173071</v>
      </c>
      <c r="G33" s="485">
        <v>1790</v>
      </c>
      <c r="H33" s="602">
        <f>SUM(G33/D33*100)</f>
        <v>10.93530453906775</v>
      </c>
      <c r="I33" s="606">
        <v>1538</v>
      </c>
      <c r="J33" s="603">
        <f>SUM(I33/D33*100)</f>
        <v>9.395809151444805</v>
      </c>
      <c r="K33" s="485"/>
      <c r="L33" s="485">
        <v>0</v>
      </c>
      <c r="M33" s="485">
        <v>0</v>
      </c>
      <c r="N33" s="485">
        <v>3</v>
      </c>
      <c r="O33" s="485">
        <v>1538</v>
      </c>
      <c r="P33" s="485">
        <v>0</v>
      </c>
      <c r="Q33" s="485">
        <v>0</v>
      </c>
      <c r="R33" s="604"/>
      <c r="S33" s="485">
        <f t="shared" si="10"/>
        <v>3</v>
      </c>
      <c r="T33" s="486">
        <f t="shared" si="10"/>
        <v>1538</v>
      </c>
    </row>
    <row r="34" spans="2:20" s="584" customFormat="1" ht="15" customHeight="1">
      <c r="B34" s="605"/>
      <c r="C34" s="57" t="s">
        <v>441</v>
      </c>
      <c r="D34" s="485">
        <v>7496</v>
      </c>
      <c r="E34" s="485">
        <v>1274</v>
      </c>
      <c r="F34" s="601">
        <f>SUM(E34/D34*100)</f>
        <v>16.9957310565635</v>
      </c>
      <c r="G34" s="485">
        <v>1420</v>
      </c>
      <c r="H34" s="602">
        <f>SUM(G34/D34*100)</f>
        <v>18.943436499466383</v>
      </c>
      <c r="I34" s="606">
        <v>1111</v>
      </c>
      <c r="J34" s="603">
        <f>SUM(I34/D34*100)</f>
        <v>14.821237993596585</v>
      </c>
      <c r="K34" s="485"/>
      <c r="L34" s="485">
        <v>0</v>
      </c>
      <c r="M34" s="485">
        <v>0</v>
      </c>
      <c r="N34" s="485">
        <v>4</v>
      </c>
      <c r="O34" s="485">
        <v>1111</v>
      </c>
      <c r="P34" s="485">
        <v>0</v>
      </c>
      <c r="Q34" s="485">
        <v>0</v>
      </c>
      <c r="R34" s="604"/>
      <c r="S34" s="485">
        <f t="shared" si="10"/>
        <v>4</v>
      </c>
      <c r="T34" s="486">
        <f t="shared" si="10"/>
        <v>1111</v>
      </c>
    </row>
    <row r="35" spans="2:20" s="584" customFormat="1" ht="15" customHeight="1">
      <c r="B35" s="605"/>
      <c r="C35" s="57" t="s">
        <v>442</v>
      </c>
      <c r="D35" s="485">
        <v>10143</v>
      </c>
      <c r="E35" s="485">
        <v>0</v>
      </c>
      <c r="F35" s="485">
        <v>0</v>
      </c>
      <c r="G35" s="485">
        <v>0</v>
      </c>
      <c r="H35" s="485">
        <v>0</v>
      </c>
      <c r="I35" s="606">
        <v>0</v>
      </c>
      <c r="J35" s="603">
        <f>SUM(I35/D35*100)</f>
        <v>0</v>
      </c>
      <c r="K35" s="485"/>
      <c r="L35" s="485">
        <v>0</v>
      </c>
      <c r="M35" s="485">
        <v>0</v>
      </c>
      <c r="N35" s="485">
        <v>0</v>
      </c>
      <c r="O35" s="485">
        <v>0</v>
      </c>
      <c r="P35" s="485">
        <v>0</v>
      </c>
      <c r="Q35" s="485">
        <v>0</v>
      </c>
      <c r="R35" s="604"/>
      <c r="S35" s="485">
        <f t="shared" si="10"/>
        <v>0</v>
      </c>
      <c r="T35" s="486">
        <f t="shared" si="10"/>
        <v>0</v>
      </c>
    </row>
    <row r="36" spans="2:20" s="584" customFormat="1" ht="15" customHeight="1">
      <c r="B36" s="605"/>
      <c r="C36" s="57" t="s">
        <v>1600</v>
      </c>
      <c r="D36" s="485">
        <v>8181</v>
      </c>
      <c r="E36" s="608">
        <v>558</v>
      </c>
      <c r="F36" s="601">
        <f>SUM(E36/D36*100)</f>
        <v>6.820682068206821</v>
      </c>
      <c r="G36" s="485">
        <v>662</v>
      </c>
      <c r="H36" s="602">
        <f>SUM(G36/D36*100)</f>
        <v>8.091920303141425</v>
      </c>
      <c r="I36" s="606">
        <v>466</v>
      </c>
      <c r="J36" s="603">
        <f>SUM(I36/D36*100)</f>
        <v>5.696125168072363</v>
      </c>
      <c r="K36" s="485"/>
      <c r="L36" s="485">
        <v>0</v>
      </c>
      <c r="M36" s="485">
        <v>0</v>
      </c>
      <c r="N36" s="485">
        <v>1</v>
      </c>
      <c r="O36" s="485">
        <v>466</v>
      </c>
      <c r="P36" s="485">
        <v>0</v>
      </c>
      <c r="Q36" s="485">
        <v>0</v>
      </c>
      <c r="R36" s="604"/>
      <c r="S36" s="485">
        <f t="shared" si="10"/>
        <v>1</v>
      </c>
      <c r="T36" s="486">
        <f t="shared" si="10"/>
        <v>466</v>
      </c>
    </row>
    <row r="37" spans="2:20" s="584" customFormat="1" ht="15" customHeight="1">
      <c r="B37" s="605"/>
      <c r="C37" s="57"/>
      <c r="D37" s="485"/>
      <c r="E37" s="608"/>
      <c r="F37" s="601"/>
      <c r="G37" s="485"/>
      <c r="H37" s="602"/>
      <c r="I37" s="606"/>
      <c r="J37" s="603"/>
      <c r="K37" s="608"/>
      <c r="L37" s="485"/>
      <c r="M37" s="485"/>
      <c r="N37" s="485"/>
      <c r="O37" s="485"/>
      <c r="P37" s="485"/>
      <c r="Q37" s="485"/>
      <c r="R37" s="607"/>
      <c r="S37" s="485"/>
      <c r="T37" s="486"/>
    </row>
    <row r="38" spans="2:20" s="584" customFormat="1" ht="15" customHeight="1">
      <c r="B38" s="1357" t="s">
        <v>1601</v>
      </c>
      <c r="C38" s="1358"/>
      <c r="D38" s="485">
        <f>SUM(D39:D43)</f>
        <v>149525</v>
      </c>
      <c r="E38" s="485">
        <f>SUM(E39:E43)</f>
        <v>119189</v>
      </c>
      <c r="F38" s="601">
        <f aca="true" t="shared" si="11" ref="F38:F43">SUM(E38/D38*100)</f>
        <v>79.71175388730981</v>
      </c>
      <c r="G38" s="485">
        <f>SUM(G39:G43)</f>
        <v>120909</v>
      </c>
      <c r="H38" s="602">
        <f aca="true" t="shared" si="12" ref="H38:H43">SUM(G38/D38*100)</f>
        <v>80.86206320013376</v>
      </c>
      <c r="I38" s="485">
        <f>SUM(I39:I43)</f>
        <v>97036</v>
      </c>
      <c r="J38" s="603">
        <f>SUM(I38/D38*100)</f>
        <v>64.89617120882795</v>
      </c>
      <c r="K38" s="485"/>
      <c r="L38" s="485">
        <f aca="true" t="shared" si="13" ref="L38:Q38">SUM(L39:L43)</f>
        <v>3</v>
      </c>
      <c r="M38" s="485">
        <f t="shared" si="13"/>
        <v>66078</v>
      </c>
      <c r="N38" s="485">
        <f t="shared" si="13"/>
        <v>35</v>
      </c>
      <c r="O38" s="485">
        <f t="shared" si="13"/>
        <v>30596</v>
      </c>
      <c r="P38" s="485">
        <f t="shared" si="13"/>
        <v>3</v>
      </c>
      <c r="Q38" s="485">
        <f t="shared" si="13"/>
        <v>362</v>
      </c>
      <c r="R38" s="604"/>
      <c r="S38" s="485">
        <f>SUM(S39:S43)</f>
        <v>41</v>
      </c>
      <c r="T38" s="486">
        <f>SUM(T39:T43)</f>
        <v>97036</v>
      </c>
    </row>
    <row r="39" spans="2:20" s="584" customFormat="1" ht="15" customHeight="1">
      <c r="B39" s="605"/>
      <c r="C39" s="57" t="s">
        <v>1602</v>
      </c>
      <c r="D39" s="485">
        <v>97411</v>
      </c>
      <c r="E39" s="485">
        <v>95363</v>
      </c>
      <c r="F39" s="601">
        <f t="shared" si="11"/>
        <v>97.89756803646405</v>
      </c>
      <c r="G39" s="485">
        <v>93620</v>
      </c>
      <c r="H39" s="602">
        <f t="shared" si="12"/>
        <v>96.10824239562267</v>
      </c>
      <c r="I39" s="606">
        <v>79335</v>
      </c>
      <c r="J39" s="603">
        <f>SUM(I39/D39*100)</f>
        <v>81.44357413433802</v>
      </c>
      <c r="K39" s="485" t="s">
        <v>1603</v>
      </c>
      <c r="L39" s="485">
        <v>2</v>
      </c>
      <c r="M39" s="485">
        <v>62154</v>
      </c>
      <c r="N39" s="485">
        <v>12</v>
      </c>
      <c r="O39" s="485">
        <v>17181</v>
      </c>
      <c r="P39" s="485">
        <v>0</v>
      </c>
      <c r="Q39" s="485">
        <v>0</v>
      </c>
      <c r="R39" s="607" t="s">
        <v>1603</v>
      </c>
      <c r="S39" s="485">
        <f aca="true" t="shared" si="14" ref="S39:T43">SUM(L39,N39,P39)</f>
        <v>14</v>
      </c>
      <c r="T39" s="486">
        <f t="shared" si="14"/>
        <v>79335</v>
      </c>
    </row>
    <row r="40" spans="2:20" s="584" customFormat="1" ht="15" customHeight="1">
      <c r="B40" s="605"/>
      <c r="C40" s="57" t="s">
        <v>1303</v>
      </c>
      <c r="D40" s="485">
        <v>8113</v>
      </c>
      <c r="E40" s="485">
        <v>7359</v>
      </c>
      <c r="F40" s="601">
        <f t="shared" si="11"/>
        <v>90.70627388142486</v>
      </c>
      <c r="G40" s="485">
        <v>7470</v>
      </c>
      <c r="H40" s="602">
        <f t="shared" si="12"/>
        <v>92.07444841612227</v>
      </c>
      <c r="I40" s="606">
        <v>4877</v>
      </c>
      <c r="J40" s="603">
        <f>SUM(I40/D40*100)</f>
        <v>60.11339824972267</v>
      </c>
      <c r="K40" s="608"/>
      <c r="L40" s="485">
        <v>0</v>
      </c>
      <c r="M40" s="485"/>
      <c r="N40" s="485">
        <v>5</v>
      </c>
      <c r="O40" s="485">
        <v>4877</v>
      </c>
      <c r="P40" s="485">
        <v>0</v>
      </c>
      <c r="Q40" s="485">
        <v>0</v>
      </c>
      <c r="R40" s="604"/>
      <c r="S40" s="485">
        <f t="shared" si="14"/>
        <v>5</v>
      </c>
      <c r="T40" s="486">
        <f t="shared" si="14"/>
        <v>4877</v>
      </c>
    </row>
    <row r="41" spans="2:20" s="584" customFormat="1" ht="15" customHeight="1">
      <c r="B41" s="605"/>
      <c r="C41" s="57" t="s">
        <v>1604</v>
      </c>
      <c r="D41" s="485">
        <v>10677</v>
      </c>
      <c r="E41" s="485">
        <v>2443</v>
      </c>
      <c r="F41" s="601">
        <f t="shared" si="11"/>
        <v>22.880959070900065</v>
      </c>
      <c r="G41" s="485">
        <v>1820</v>
      </c>
      <c r="H41" s="602">
        <f t="shared" si="12"/>
        <v>17.045986700384002</v>
      </c>
      <c r="I41" s="606">
        <v>1514</v>
      </c>
      <c r="J41" s="603">
        <f>SUM(I41/D41*100)</f>
        <v>14.180013112297463</v>
      </c>
      <c r="K41" s="485" t="s">
        <v>1603</v>
      </c>
      <c r="L41" s="485">
        <v>0</v>
      </c>
      <c r="M41" s="485">
        <v>0</v>
      </c>
      <c r="N41" s="485">
        <v>6</v>
      </c>
      <c r="O41" s="485">
        <v>1514</v>
      </c>
      <c r="P41" s="485">
        <v>0</v>
      </c>
      <c r="Q41" s="485">
        <v>0</v>
      </c>
      <c r="R41" s="604"/>
      <c r="S41" s="485">
        <f t="shared" si="14"/>
        <v>6</v>
      </c>
      <c r="T41" s="486">
        <f t="shared" si="14"/>
        <v>1514</v>
      </c>
    </row>
    <row r="42" spans="2:20" s="584" customFormat="1" ht="15" customHeight="1">
      <c r="B42" s="605"/>
      <c r="C42" s="57" t="s">
        <v>436</v>
      </c>
      <c r="D42" s="485">
        <v>23565</v>
      </c>
      <c r="E42" s="485">
        <v>7491</v>
      </c>
      <c r="F42" s="601">
        <f t="shared" si="11"/>
        <v>31.788669637173772</v>
      </c>
      <c r="G42" s="485">
        <v>10639</v>
      </c>
      <c r="H42" s="602">
        <f t="shared" si="12"/>
        <v>45.147464460004244</v>
      </c>
      <c r="I42" s="485">
        <v>6889</v>
      </c>
      <c r="J42" s="603">
        <v>29.3</v>
      </c>
      <c r="K42" s="485"/>
      <c r="L42" s="485">
        <v>0</v>
      </c>
      <c r="M42" s="485">
        <v>0</v>
      </c>
      <c r="N42" s="485">
        <v>10</v>
      </c>
      <c r="O42" s="485">
        <v>6527</v>
      </c>
      <c r="P42" s="485">
        <v>3</v>
      </c>
      <c r="Q42" s="485">
        <v>362</v>
      </c>
      <c r="R42" s="604"/>
      <c r="S42" s="485">
        <f t="shared" si="14"/>
        <v>13</v>
      </c>
      <c r="T42" s="486">
        <f t="shared" si="14"/>
        <v>6889</v>
      </c>
    </row>
    <row r="43" spans="2:20" s="584" customFormat="1" ht="15" customHeight="1">
      <c r="B43" s="605"/>
      <c r="C43" s="57" t="s">
        <v>1605</v>
      </c>
      <c r="D43" s="485">
        <v>9759</v>
      </c>
      <c r="E43" s="485">
        <v>6533</v>
      </c>
      <c r="F43" s="601">
        <f t="shared" si="11"/>
        <v>66.94333435802848</v>
      </c>
      <c r="G43" s="485">
        <v>7360</v>
      </c>
      <c r="H43" s="602">
        <f t="shared" si="12"/>
        <v>75.41756327492571</v>
      </c>
      <c r="I43" s="606">
        <v>4421</v>
      </c>
      <c r="J43" s="603">
        <f>SUM(I43/D43*100)</f>
        <v>45.30177272261503</v>
      </c>
      <c r="K43" s="608"/>
      <c r="L43" s="485">
        <v>1</v>
      </c>
      <c r="M43" s="485">
        <v>3924</v>
      </c>
      <c r="N43" s="485">
        <v>2</v>
      </c>
      <c r="O43" s="485">
        <v>497</v>
      </c>
      <c r="P43" s="485">
        <v>0</v>
      </c>
      <c r="Q43" s="485">
        <v>0</v>
      </c>
      <c r="R43" s="604"/>
      <c r="S43" s="485">
        <f t="shared" si="14"/>
        <v>3</v>
      </c>
      <c r="T43" s="486">
        <f t="shared" si="14"/>
        <v>4421</v>
      </c>
    </row>
    <row r="44" spans="2:20" s="584" customFormat="1" ht="15" customHeight="1">
      <c r="B44" s="605"/>
      <c r="C44" s="57"/>
      <c r="D44" s="485"/>
      <c r="E44" s="485"/>
      <c r="F44" s="601"/>
      <c r="G44" s="485"/>
      <c r="H44" s="602"/>
      <c r="I44" s="606"/>
      <c r="J44" s="603"/>
      <c r="K44" s="608"/>
      <c r="L44" s="485"/>
      <c r="M44" s="485"/>
      <c r="N44" s="485"/>
      <c r="O44" s="485"/>
      <c r="P44" s="485"/>
      <c r="Q44" s="485"/>
      <c r="R44" s="607"/>
      <c r="S44" s="485"/>
      <c r="T44" s="486"/>
    </row>
    <row r="45" spans="2:20" s="584" customFormat="1" ht="15" customHeight="1">
      <c r="B45" s="1357" t="s">
        <v>1606</v>
      </c>
      <c r="C45" s="1358"/>
      <c r="D45" s="485">
        <f>SUM(D46:D49)</f>
        <v>61410</v>
      </c>
      <c r="E45" s="485">
        <f>SUM(E46:E49)</f>
        <v>56616</v>
      </c>
      <c r="F45" s="601">
        <f>SUM(E45/D45*100)</f>
        <v>92.19345383488032</v>
      </c>
      <c r="G45" s="485">
        <f>SUM(G46:G49)</f>
        <v>67270</v>
      </c>
      <c r="H45" s="602">
        <f>SUM(G45/D45*100)</f>
        <v>109.54241980133529</v>
      </c>
      <c r="I45" s="485">
        <f>SUM(I46:I49)</f>
        <v>36493</v>
      </c>
      <c r="J45" s="603">
        <f>SUM(I45/D45*100)</f>
        <v>59.425175052922974</v>
      </c>
      <c r="K45" s="485"/>
      <c r="L45" s="485">
        <f>SUM(L46:L49)</f>
        <v>3</v>
      </c>
      <c r="M45" s="485">
        <f>SUM(M46:M49)</f>
        <v>10200</v>
      </c>
      <c r="N45" s="485">
        <f>SUM(N46:N49)</f>
        <v>29</v>
      </c>
      <c r="O45" s="485">
        <f>SUM(O46:O49)</f>
        <v>26293</v>
      </c>
      <c r="P45" s="485">
        <f>SUM(P46:P49)</f>
        <v>0</v>
      </c>
      <c r="Q45" s="615">
        <v>0</v>
      </c>
      <c r="R45" s="604"/>
      <c r="S45" s="485">
        <f>SUM(S46:S49)</f>
        <v>32</v>
      </c>
      <c r="T45" s="486">
        <f>SUM(T46:T49)</f>
        <v>36493</v>
      </c>
    </row>
    <row r="46" spans="2:20" s="584" customFormat="1" ht="15" customHeight="1">
      <c r="B46" s="605"/>
      <c r="C46" s="57" t="s">
        <v>338</v>
      </c>
      <c r="D46" s="485">
        <v>12740</v>
      </c>
      <c r="E46" s="608">
        <v>10255</v>
      </c>
      <c r="F46" s="601">
        <f>SUM(E46/D46*100)</f>
        <v>80.4945054945055</v>
      </c>
      <c r="G46" s="485">
        <v>12200</v>
      </c>
      <c r="H46" s="602">
        <f>SUM(G46/D46*100)</f>
        <v>95.76138147566719</v>
      </c>
      <c r="I46" s="606">
        <v>7058</v>
      </c>
      <c r="J46" s="603">
        <v>45.3</v>
      </c>
      <c r="K46" s="608"/>
      <c r="L46" s="485">
        <v>0</v>
      </c>
      <c r="M46" s="485">
        <v>0</v>
      </c>
      <c r="N46" s="485">
        <v>8</v>
      </c>
      <c r="O46" s="485">
        <v>7058</v>
      </c>
      <c r="P46" s="485">
        <v>0</v>
      </c>
      <c r="Q46" s="485">
        <v>0</v>
      </c>
      <c r="R46" s="604"/>
      <c r="S46" s="485">
        <v>8</v>
      </c>
      <c r="T46" s="486">
        <f>SUM(M46,O46,Q46)</f>
        <v>7058</v>
      </c>
    </row>
    <row r="47" spans="2:20" s="584" customFormat="1" ht="15" customHeight="1">
      <c r="B47" s="605"/>
      <c r="C47" s="57" t="s">
        <v>1301</v>
      </c>
      <c r="D47" s="485">
        <v>15949</v>
      </c>
      <c r="E47" s="485">
        <v>15949</v>
      </c>
      <c r="F47" s="617">
        <v>100</v>
      </c>
      <c r="G47" s="485">
        <v>17210</v>
      </c>
      <c r="H47" s="602">
        <f>SUM(G47/D47*100)</f>
        <v>107.90645181516084</v>
      </c>
      <c r="I47" s="606">
        <v>10644</v>
      </c>
      <c r="J47" s="603">
        <f>SUM(I47/D47*100)</f>
        <v>66.73772650322904</v>
      </c>
      <c r="K47" s="485"/>
      <c r="L47" s="485">
        <v>0</v>
      </c>
      <c r="M47" s="485">
        <v>0</v>
      </c>
      <c r="N47" s="485">
        <v>8</v>
      </c>
      <c r="O47" s="485">
        <v>10644</v>
      </c>
      <c r="P47" s="485">
        <v>0</v>
      </c>
      <c r="Q47" s="485">
        <v>0</v>
      </c>
      <c r="R47" s="604"/>
      <c r="S47" s="485">
        <f>SUM(L47,N47,P47)</f>
        <v>8</v>
      </c>
      <c r="T47" s="486">
        <f>SUM(M47,O47,Q47)</f>
        <v>10644</v>
      </c>
    </row>
    <row r="48" spans="2:20" s="584" customFormat="1" ht="15" customHeight="1">
      <c r="B48" s="605"/>
      <c r="C48" s="57" t="s">
        <v>1607</v>
      </c>
      <c r="D48" s="485">
        <v>11092</v>
      </c>
      <c r="E48" s="608">
        <v>8783</v>
      </c>
      <c r="F48" s="601">
        <f>SUM(E48/D48*100)</f>
        <v>79.18319509556437</v>
      </c>
      <c r="G48" s="485">
        <v>8510</v>
      </c>
      <c r="H48" s="602">
        <f>SUM(G48/D48*100)</f>
        <v>76.72196177425171</v>
      </c>
      <c r="I48" s="606">
        <v>2301</v>
      </c>
      <c r="J48" s="603">
        <f>SUM(I48/D48*100)</f>
        <v>20.74468085106383</v>
      </c>
      <c r="K48" s="614"/>
      <c r="L48" s="485">
        <v>1</v>
      </c>
      <c r="M48" s="615">
        <v>0</v>
      </c>
      <c r="N48" s="485">
        <v>8</v>
      </c>
      <c r="O48" s="485">
        <v>2301</v>
      </c>
      <c r="P48" s="485">
        <v>0</v>
      </c>
      <c r="Q48" s="485">
        <v>0</v>
      </c>
      <c r="R48" s="604"/>
      <c r="S48" s="485">
        <f>SUM(L48,N48,P48)</f>
        <v>9</v>
      </c>
      <c r="T48" s="486">
        <f>SUM(M48,O48,Q48)</f>
        <v>2301</v>
      </c>
    </row>
    <row r="49" spans="2:20" s="584" customFormat="1" ht="15" customHeight="1">
      <c r="B49" s="605"/>
      <c r="C49" s="57" t="s">
        <v>1377</v>
      </c>
      <c r="D49" s="485">
        <v>21629</v>
      </c>
      <c r="E49" s="608">
        <v>21629</v>
      </c>
      <c r="F49" s="601">
        <f>SUM(E49/D49*100)</f>
        <v>100</v>
      </c>
      <c r="G49" s="485">
        <v>29350</v>
      </c>
      <c r="H49" s="602">
        <f>SUM(G49/D49*100)</f>
        <v>135.6974432474918</v>
      </c>
      <c r="I49" s="606">
        <v>16490</v>
      </c>
      <c r="J49" s="603">
        <f>SUM(I49/D49*100)</f>
        <v>76.24023302048177</v>
      </c>
      <c r="K49" s="614"/>
      <c r="L49" s="485">
        <v>2</v>
      </c>
      <c r="M49" s="615">
        <v>10200</v>
      </c>
      <c r="N49" s="485">
        <v>5</v>
      </c>
      <c r="O49" s="485">
        <v>6290</v>
      </c>
      <c r="P49" s="485">
        <v>0</v>
      </c>
      <c r="Q49" s="485">
        <v>0</v>
      </c>
      <c r="R49" s="604"/>
      <c r="S49" s="485">
        <f>SUM(L49,N49,P49)</f>
        <v>7</v>
      </c>
      <c r="T49" s="486">
        <f>SUM(M49,O49,Q49)</f>
        <v>16490</v>
      </c>
    </row>
    <row r="50" spans="2:20" s="584" customFormat="1" ht="15" customHeight="1">
      <c r="B50" s="605"/>
      <c r="C50" s="57"/>
      <c r="D50" s="485"/>
      <c r="E50" s="485"/>
      <c r="F50" s="601"/>
      <c r="G50" s="485"/>
      <c r="H50" s="618"/>
      <c r="I50" s="485"/>
      <c r="J50" s="603"/>
      <c r="K50" s="608"/>
      <c r="L50" s="485"/>
      <c r="M50" s="485"/>
      <c r="N50" s="485"/>
      <c r="O50" s="485"/>
      <c r="P50" s="485"/>
      <c r="Q50" s="485"/>
      <c r="R50" s="604"/>
      <c r="S50" s="485"/>
      <c r="T50" s="486"/>
    </row>
    <row r="51" spans="2:20" s="584" customFormat="1" ht="15" customHeight="1">
      <c r="B51" s="1357" t="s">
        <v>1608</v>
      </c>
      <c r="C51" s="1358"/>
      <c r="D51" s="485">
        <f>SUM(D52:D57)</f>
        <v>144716</v>
      </c>
      <c r="E51" s="485">
        <f>SUM(E52:E57)</f>
        <v>104193</v>
      </c>
      <c r="F51" s="601">
        <f aca="true" t="shared" si="15" ref="F51:F57">SUM(E51/D51*100)</f>
        <v>71.9982586583377</v>
      </c>
      <c r="G51" s="485">
        <f>SUM(G52:G57)</f>
        <v>128015</v>
      </c>
      <c r="H51" s="602">
        <f aca="true" t="shared" si="16" ref="H51:H57">SUM(G51/D51*100)</f>
        <v>88.45946543575002</v>
      </c>
      <c r="I51" s="485">
        <f>SUM(I52:I57)</f>
        <v>81966</v>
      </c>
      <c r="J51" s="603">
        <f>SUM(I51/D51*100)</f>
        <v>56.639210591779765</v>
      </c>
      <c r="K51" s="485"/>
      <c r="L51" s="485">
        <f>SUM(L52:L57)</f>
        <v>5</v>
      </c>
      <c r="M51" s="485">
        <f>SUM(M52:M57)</f>
        <v>59913</v>
      </c>
      <c r="N51" s="485">
        <v>38</v>
      </c>
      <c r="O51" s="485">
        <f>SUM(O52:O57)</f>
        <v>21571</v>
      </c>
      <c r="P51" s="485">
        <f>SUM(P52:P57)</f>
        <v>2</v>
      </c>
      <c r="Q51" s="485">
        <f>SUM(Q52:Q57)</f>
        <v>482</v>
      </c>
      <c r="R51" s="485"/>
      <c r="S51" s="485">
        <f>SUM(S52:S57)</f>
        <v>45</v>
      </c>
      <c r="T51" s="486">
        <f aca="true" t="shared" si="17" ref="T51:T57">SUM(M51,O51,Q51)</f>
        <v>81966</v>
      </c>
    </row>
    <row r="52" spans="2:20" s="584" customFormat="1" ht="15" customHeight="1">
      <c r="B52" s="605"/>
      <c r="C52" s="57" t="s">
        <v>305</v>
      </c>
      <c r="D52" s="485">
        <v>82440</v>
      </c>
      <c r="E52" s="485">
        <v>65486</v>
      </c>
      <c r="F52" s="601">
        <f t="shared" si="15"/>
        <v>79.43474041727316</v>
      </c>
      <c r="G52" s="485">
        <v>79120</v>
      </c>
      <c r="H52" s="602">
        <f t="shared" si="16"/>
        <v>95.97282872392043</v>
      </c>
      <c r="I52" s="606">
        <v>56172</v>
      </c>
      <c r="J52" s="603">
        <v>68.1</v>
      </c>
      <c r="K52" s="608"/>
      <c r="L52" s="608">
        <v>2</v>
      </c>
      <c r="M52" s="485">
        <v>50081</v>
      </c>
      <c r="N52" s="485">
        <v>11</v>
      </c>
      <c r="O52" s="485">
        <v>5809</v>
      </c>
      <c r="P52" s="485">
        <v>1</v>
      </c>
      <c r="Q52" s="485">
        <v>282</v>
      </c>
      <c r="R52" s="604"/>
      <c r="S52" s="485">
        <f>SUM(L52,N52,P52)</f>
        <v>14</v>
      </c>
      <c r="T52" s="486">
        <f t="shared" si="17"/>
        <v>56172</v>
      </c>
    </row>
    <row r="53" spans="2:20" s="584" customFormat="1" ht="15" customHeight="1">
      <c r="B53" s="605"/>
      <c r="C53" s="57" t="s">
        <v>427</v>
      </c>
      <c r="D53" s="485">
        <v>10830</v>
      </c>
      <c r="E53" s="485">
        <v>1511</v>
      </c>
      <c r="F53" s="601">
        <f t="shared" si="15"/>
        <v>13.951985226223455</v>
      </c>
      <c r="G53" s="485">
        <v>1630</v>
      </c>
      <c r="H53" s="602">
        <f t="shared" si="16"/>
        <v>15.05078485687904</v>
      </c>
      <c r="I53" s="606">
        <v>1511</v>
      </c>
      <c r="J53" s="603">
        <f>SUM(I53/D53*100)</f>
        <v>13.951985226223455</v>
      </c>
      <c r="K53" s="608"/>
      <c r="L53" s="608">
        <v>0</v>
      </c>
      <c r="M53" s="485">
        <v>0</v>
      </c>
      <c r="N53" s="485">
        <v>4</v>
      </c>
      <c r="O53" s="485">
        <v>1311</v>
      </c>
      <c r="P53" s="485">
        <v>1</v>
      </c>
      <c r="Q53" s="485">
        <v>200</v>
      </c>
      <c r="R53" s="604"/>
      <c r="S53" s="485">
        <f>SUM(L53,N53,P53)</f>
        <v>5</v>
      </c>
      <c r="T53" s="486">
        <f t="shared" si="17"/>
        <v>1511</v>
      </c>
    </row>
    <row r="54" spans="2:20" s="584" customFormat="1" ht="15" customHeight="1">
      <c r="B54" s="605"/>
      <c r="C54" s="57" t="s">
        <v>431</v>
      </c>
      <c r="D54" s="485">
        <v>12816</v>
      </c>
      <c r="E54" s="485">
        <v>11092</v>
      </c>
      <c r="F54" s="601">
        <f t="shared" si="15"/>
        <v>86.54806491885142</v>
      </c>
      <c r="G54" s="485">
        <v>16210</v>
      </c>
      <c r="H54" s="602">
        <f t="shared" si="16"/>
        <v>126.48252184769038</v>
      </c>
      <c r="I54" s="606">
        <v>8969</v>
      </c>
      <c r="J54" s="603">
        <v>90</v>
      </c>
      <c r="K54" s="608"/>
      <c r="L54" s="608">
        <v>1</v>
      </c>
      <c r="M54" s="485">
        <v>6736</v>
      </c>
      <c r="N54" s="485">
        <v>3</v>
      </c>
      <c r="O54" s="485">
        <v>2233</v>
      </c>
      <c r="P54" s="485">
        <v>0</v>
      </c>
      <c r="Q54" s="485">
        <v>0</v>
      </c>
      <c r="R54" s="604"/>
      <c r="S54" s="485">
        <f>SUM(L54,N54,P54)</f>
        <v>4</v>
      </c>
      <c r="T54" s="486">
        <f t="shared" si="17"/>
        <v>8969</v>
      </c>
    </row>
    <row r="55" spans="2:20" s="584" customFormat="1" ht="15" customHeight="1">
      <c r="B55" s="605"/>
      <c r="C55" s="57" t="s">
        <v>1455</v>
      </c>
      <c r="D55" s="485">
        <v>18264</v>
      </c>
      <c r="E55" s="485">
        <v>7140</v>
      </c>
      <c r="F55" s="601">
        <f t="shared" si="15"/>
        <v>39.09329829172142</v>
      </c>
      <c r="G55" s="485">
        <v>11765</v>
      </c>
      <c r="H55" s="602">
        <f t="shared" si="16"/>
        <v>64.41633815155498</v>
      </c>
      <c r="I55" s="606">
        <v>5989</v>
      </c>
      <c r="J55" s="603">
        <f>SUM(I55/D55*100)</f>
        <v>32.79128339903636</v>
      </c>
      <c r="K55" s="608"/>
      <c r="L55" s="608">
        <v>1</v>
      </c>
      <c r="M55" s="485">
        <v>3096</v>
      </c>
      <c r="N55" s="485">
        <v>1</v>
      </c>
      <c r="O55" s="485">
        <v>2893</v>
      </c>
      <c r="P55" s="485">
        <v>0</v>
      </c>
      <c r="Q55" s="485">
        <v>0</v>
      </c>
      <c r="R55" s="604"/>
      <c r="S55" s="485">
        <v>11</v>
      </c>
      <c r="T55" s="486">
        <f t="shared" si="17"/>
        <v>5989</v>
      </c>
    </row>
    <row r="56" spans="2:20" s="584" customFormat="1" ht="15" customHeight="1">
      <c r="B56" s="605"/>
      <c r="C56" s="57" t="s">
        <v>337</v>
      </c>
      <c r="D56" s="485">
        <v>10200</v>
      </c>
      <c r="E56" s="485">
        <v>8798</v>
      </c>
      <c r="F56" s="601">
        <f t="shared" si="15"/>
        <v>86.25490196078431</v>
      </c>
      <c r="G56" s="485">
        <v>9650</v>
      </c>
      <c r="H56" s="602">
        <f t="shared" si="16"/>
        <v>94.6078431372549</v>
      </c>
      <c r="I56" s="606">
        <v>5916</v>
      </c>
      <c r="J56" s="603">
        <f>SUM(I56/D56*100)</f>
        <v>57.99999999999999</v>
      </c>
      <c r="K56" s="608"/>
      <c r="L56" s="608">
        <v>0</v>
      </c>
      <c r="M56" s="608">
        <v>0</v>
      </c>
      <c r="N56" s="485">
        <v>3</v>
      </c>
      <c r="O56" s="485">
        <v>5916</v>
      </c>
      <c r="P56" s="485">
        <v>0</v>
      </c>
      <c r="Q56" s="485">
        <v>0</v>
      </c>
      <c r="R56" s="604"/>
      <c r="S56" s="485">
        <f>SUM(L56,N56,P56)</f>
        <v>3</v>
      </c>
      <c r="T56" s="486">
        <f t="shared" si="17"/>
        <v>5916</v>
      </c>
    </row>
    <row r="57" spans="2:20" s="584" customFormat="1" ht="15" customHeight="1">
      <c r="B57" s="605"/>
      <c r="C57" s="57" t="s">
        <v>429</v>
      </c>
      <c r="D57" s="485">
        <v>10166</v>
      </c>
      <c r="E57" s="485">
        <v>10166</v>
      </c>
      <c r="F57" s="601">
        <f t="shared" si="15"/>
        <v>100</v>
      </c>
      <c r="G57" s="485">
        <v>9640</v>
      </c>
      <c r="H57" s="602">
        <f t="shared" si="16"/>
        <v>94.82589022230967</v>
      </c>
      <c r="I57" s="485">
        <v>3409</v>
      </c>
      <c r="J57" s="603">
        <f>SUM(I57/D57*100)</f>
        <v>33.53334644894747</v>
      </c>
      <c r="K57" s="619"/>
      <c r="L57" s="619">
        <v>1</v>
      </c>
      <c r="M57" s="615">
        <v>0</v>
      </c>
      <c r="N57" s="485">
        <v>7</v>
      </c>
      <c r="O57" s="485">
        <v>3409</v>
      </c>
      <c r="P57" s="485">
        <v>0</v>
      </c>
      <c r="Q57" s="485">
        <v>0</v>
      </c>
      <c r="R57" s="604"/>
      <c r="S57" s="485">
        <f>SUM(L57,N57,P57)</f>
        <v>8</v>
      </c>
      <c r="T57" s="486">
        <f t="shared" si="17"/>
        <v>3409</v>
      </c>
    </row>
    <row r="58" spans="2:20" s="584" customFormat="1" ht="15" customHeight="1">
      <c r="B58" s="605"/>
      <c r="C58" s="57"/>
      <c r="D58" s="485"/>
      <c r="E58" s="485"/>
      <c r="F58" s="601"/>
      <c r="G58" s="485"/>
      <c r="H58" s="620"/>
      <c r="I58" s="606"/>
      <c r="J58" s="603"/>
      <c r="K58" s="608"/>
      <c r="L58" s="485"/>
      <c r="M58" s="485"/>
      <c r="N58" s="485"/>
      <c r="O58" s="485"/>
      <c r="P58" s="485"/>
      <c r="Q58" s="485"/>
      <c r="R58" s="607"/>
      <c r="S58" s="485"/>
      <c r="T58" s="486"/>
    </row>
    <row r="59" spans="2:20" s="584" customFormat="1" ht="15" customHeight="1">
      <c r="B59" s="1357" t="s">
        <v>1609</v>
      </c>
      <c r="C59" s="1358"/>
      <c r="D59" s="485">
        <f>SUM(D60:D63)</f>
        <v>71118</v>
      </c>
      <c r="E59" s="485">
        <f>SUM(E60:E63)</f>
        <v>46793</v>
      </c>
      <c r="F59" s="601">
        <f>SUM(E59/D59*100)</f>
        <v>65.79628223515847</v>
      </c>
      <c r="G59" s="485">
        <f>SUM(G60:G63)</f>
        <v>56250</v>
      </c>
      <c r="H59" s="602">
        <f>SUM(G59/D59*100)</f>
        <v>79.09390027841053</v>
      </c>
      <c r="I59" s="485">
        <f>SUM(I60:I63)</f>
        <v>33714</v>
      </c>
      <c r="J59" s="603">
        <f>SUM(I59/D59*100)</f>
        <v>47.405720070868135</v>
      </c>
      <c r="K59" s="485"/>
      <c r="L59" s="485">
        <f aca="true" t="shared" si="18" ref="L59:Q59">SUM(L60:L63)</f>
        <v>3</v>
      </c>
      <c r="M59" s="485">
        <f t="shared" si="18"/>
        <v>25379</v>
      </c>
      <c r="N59" s="485">
        <f t="shared" si="18"/>
        <v>10</v>
      </c>
      <c r="O59" s="485">
        <f t="shared" si="18"/>
        <v>8155</v>
      </c>
      <c r="P59" s="485">
        <f t="shared" si="18"/>
        <v>1</v>
      </c>
      <c r="Q59" s="485">
        <f t="shared" si="18"/>
        <v>180</v>
      </c>
      <c r="R59" s="485"/>
      <c r="S59" s="485">
        <f>SUM(S60:S63)</f>
        <v>14</v>
      </c>
      <c r="T59" s="486">
        <f>SUM(T60:T63)</f>
        <v>33714</v>
      </c>
    </row>
    <row r="60" spans="2:20" s="584" customFormat="1" ht="15" customHeight="1">
      <c r="B60" s="605"/>
      <c r="C60" s="57" t="s">
        <v>451</v>
      </c>
      <c r="D60" s="485">
        <v>30645</v>
      </c>
      <c r="E60" s="485">
        <v>22381</v>
      </c>
      <c r="F60" s="601">
        <f>SUM(E60/D60*100)</f>
        <v>73.03312122695382</v>
      </c>
      <c r="G60" s="485">
        <v>29980</v>
      </c>
      <c r="H60" s="602">
        <f>SUM(G60/D60*100)</f>
        <v>97.82998857888727</v>
      </c>
      <c r="I60" s="485">
        <v>12264</v>
      </c>
      <c r="J60" s="603">
        <v>40</v>
      </c>
      <c r="K60" s="485"/>
      <c r="L60" s="485">
        <v>1</v>
      </c>
      <c r="M60" s="485">
        <v>10650</v>
      </c>
      <c r="N60" s="485">
        <v>4</v>
      </c>
      <c r="O60" s="485">
        <v>1434</v>
      </c>
      <c r="P60" s="485">
        <v>1</v>
      </c>
      <c r="Q60" s="485">
        <v>180</v>
      </c>
      <c r="R60" s="604"/>
      <c r="S60" s="485">
        <f aca="true" t="shared" si="19" ref="S60:T63">SUM(L60,N60,P60)</f>
        <v>6</v>
      </c>
      <c r="T60" s="486">
        <f t="shared" si="19"/>
        <v>12264</v>
      </c>
    </row>
    <row r="61" spans="2:20" s="584" customFormat="1" ht="15" customHeight="1">
      <c r="B61" s="605"/>
      <c r="C61" s="57" t="s">
        <v>366</v>
      </c>
      <c r="D61" s="485">
        <v>12683</v>
      </c>
      <c r="E61" s="485">
        <v>10861</v>
      </c>
      <c r="F61" s="601">
        <f>SUM(E61/D61*100)</f>
        <v>85.6343136481905</v>
      </c>
      <c r="G61" s="485">
        <v>13900</v>
      </c>
      <c r="H61" s="602">
        <f>SUM(G61/D61*100)</f>
        <v>109.59552156429866</v>
      </c>
      <c r="I61" s="485">
        <v>9827</v>
      </c>
      <c r="J61" s="603">
        <f>SUM(I61/D61*100)</f>
        <v>77.48166837499014</v>
      </c>
      <c r="K61" s="485"/>
      <c r="L61" s="485">
        <v>1</v>
      </c>
      <c r="M61" s="485">
        <v>8129</v>
      </c>
      <c r="N61" s="485">
        <v>1</v>
      </c>
      <c r="O61" s="485">
        <v>1698</v>
      </c>
      <c r="P61" s="485">
        <v>0</v>
      </c>
      <c r="Q61" s="485">
        <v>0</v>
      </c>
      <c r="R61" s="604"/>
      <c r="S61" s="485">
        <f t="shared" si="19"/>
        <v>2</v>
      </c>
      <c r="T61" s="486">
        <f t="shared" si="19"/>
        <v>9827</v>
      </c>
    </row>
    <row r="62" spans="2:20" s="584" customFormat="1" ht="15" customHeight="1">
      <c r="B62" s="605"/>
      <c r="C62" s="57" t="s">
        <v>367</v>
      </c>
      <c r="D62" s="485">
        <v>18987</v>
      </c>
      <c r="E62" s="608">
        <v>5806</v>
      </c>
      <c r="F62" s="601">
        <f>SUM(E62/D62*100)</f>
        <v>30.578817085374205</v>
      </c>
      <c r="G62" s="485">
        <v>4420</v>
      </c>
      <c r="H62" s="602">
        <f>SUM(G62/D62*100)</f>
        <v>23.27908569020909</v>
      </c>
      <c r="I62" s="606">
        <v>4478</v>
      </c>
      <c r="J62" s="603">
        <f>SUM(I62/D62*100)</f>
        <v>23.58455785537473</v>
      </c>
      <c r="K62" s="608"/>
      <c r="L62" s="608">
        <v>0</v>
      </c>
      <c r="M62" s="574">
        <v>0</v>
      </c>
      <c r="N62" s="485">
        <v>4</v>
      </c>
      <c r="O62" s="485">
        <v>4478</v>
      </c>
      <c r="P62" s="485">
        <v>0</v>
      </c>
      <c r="Q62" s="485">
        <v>0</v>
      </c>
      <c r="R62" s="604"/>
      <c r="S62" s="485">
        <f t="shared" si="19"/>
        <v>4</v>
      </c>
      <c r="T62" s="486">
        <f t="shared" si="19"/>
        <v>4478</v>
      </c>
    </row>
    <row r="63" spans="2:20" s="584" customFormat="1" ht="15" customHeight="1">
      <c r="B63" s="605"/>
      <c r="C63" s="57" t="s">
        <v>368</v>
      </c>
      <c r="D63" s="485">
        <v>8803</v>
      </c>
      <c r="E63" s="485">
        <v>7745</v>
      </c>
      <c r="F63" s="601">
        <f>SUM(E63/D63*100)</f>
        <v>87.98136998750427</v>
      </c>
      <c r="G63" s="485">
        <v>7950</v>
      </c>
      <c r="H63" s="602">
        <f>SUM(G63/D63*100)</f>
        <v>90.31012154947177</v>
      </c>
      <c r="I63" s="606">
        <v>7145</v>
      </c>
      <c r="J63" s="603">
        <f>SUM(I63/D63*100)</f>
        <v>81.16551175735545</v>
      </c>
      <c r="K63" s="608"/>
      <c r="L63" s="608">
        <v>1</v>
      </c>
      <c r="M63" s="485">
        <v>6600</v>
      </c>
      <c r="N63" s="574">
        <v>1</v>
      </c>
      <c r="O63" s="574">
        <v>545</v>
      </c>
      <c r="P63" s="574">
        <v>0</v>
      </c>
      <c r="Q63" s="485">
        <v>0</v>
      </c>
      <c r="R63" s="604"/>
      <c r="S63" s="485">
        <f t="shared" si="19"/>
        <v>2</v>
      </c>
      <c r="T63" s="486">
        <f t="shared" si="19"/>
        <v>7145</v>
      </c>
    </row>
    <row r="64" spans="2:20" s="584" customFormat="1" ht="15" customHeight="1">
      <c r="B64" s="605"/>
      <c r="C64" s="57"/>
      <c r="D64" s="485"/>
      <c r="E64" s="485"/>
      <c r="F64" s="601"/>
      <c r="G64" s="485"/>
      <c r="H64" s="613"/>
      <c r="I64" s="606"/>
      <c r="J64" s="603"/>
      <c r="K64" s="574"/>
      <c r="L64" s="574"/>
      <c r="M64" s="574"/>
      <c r="N64" s="574"/>
      <c r="O64" s="574"/>
      <c r="P64" s="574"/>
      <c r="Q64" s="485"/>
      <c r="R64" s="621"/>
      <c r="S64" s="574"/>
      <c r="T64" s="486"/>
    </row>
    <row r="65" spans="2:20" s="584" customFormat="1" ht="15" customHeight="1">
      <c r="B65" s="1357" t="s">
        <v>1610</v>
      </c>
      <c r="C65" s="1358"/>
      <c r="D65" s="606">
        <f>SUM(D66:D70)</f>
        <v>91406</v>
      </c>
      <c r="E65" s="606">
        <f>SUM(E66:E70)</f>
        <v>36938</v>
      </c>
      <c r="F65" s="601">
        <f>SUM(E65/D65*100)</f>
        <v>40.41091394438002</v>
      </c>
      <c r="G65" s="606">
        <f>SUM(G66:G70)</f>
        <v>38310</v>
      </c>
      <c r="H65" s="602">
        <f>SUM(G65/D65*100)</f>
        <v>41.91190950265847</v>
      </c>
      <c r="I65" s="606">
        <f>SUM(I66:I70)</f>
        <v>13796</v>
      </c>
      <c r="J65" s="603">
        <f>SUM(I65/D65*100)</f>
        <v>15.093101109336368</v>
      </c>
      <c r="K65" s="606"/>
      <c r="L65" s="606">
        <f aca="true" t="shared" si="20" ref="L65:Q65">SUM(L66:L70)</f>
        <v>2</v>
      </c>
      <c r="M65" s="606">
        <f t="shared" si="20"/>
        <v>5000</v>
      </c>
      <c r="N65" s="606">
        <f t="shared" si="20"/>
        <v>10</v>
      </c>
      <c r="O65" s="606">
        <f t="shared" si="20"/>
        <v>8796</v>
      </c>
      <c r="P65" s="606">
        <f t="shared" si="20"/>
        <v>0</v>
      </c>
      <c r="Q65" s="606">
        <f t="shared" si="20"/>
        <v>0</v>
      </c>
      <c r="R65" s="604"/>
      <c r="S65" s="606">
        <f>SUM(S66:S70)</f>
        <v>12</v>
      </c>
      <c r="T65" s="616">
        <f>SUM(T66:T70)</f>
        <v>13816</v>
      </c>
    </row>
    <row r="66" spans="2:20" s="584" customFormat="1" ht="15" customHeight="1">
      <c r="B66" s="605"/>
      <c r="C66" s="57" t="s">
        <v>311</v>
      </c>
      <c r="D66" s="606">
        <v>35861</v>
      </c>
      <c r="E66" s="606">
        <v>14675</v>
      </c>
      <c r="F66" s="601">
        <f>SUM(E66/D66*100)</f>
        <v>40.92189286411422</v>
      </c>
      <c r="G66" s="485">
        <v>16100</v>
      </c>
      <c r="H66" s="602">
        <f>SUM(G66/D66*100)</f>
        <v>44.89556900253758</v>
      </c>
      <c r="I66" s="485">
        <v>5975</v>
      </c>
      <c r="J66" s="603">
        <f>SUM(I66/D66*100)</f>
        <v>16.661554334792672</v>
      </c>
      <c r="K66" s="608"/>
      <c r="L66" s="608">
        <v>1</v>
      </c>
      <c r="M66" s="574">
        <v>5000</v>
      </c>
      <c r="N66" s="574">
        <v>1</v>
      </c>
      <c r="O66" s="574">
        <v>975</v>
      </c>
      <c r="P66" s="485">
        <v>0</v>
      </c>
      <c r="Q66" s="485">
        <v>0</v>
      </c>
      <c r="R66" s="604"/>
      <c r="S66" s="485">
        <f aca="true" t="shared" si="21" ref="S66:S74">SUM(L66,N66,P66)</f>
        <v>2</v>
      </c>
      <c r="T66" s="486">
        <v>5995</v>
      </c>
    </row>
    <row r="67" spans="2:20" s="584" customFormat="1" ht="15" customHeight="1">
      <c r="B67" s="605"/>
      <c r="C67" s="57" t="s">
        <v>1463</v>
      </c>
      <c r="D67" s="485">
        <v>23446</v>
      </c>
      <c r="E67" s="485">
        <v>15797</v>
      </c>
      <c r="F67" s="601">
        <f>SUM(E67/D67*100)</f>
        <v>67.37609826836135</v>
      </c>
      <c r="G67" s="485">
        <v>15460</v>
      </c>
      <c r="H67" s="602">
        <f>SUM(G67/D67*100)</f>
        <v>65.9387528789559</v>
      </c>
      <c r="I67" s="606">
        <v>4251</v>
      </c>
      <c r="J67" s="603">
        <f>SUM(I67/D67*100)</f>
        <v>18.13102448178794</v>
      </c>
      <c r="K67" s="574"/>
      <c r="L67" s="574">
        <v>1</v>
      </c>
      <c r="M67" s="485">
        <v>0</v>
      </c>
      <c r="N67" s="574">
        <v>5</v>
      </c>
      <c r="O67" s="574">
        <v>4251</v>
      </c>
      <c r="P67" s="574">
        <v>0</v>
      </c>
      <c r="Q67" s="485">
        <v>0</v>
      </c>
      <c r="R67" s="604"/>
      <c r="S67" s="485">
        <f t="shared" si="21"/>
        <v>6</v>
      </c>
      <c r="T67" s="486">
        <f>SUM(M67,O67,Q67)</f>
        <v>4251</v>
      </c>
    </row>
    <row r="68" spans="2:20" s="584" customFormat="1" ht="15" customHeight="1">
      <c r="B68" s="605"/>
      <c r="C68" s="57" t="s">
        <v>372</v>
      </c>
      <c r="D68" s="485">
        <v>14791</v>
      </c>
      <c r="E68" s="485">
        <v>6466</v>
      </c>
      <c r="F68" s="601">
        <f>SUM(E68/D68*100)</f>
        <v>43.71577310526671</v>
      </c>
      <c r="G68" s="485">
        <v>6750</v>
      </c>
      <c r="H68" s="602">
        <f>SUM(G68/D68*100)</f>
        <v>45.63585964437834</v>
      </c>
      <c r="I68" s="606">
        <v>3570</v>
      </c>
      <c r="J68" s="603">
        <f>SUM(I68/D68*100)</f>
        <v>24.136299100804543</v>
      </c>
      <c r="K68" s="574"/>
      <c r="L68" s="574">
        <v>0</v>
      </c>
      <c r="M68" s="574">
        <v>0</v>
      </c>
      <c r="N68" s="574">
        <v>4</v>
      </c>
      <c r="O68" s="574">
        <v>3570</v>
      </c>
      <c r="P68" s="485">
        <v>0</v>
      </c>
      <c r="Q68" s="485">
        <v>0</v>
      </c>
      <c r="R68" s="604"/>
      <c r="S68" s="485">
        <f t="shared" si="21"/>
        <v>4</v>
      </c>
      <c r="T68" s="486">
        <f>SUM(M68,O68,Q68)</f>
        <v>3570</v>
      </c>
    </row>
    <row r="69" spans="2:20" s="584" customFormat="1" ht="15" customHeight="1">
      <c r="B69" s="605"/>
      <c r="C69" s="57" t="s">
        <v>373</v>
      </c>
      <c r="D69" s="485">
        <v>17308</v>
      </c>
      <c r="E69" s="485">
        <v>0</v>
      </c>
      <c r="F69" s="485">
        <v>0</v>
      </c>
      <c r="G69" s="485">
        <v>0</v>
      </c>
      <c r="H69" s="485">
        <v>0</v>
      </c>
      <c r="I69" s="606">
        <v>0</v>
      </c>
      <c r="J69" s="606">
        <v>0</v>
      </c>
      <c r="K69" s="574"/>
      <c r="L69" s="574">
        <v>0</v>
      </c>
      <c r="M69" s="574">
        <v>0</v>
      </c>
      <c r="N69" s="574">
        <v>0</v>
      </c>
      <c r="O69" s="574">
        <v>0</v>
      </c>
      <c r="P69" s="485">
        <v>0</v>
      </c>
      <c r="Q69" s="485">
        <v>0</v>
      </c>
      <c r="R69" s="604"/>
      <c r="S69" s="485">
        <f t="shared" si="21"/>
        <v>0</v>
      </c>
      <c r="T69" s="486">
        <f>SUM(M69,O69,Q69)</f>
        <v>0</v>
      </c>
    </row>
    <row r="70" spans="2:20" s="584" customFormat="1" ht="15" customHeight="1">
      <c r="B70" s="605"/>
      <c r="C70" s="57" t="s">
        <v>1611</v>
      </c>
      <c r="D70" s="485">
        <v>0</v>
      </c>
      <c r="E70" s="485">
        <v>0</v>
      </c>
      <c r="F70" s="485">
        <v>0</v>
      </c>
      <c r="G70" s="485">
        <v>0</v>
      </c>
      <c r="H70" s="485">
        <v>0</v>
      </c>
      <c r="I70" s="606">
        <v>0</v>
      </c>
      <c r="J70" s="606">
        <v>0</v>
      </c>
      <c r="K70" s="608"/>
      <c r="L70" s="608">
        <v>0</v>
      </c>
      <c r="M70" s="574">
        <v>0</v>
      </c>
      <c r="N70" s="485">
        <v>0</v>
      </c>
      <c r="O70" s="485">
        <v>0</v>
      </c>
      <c r="P70" s="485">
        <v>0</v>
      </c>
      <c r="Q70" s="485">
        <v>0</v>
      </c>
      <c r="R70" s="604"/>
      <c r="S70" s="485">
        <f t="shared" si="21"/>
        <v>0</v>
      </c>
      <c r="T70" s="486">
        <f>SUM(M70,O70,Q70)</f>
        <v>0</v>
      </c>
    </row>
    <row r="71" spans="2:20" s="584" customFormat="1" ht="15" customHeight="1">
      <c r="B71" s="605"/>
      <c r="C71" s="57"/>
      <c r="D71" s="485"/>
      <c r="E71" s="485"/>
      <c r="F71" s="601"/>
      <c r="G71" s="485"/>
      <c r="H71" s="613"/>
      <c r="I71" s="606"/>
      <c r="J71" s="603"/>
      <c r="K71" s="574"/>
      <c r="L71" s="485"/>
      <c r="M71" s="485"/>
      <c r="N71" s="574"/>
      <c r="O71" s="574"/>
      <c r="P71" s="574"/>
      <c r="Q71" s="485"/>
      <c r="R71" s="622"/>
      <c r="S71" s="485">
        <f t="shared" si="21"/>
        <v>0</v>
      </c>
      <c r="T71" s="486">
        <f>SUM(M71,O71,Q71)</f>
        <v>0</v>
      </c>
    </row>
    <row r="72" spans="2:20" s="584" customFormat="1" ht="15" customHeight="1">
      <c r="B72" s="1357" t="s">
        <v>1612</v>
      </c>
      <c r="C72" s="1358"/>
      <c r="D72" s="485">
        <f>SUM(D73:D74)</f>
        <v>121853</v>
      </c>
      <c r="E72" s="485">
        <f>SUM(E73:E74)</f>
        <v>85058</v>
      </c>
      <c r="F72" s="601">
        <f>SUM(E72/D72*100)</f>
        <v>69.80377996438332</v>
      </c>
      <c r="G72" s="485">
        <f>SUM(G73:G74)</f>
        <v>72505</v>
      </c>
      <c r="H72" s="602">
        <f>SUM(G72/D72*100)</f>
        <v>59.50202292926723</v>
      </c>
      <c r="I72" s="485">
        <f>SUM(I73:I74)</f>
        <v>39501</v>
      </c>
      <c r="J72" s="603">
        <f>SUM(I72/D72*100)</f>
        <v>32.41692859428984</v>
      </c>
      <c r="K72" s="485"/>
      <c r="L72" s="485">
        <f aca="true" t="shared" si="22" ref="L72:Q72">SUM(L73:L74)</f>
        <v>2</v>
      </c>
      <c r="M72" s="485">
        <f t="shared" si="22"/>
        <v>34000</v>
      </c>
      <c r="N72" s="485">
        <f t="shared" si="22"/>
        <v>11</v>
      </c>
      <c r="O72" s="485">
        <f t="shared" si="22"/>
        <v>3827</v>
      </c>
      <c r="P72" s="485">
        <f t="shared" si="22"/>
        <v>3</v>
      </c>
      <c r="Q72" s="485">
        <f t="shared" si="22"/>
        <v>1674</v>
      </c>
      <c r="R72" s="485"/>
      <c r="S72" s="485">
        <f t="shared" si="21"/>
        <v>16</v>
      </c>
      <c r="T72" s="486">
        <f>SUM(T73:T74)</f>
        <v>39501</v>
      </c>
    </row>
    <row r="73" spans="2:20" s="584" customFormat="1" ht="15" customHeight="1">
      <c r="B73" s="605"/>
      <c r="C73" s="57" t="s">
        <v>304</v>
      </c>
      <c r="D73" s="485">
        <v>94010</v>
      </c>
      <c r="E73" s="485">
        <v>77770</v>
      </c>
      <c r="F73" s="601">
        <f>SUM(E73/D73*100)</f>
        <v>82.7252419955324</v>
      </c>
      <c r="G73" s="485">
        <v>65930</v>
      </c>
      <c r="H73" s="602">
        <f>SUM(G73/D73*100)</f>
        <v>70.13083714498458</v>
      </c>
      <c r="I73" s="606">
        <v>39325</v>
      </c>
      <c r="J73" s="603">
        <f>SUM(I73/D73*100)</f>
        <v>41.83065631315818</v>
      </c>
      <c r="K73" s="574"/>
      <c r="L73" s="574">
        <v>1</v>
      </c>
      <c r="M73" s="485">
        <v>34000</v>
      </c>
      <c r="N73" s="574">
        <v>10</v>
      </c>
      <c r="O73" s="574">
        <v>3651</v>
      </c>
      <c r="P73" s="574">
        <v>3</v>
      </c>
      <c r="Q73" s="485">
        <v>1674</v>
      </c>
      <c r="R73" s="604"/>
      <c r="S73" s="485">
        <f t="shared" si="21"/>
        <v>14</v>
      </c>
      <c r="T73" s="486">
        <f>SUM(M73,O73,Q73)</f>
        <v>39325</v>
      </c>
    </row>
    <row r="74" spans="2:20" s="584" customFormat="1" ht="15" customHeight="1">
      <c r="B74" s="605"/>
      <c r="C74" s="57" t="s">
        <v>1574</v>
      </c>
      <c r="D74" s="485">
        <v>27843</v>
      </c>
      <c r="E74" s="485">
        <v>7288</v>
      </c>
      <c r="F74" s="601">
        <f>SUM(E74/D74*100)</f>
        <v>26.175340300973314</v>
      </c>
      <c r="G74" s="485">
        <v>6575</v>
      </c>
      <c r="H74" s="602">
        <f>SUM(G74/D74*100)</f>
        <v>23.614553029486764</v>
      </c>
      <c r="I74" s="606">
        <v>176</v>
      </c>
      <c r="J74" s="603">
        <f>SUM(I74/D74*100)</f>
        <v>0.632115792120102</v>
      </c>
      <c r="K74" s="574"/>
      <c r="L74" s="574">
        <v>1</v>
      </c>
      <c r="M74" s="615">
        <v>0</v>
      </c>
      <c r="N74" s="574">
        <v>1</v>
      </c>
      <c r="O74" s="574">
        <v>176</v>
      </c>
      <c r="P74" s="574">
        <v>0</v>
      </c>
      <c r="Q74" s="485">
        <v>0</v>
      </c>
      <c r="R74" s="604"/>
      <c r="S74" s="485">
        <f t="shared" si="21"/>
        <v>2</v>
      </c>
      <c r="T74" s="486">
        <f>SUM(M74,O74,Q74)</f>
        <v>176</v>
      </c>
    </row>
    <row r="75" spans="2:20" s="584" customFormat="1" ht="15" customHeight="1">
      <c r="B75" s="605"/>
      <c r="C75" s="57"/>
      <c r="D75" s="485"/>
      <c r="E75" s="485"/>
      <c r="F75" s="601"/>
      <c r="G75" s="485"/>
      <c r="H75" s="602"/>
      <c r="I75" s="606"/>
      <c r="J75" s="603"/>
      <c r="K75" s="574"/>
      <c r="L75" s="574"/>
      <c r="M75" s="485"/>
      <c r="N75" s="574"/>
      <c r="O75" s="574"/>
      <c r="P75" s="574"/>
      <c r="Q75" s="485"/>
      <c r="R75" s="604"/>
      <c r="S75" s="485"/>
      <c r="T75" s="486"/>
    </row>
    <row r="76" spans="2:20" s="623" customFormat="1" ht="15" customHeight="1">
      <c r="B76" s="1378" t="s">
        <v>1537</v>
      </c>
      <c r="C76" s="1379"/>
      <c r="D76" s="624">
        <f>SUM(D7,D15,D22,D28,D38,D45,D51,D59,D65,D72)</f>
        <v>1297903</v>
      </c>
      <c r="E76" s="624">
        <f>SUM(E7,E15,E22,E28,E38,E45,E51,E59,E65,E72)</f>
        <v>813264</v>
      </c>
      <c r="F76" s="625">
        <f>SUM(E76/D76*100)</f>
        <v>62.65984437974178</v>
      </c>
      <c r="G76" s="624">
        <f>SUM(G7,G15,G22,G28,G38,G45,G51,G59,G65,G72)</f>
        <v>872582</v>
      </c>
      <c r="H76" s="626">
        <f>SUM(G76/D76*100)</f>
        <v>67.23013969456886</v>
      </c>
      <c r="I76" s="624">
        <f>SUM(I7,I15,I22,I28,I38,I45,I51,I59,I65,I72)</f>
        <v>577909</v>
      </c>
      <c r="J76" s="627">
        <v>44.52</v>
      </c>
      <c r="K76" s="624" t="s">
        <v>1613</v>
      </c>
      <c r="L76" s="624">
        <f aca="true" t="shared" si="23" ref="L76:Q76">SUM(L7,L15,L22,L28,L38,L45,L51,L59,L65,L72)</f>
        <v>30</v>
      </c>
      <c r="M76" s="624">
        <f t="shared" si="23"/>
        <v>428962</v>
      </c>
      <c r="N76" s="624">
        <f t="shared" si="23"/>
        <v>207</v>
      </c>
      <c r="O76" s="624">
        <f t="shared" si="23"/>
        <v>140855</v>
      </c>
      <c r="P76" s="624">
        <f t="shared" si="23"/>
        <v>18</v>
      </c>
      <c r="Q76" s="624">
        <f t="shared" si="23"/>
        <v>8092</v>
      </c>
      <c r="R76" s="624" t="s">
        <v>1613</v>
      </c>
      <c r="S76" s="624">
        <f>SUM(S7,S15,S22,S28,S38,S45,S51,S59,S65,S72)</f>
        <v>255</v>
      </c>
      <c r="T76" s="628">
        <v>577909</v>
      </c>
    </row>
    <row r="77" spans="2:20" s="584" customFormat="1" ht="15" customHeight="1">
      <c r="B77" s="629"/>
      <c r="C77" s="152"/>
      <c r="D77" s="630"/>
      <c r="E77" s="630"/>
      <c r="F77" s="631"/>
      <c r="G77" s="630"/>
      <c r="H77" s="632"/>
      <c r="I77" s="633"/>
      <c r="J77" s="634"/>
      <c r="K77" s="581"/>
      <c r="L77" s="581"/>
      <c r="M77" s="581"/>
      <c r="N77" s="581"/>
      <c r="O77" s="581"/>
      <c r="P77" s="630"/>
      <c r="Q77" s="630"/>
      <c r="R77" s="635"/>
      <c r="S77" s="630"/>
      <c r="T77" s="636"/>
    </row>
    <row r="78" spans="3:20" s="584" customFormat="1" ht="12">
      <c r="C78" s="584" t="s">
        <v>1614</v>
      </c>
      <c r="D78" s="124"/>
      <c r="E78" s="124"/>
      <c r="J78" s="637"/>
      <c r="T78" s="637"/>
    </row>
    <row r="79" spans="3:20" ht="13.5">
      <c r="C79" s="584"/>
      <c r="D79" s="584"/>
      <c r="E79" s="584"/>
      <c r="F79" s="584"/>
      <c r="G79" s="584"/>
      <c r="H79" s="584"/>
      <c r="I79" s="584"/>
      <c r="J79" s="637"/>
      <c r="T79" s="638"/>
    </row>
    <row r="80" spans="3:20" ht="13.5">
      <c r="C80" s="584"/>
      <c r="D80" s="584"/>
      <c r="E80" s="584"/>
      <c r="F80" s="584"/>
      <c r="G80" s="584"/>
      <c r="H80" s="584"/>
      <c r="I80" s="584"/>
      <c r="J80" s="637"/>
      <c r="T80" s="638"/>
    </row>
    <row r="81" spans="3:20" ht="13.5">
      <c r="C81" s="584"/>
      <c r="D81" s="584"/>
      <c r="E81" s="584"/>
      <c r="F81" s="584"/>
      <c r="G81" s="584"/>
      <c r="H81" s="584"/>
      <c r="I81" s="584"/>
      <c r="J81" s="637"/>
      <c r="T81" s="638"/>
    </row>
    <row r="82" spans="10:20" ht="13.5">
      <c r="J82" s="638"/>
      <c r="T82" s="638"/>
    </row>
    <row r="83" spans="10:20" ht="13.5">
      <c r="J83" s="638"/>
      <c r="T83" s="638"/>
    </row>
    <row r="84" spans="6:20" ht="13.5">
      <c r="F84" s="124"/>
      <c r="G84" s="124"/>
      <c r="H84" s="124"/>
      <c r="I84" s="124"/>
      <c r="J84" s="108"/>
      <c r="T84" s="638"/>
    </row>
    <row r="85" spans="10:20" ht="13.5">
      <c r="J85" s="638"/>
      <c r="T85" s="638"/>
    </row>
    <row r="86" spans="10:20" ht="13.5">
      <c r="J86" s="638"/>
      <c r="T86" s="638"/>
    </row>
    <row r="87" spans="10:20" ht="13.5">
      <c r="J87" s="638"/>
      <c r="T87" s="638"/>
    </row>
    <row r="88" spans="10:20" ht="13.5">
      <c r="J88" s="638"/>
      <c r="T88" s="638"/>
    </row>
    <row r="89" spans="10:20" ht="13.5">
      <c r="J89" s="638"/>
      <c r="T89" s="638"/>
    </row>
    <row r="90" spans="10:20" ht="13.5">
      <c r="J90" s="638"/>
      <c r="T90" s="638"/>
    </row>
    <row r="91" spans="10:20" ht="13.5">
      <c r="J91" s="638"/>
      <c r="T91" s="638"/>
    </row>
    <row r="92" spans="10:20" ht="13.5">
      <c r="J92" s="638"/>
      <c r="T92" s="638"/>
    </row>
    <row r="93" spans="10:20" ht="13.5">
      <c r="J93" s="638"/>
      <c r="T93" s="638"/>
    </row>
    <row r="94" spans="10:20" ht="13.5">
      <c r="J94" s="638"/>
      <c r="T94" s="638"/>
    </row>
    <row r="95" spans="10:20" ht="13.5">
      <c r="J95" s="638"/>
      <c r="T95" s="638"/>
    </row>
    <row r="96" spans="10:20" ht="13.5">
      <c r="J96" s="638"/>
      <c r="T96" s="638"/>
    </row>
    <row r="97" spans="10:20" ht="13.5">
      <c r="J97" s="638"/>
      <c r="T97" s="638"/>
    </row>
    <row r="98" spans="10:20" ht="13.5">
      <c r="J98" s="638"/>
      <c r="T98" s="638"/>
    </row>
    <row r="99" spans="10:20" ht="13.5">
      <c r="J99" s="638"/>
      <c r="T99" s="638"/>
    </row>
    <row r="100" spans="10:20" ht="13.5">
      <c r="J100" s="638"/>
      <c r="T100" s="638"/>
    </row>
    <row r="101" spans="10:20" ht="13.5">
      <c r="J101" s="638"/>
      <c r="T101" s="638"/>
    </row>
    <row r="102" spans="10:20" ht="13.5">
      <c r="J102" s="638"/>
      <c r="T102" s="638"/>
    </row>
    <row r="103" spans="10:20" ht="13.5">
      <c r="J103" s="638"/>
      <c r="T103" s="638"/>
    </row>
    <row r="104" spans="10:20" ht="13.5">
      <c r="J104" s="638"/>
      <c r="T104" s="638"/>
    </row>
    <row r="105" spans="10:20" ht="13.5">
      <c r="J105" s="638"/>
      <c r="T105" s="638"/>
    </row>
    <row r="106" spans="10:20" ht="13.5">
      <c r="J106" s="638"/>
      <c r="T106" s="638"/>
    </row>
    <row r="107" spans="10:20" ht="13.5">
      <c r="J107" s="638"/>
      <c r="T107" s="638"/>
    </row>
    <row r="108" spans="10:20" ht="13.5">
      <c r="J108" s="638"/>
      <c r="T108" s="638"/>
    </row>
    <row r="109" spans="10:20" ht="13.5">
      <c r="J109" s="638"/>
      <c r="T109" s="638"/>
    </row>
    <row r="110" spans="10:20" ht="13.5">
      <c r="J110" s="638"/>
      <c r="T110" s="638"/>
    </row>
    <row r="111" spans="10:20" ht="13.5">
      <c r="J111" s="638"/>
      <c r="T111" s="638"/>
    </row>
    <row r="112" spans="10:20" ht="13.5">
      <c r="J112" s="638"/>
      <c r="T112" s="638"/>
    </row>
    <row r="113" spans="10:20" ht="13.5">
      <c r="J113" s="638"/>
      <c r="T113" s="638"/>
    </row>
    <row r="114" spans="10:20" ht="13.5">
      <c r="J114" s="638"/>
      <c r="T114" s="638"/>
    </row>
    <row r="115" spans="10:20" ht="13.5">
      <c r="J115" s="638"/>
      <c r="T115" s="638"/>
    </row>
    <row r="116" spans="10:20" ht="13.5">
      <c r="J116" s="638"/>
      <c r="T116" s="638"/>
    </row>
    <row r="117" spans="10:20" ht="13.5">
      <c r="J117" s="638"/>
      <c r="T117" s="638"/>
    </row>
    <row r="118" spans="10:20" ht="13.5">
      <c r="J118" s="638"/>
      <c r="T118" s="638"/>
    </row>
    <row r="119" spans="10:20" ht="13.5">
      <c r="J119" s="638"/>
      <c r="T119" s="638"/>
    </row>
    <row r="120" spans="10:20" ht="13.5">
      <c r="J120" s="638"/>
      <c r="T120" s="638"/>
    </row>
    <row r="121" spans="10:20" ht="13.5">
      <c r="J121" s="638"/>
      <c r="T121" s="638"/>
    </row>
    <row r="122" spans="10:20" ht="13.5">
      <c r="J122" s="638"/>
      <c r="T122" s="638"/>
    </row>
    <row r="123" spans="10:20" ht="13.5">
      <c r="J123" s="638"/>
      <c r="T123" s="638"/>
    </row>
    <row r="124" spans="10:20" ht="13.5">
      <c r="J124" s="638"/>
      <c r="T124" s="638"/>
    </row>
    <row r="125" spans="10:20" ht="13.5">
      <c r="J125" s="638"/>
      <c r="T125" s="638"/>
    </row>
    <row r="126" spans="10:20" ht="13.5">
      <c r="J126" s="638"/>
      <c r="T126" s="638"/>
    </row>
    <row r="127" spans="10:20" ht="13.5">
      <c r="J127" s="638"/>
      <c r="T127" s="638"/>
    </row>
    <row r="128" spans="10:20" ht="13.5">
      <c r="J128" s="638"/>
      <c r="T128" s="638"/>
    </row>
    <row r="129" spans="10:20" ht="13.5">
      <c r="J129" s="638"/>
      <c r="T129" s="638"/>
    </row>
    <row r="130" spans="10:20" ht="13.5">
      <c r="J130" s="638"/>
      <c r="T130" s="638"/>
    </row>
    <row r="131" spans="10:20" ht="13.5">
      <c r="J131" s="638"/>
      <c r="T131" s="638"/>
    </row>
    <row r="132" spans="10:20" ht="13.5">
      <c r="J132" s="638"/>
      <c r="T132" s="638"/>
    </row>
    <row r="133" spans="10:20" ht="13.5">
      <c r="J133" s="638"/>
      <c r="T133" s="638"/>
    </row>
    <row r="134" spans="10:20" ht="13.5">
      <c r="J134" s="638"/>
      <c r="T134" s="638"/>
    </row>
    <row r="135" spans="10:20" ht="13.5">
      <c r="J135" s="638"/>
      <c r="T135" s="638"/>
    </row>
    <row r="136" spans="10:20" ht="13.5">
      <c r="J136" s="638"/>
      <c r="T136" s="638"/>
    </row>
    <row r="137" spans="10:20" ht="13.5">
      <c r="J137" s="638"/>
      <c r="T137" s="638"/>
    </row>
    <row r="138" spans="10:20" ht="13.5">
      <c r="J138" s="638"/>
      <c r="T138" s="638"/>
    </row>
    <row r="139" spans="10:20" ht="13.5">
      <c r="J139" s="638"/>
      <c r="T139" s="638"/>
    </row>
    <row r="140" spans="10:20" ht="13.5">
      <c r="J140" s="638"/>
      <c r="T140" s="638"/>
    </row>
    <row r="141" spans="10:20" ht="13.5">
      <c r="J141" s="638"/>
      <c r="T141" s="638"/>
    </row>
    <row r="142" spans="10:20" ht="13.5">
      <c r="J142" s="638"/>
      <c r="T142" s="638"/>
    </row>
    <row r="143" spans="10:20" ht="13.5">
      <c r="J143" s="638"/>
      <c r="T143" s="638"/>
    </row>
    <row r="144" spans="10:20" ht="13.5">
      <c r="J144" s="638"/>
      <c r="T144" s="638"/>
    </row>
    <row r="145" spans="10:20" ht="13.5">
      <c r="J145" s="638"/>
      <c r="T145" s="638"/>
    </row>
    <row r="146" spans="10:20" ht="13.5">
      <c r="J146" s="638"/>
      <c r="T146" s="638"/>
    </row>
    <row r="147" ht="13.5">
      <c r="J147" s="638"/>
    </row>
    <row r="148" ht="13.5">
      <c r="J148" s="638"/>
    </row>
    <row r="149" ht="13.5">
      <c r="J149" s="638"/>
    </row>
    <row r="150" ht="13.5">
      <c r="J150" s="638"/>
    </row>
    <row r="151" ht="13.5">
      <c r="J151" s="638"/>
    </row>
    <row r="152" ht="13.5">
      <c r="J152" s="638"/>
    </row>
    <row r="153" ht="13.5">
      <c r="J153" s="638"/>
    </row>
    <row r="154" ht="13.5">
      <c r="J154" s="638"/>
    </row>
    <row r="155" ht="13.5">
      <c r="J155" s="638"/>
    </row>
    <row r="156" ht="13.5">
      <c r="J156" s="638"/>
    </row>
    <row r="157" ht="13.5">
      <c r="J157" s="638"/>
    </row>
    <row r="158" ht="13.5">
      <c r="J158" s="638"/>
    </row>
    <row r="159" ht="13.5">
      <c r="J159" s="638"/>
    </row>
    <row r="160" ht="13.5">
      <c r="J160" s="638"/>
    </row>
    <row r="161" ht="13.5">
      <c r="J161" s="638"/>
    </row>
    <row r="162" ht="13.5">
      <c r="J162" s="638"/>
    </row>
    <row r="163" ht="13.5">
      <c r="J163" s="638"/>
    </row>
    <row r="164" ht="13.5">
      <c r="J164" s="638"/>
    </row>
    <row r="165" ht="13.5">
      <c r="J165" s="638"/>
    </row>
    <row r="166" ht="13.5">
      <c r="J166" s="638"/>
    </row>
    <row r="167" ht="13.5">
      <c r="J167" s="638"/>
    </row>
    <row r="168" ht="13.5">
      <c r="J168" s="638"/>
    </row>
    <row r="169" ht="13.5">
      <c r="J169" s="638"/>
    </row>
    <row r="170" ht="13.5">
      <c r="J170" s="638"/>
    </row>
    <row r="171" ht="13.5">
      <c r="J171" s="638"/>
    </row>
    <row r="172" ht="13.5">
      <c r="J172" s="638"/>
    </row>
    <row r="173" ht="13.5">
      <c r="J173" s="638"/>
    </row>
    <row r="174" ht="13.5">
      <c r="J174" s="638"/>
    </row>
    <row r="175" ht="13.5">
      <c r="J175" s="638"/>
    </row>
    <row r="176" ht="13.5">
      <c r="J176" s="638"/>
    </row>
    <row r="177" ht="13.5">
      <c r="J177" s="638"/>
    </row>
    <row r="178" ht="13.5">
      <c r="J178" s="638"/>
    </row>
    <row r="179" ht="13.5">
      <c r="J179" s="638"/>
    </row>
    <row r="180" ht="13.5">
      <c r="J180" s="638"/>
    </row>
    <row r="181" ht="13.5">
      <c r="J181" s="638"/>
    </row>
    <row r="182" ht="13.5">
      <c r="J182" s="638"/>
    </row>
    <row r="183" ht="13.5">
      <c r="J183" s="638"/>
    </row>
    <row r="184" ht="13.5">
      <c r="J184" s="638"/>
    </row>
    <row r="185" ht="13.5">
      <c r="J185" s="638"/>
    </row>
    <row r="186" ht="13.5">
      <c r="J186" s="638"/>
    </row>
    <row r="187" ht="13.5">
      <c r="J187" s="638"/>
    </row>
    <row r="188" ht="13.5">
      <c r="J188" s="638"/>
    </row>
    <row r="189" ht="13.5">
      <c r="J189" s="638"/>
    </row>
    <row r="190" ht="13.5">
      <c r="J190" s="638"/>
    </row>
    <row r="191" ht="13.5">
      <c r="J191" s="638"/>
    </row>
    <row r="192" ht="13.5">
      <c r="J192" s="638"/>
    </row>
    <row r="193" ht="13.5">
      <c r="J193" s="638"/>
    </row>
    <row r="194" ht="13.5">
      <c r="J194" s="638"/>
    </row>
    <row r="195" ht="13.5">
      <c r="J195" s="638"/>
    </row>
    <row r="196" ht="13.5">
      <c r="J196" s="638"/>
    </row>
    <row r="197" ht="13.5">
      <c r="J197" s="638"/>
    </row>
    <row r="198" ht="13.5">
      <c r="J198" s="638"/>
    </row>
    <row r="199" ht="13.5">
      <c r="J199" s="638"/>
    </row>
    <row r="200" ht="13.5">
      <c r="J200" s="638"/>
    </row>
    <row r="201" ht="13.5">
      <c r="J201" s="638"/>
    </row>
    <row r="202" ht="13.5">
      <c r="J202" s="638"/>
    </row>
    <row r="203" ht="13.5">
      <c r="J203" s="638"/>
    </row>
    <row r="204" ht="13.5">
      <c r="J204" s="638"/>
    </row>
    <row r="205" ht="13.5">
      <c r="J205" s="638"/>
    </row>
    <row r="206" ht="13.5">
      <c r="J206" s="638"/>
    </row>
    <row r="207" ht="13.5">
      <c r="J207" s="638"/>
    </row>
    <row r="208" ht="13.5">
      <c r="J208" s="638"/>
    </row>
    <row r="209" ht="13.5">
      <c r="J209" s="638"/>
    </row>
    <row r="210" ht="13.5">
      <c r="J210" s="638"/>
    </row>
    <row r="211" ht="13.5">
      <c r="J211" s="638"/>
    </row>
    <row r="212" ht="13.5">
      <c r="J212" s="638"/>
    </row>
    <row r="213" ht="13.5">
      <c r="J213" s="638"/>
    </row>
    <row r="214" ht="13.5">
      <c r="J214" s="638"/>
    </row>
    <row r="215" ht="13.5">
      <c r="J215" s="638"/>
    </row>
    <row r="216" ht="13.5">
      <c r="J216" s="638"/>
    </row>
    <row r="217" ht="13.5">
      <c r="J217" s="638"/>
    </row>
    <row r="218" ht="13.5">
      <c r="J218" s="638"/>
    </row>
    <row r="219" ht="13.5">
      <c r="J219" s="638"/>
    </row>
    <row r="220" ht="13.5">
      <c r="J220" s="638"/>
    </row>
    <row r="221" ht="13.5">
      <c r="J221" s="638"/>
    </row>
    <row r="222" ht="13.5">
      <c r="J222" s="638"/>
    </row>
    <row r="223" ht="13.5">
      <c r="J223" s="638"/>
    </row>
    <row r="224" ht="13.5">
      <c r="J224" s="638"/>
    </row>
    <row r="225" ht="13.5">
      <c r="J225" s="638"/>
    </row>
    <row r="226" ht="13.5">
      <c r="J226" s="638"/>
    </row>
    <row r="227" ht="13.5">
      <c r="J227" s="638"/>
    </row>
    <row r="228" ht="13.5">
      <c r="J228" s="638"/>
    </row>
    <row r="229" ht="13.5">
      <c r="J229" s="638"/>
    </row>
    <row r="230" ht="13.5">
      <c r="J230" s="638"/>
    </row>
    <row r="231" ht="13.5">
      <c r="J231" s="638"/>
    </row>
    <row r="232" ht="13.5">
      <c r="J232" s="638"/>
    </row>
    <row r="233" ht="13.5">
      <c r="J233" s="638"/>
    </row>
    <row r="234" ht="13.5">
      <c r="J234" s="638"/>
    </row>
    <row r="235" ht="13.5">
      <c r="J235" s="638"/>
    </row>
    <row r="236" ht="13.5">
      <c r="J236" s="638"/>
    </row>
    <row r="237" ht="13.5">
      <c r="J237" s="638"/>
    </row>
    <row r="238" ht="13.5">
      <c r="J238" s="638"/>
    </row>
    <row r="239" ht="13.5">
      <c r="J239" s="638"/>
    </row>
    <row r="240" ht="13.5">
      <c r="J240" s="638"/>
    </row>
    <row r="241" ht="13.5">
      <c r="J241" s="638"/>
    </row>
    <row r="242" ht="13.5">
      <c r="J242" s="638"/>
    </row>
    <row r="243" ht="13.5">
      <c r="J243" s="638"/>
    </row>
    <row r="244" ht="13.5">
      <c r="J244" s="638"/>
    </row>
    <row r="245" ht="13.5">
      <c r="J245" s="638"/>
    </row>
    <row r="246" ht="13.5">
      <c r="J246" s="638"/>
    </row>
    <row r="247" ht="13.5">
      <c r="J247" s="638"/>
    </row>
    <row r="248" ht="13.5">
      <c r="J248" s="638"/>
    </row>
    <row r="249" ht="13.5">
      <c r="J249" s="638"/>
    </row>
    <row r="250" ht="13.5">
      <c r="J250" s="638"/>
    </row>
    <row r="251" ht="13.5">
      <c r="J251" s="638"/>
    </row>
    <row r="252" ht="13.5">
      <c r="J252" s="638"/>
    </row>
    <row r="253" ht="13.5">
      <c r="J253" s="638"/>
    </row>
    <row r="254" ht="13.5">
      <c r="J254" s="638"/>
    </row>
    <row r="255" ht="13.5">
      <c r="J255" s="638"/>
    </row>
    <row r="256" ht="13.5">
      <c r="J256" s="638"/>
    </row>
    <row r="257" ht="13.5">
      <c r="J257" s="638"/>
    </row>
    <row r="258" ht="13.5">
      <c r="J258" s="638"/>
    </row>
    <row r="259" ht="13.5">
      <c r="J259" s="638"/>
    </row>
    <row r="260" ht="13.5">
      <c r="J260" s="638"/>
    </row>
    <row r="261" ht="13.5">
      <c r="J261" s="638"/>
    </row>
    <row r="262" ht="13.5">
      <c r="J262" s="638"/>
    </row>
    <row r="263" ht="13.5">
      <c r="J263" s="638"/>
    </row>
    <row r="264" ht="13.5">
      <c r="J264" s="638"/>
    </row>
    <row r="265" ht="13.5">
      <c r="J265" s="638"/>
    </row>
    <row r="266" ht="13.5">
      <c r="J266" s="638"/>
    </row>
    <row r="267" ht="13.5">
      <c r="J267" s="638"/>
    </row>
    <row r="268" ht="13.5">
      <c r="J268" s="638"/>
    </row>
    <row r="269" ht="13.5">
      <c r="J269" s="638"/>
    </row>
    <row r="270" ht="13.5">
      <c r="J270" s="638"/>
    </row>
    <row r="271" ht="13.5">
      <c r="J271" s="638"/>
    </row>
    <row r="272" ht="13.5">
      <c r="J272" s="638"/>
    </row>
    <row r="273" ht="13.5">
      <c r="J273" s="638"/>
    </row>
    <row r="274" ht="13.5">
      <c r="J274" s="638"/>
    </row>
    <row r="275" ht="13.5">
      <c r="J275" s="638"/>
    </row>
    <row r="276" ht="13.5">
      <c r="J276" s="638"/>
    </row>
    <row r="277" ht="13.5">
      <c r="J277" s="638"/>
    </row>
    <row r="278" ht="13.5">
      <c r="J278" s="638"/>
    </row>
    <row r="279" ht="13.5">
      <c r="J279" s="638"/>
    </row>
    <row r="280" ht="13.5">
      <c r="J280" s="638"/>
    </row>
    <row r="281" ht="13.5">
      <c r="J281" s="638"/>
    </row>
    <row r="282" ht="13.5">
      <c r="J282" s="638"/>
    </row>
    <row r="283" ht="13.5">
      <c r="J283" s="638"/>
    </row>
    <row r="284" ht="13.5">
      <c r="J284" s="638"/>
    </row>
    <row r="285" ht="13.5">
      <c r="J285" s="638"/>
    </row>
    <row r="286" ht="13.5">
      <c r="J286" s="638"/>
    </row>
    <row r="287" ht="13.5">
      <c r="J287" s="638"/>
    </row>
    <row r="288" ht="13.5">
      <c r="J288" s="638"/>
    </row>
    <row r="289" ht="13.5">
      <c r="J289" s="638"/>
    </row>
    <row r="290" ht="13.5">
      <c r="J290" s="638"/>
    </row>
    <row r="291" ht="13.5">
      <c r="J291" s="638"/>
    </row>
    <row r="292" ht="13.5">
      <c r="J292" s="638"/>
    </row>
    <row r="293" ht="13.5">
      <c r="J293" s="638"/>
    </row>
    <row r="294" ht="13.5">
      <c r="J294" s="638"/>
    </row>
    <row r="295" ht="13.5">
      <c r="J295" s="638"/>
    </row>
    <row r="296" ht="13.5">
      <c r="J296" s="638"/>
    </row>
    <row r="297" ht="13.5">
      <c r="J297" s="638"/>
    </row>
    <row r="298" ht="13.5">
      <c r="J298" s="638"/>
    </row>
    <row r="299" ht="13.5">
      <c r="J299" s="638"/>
    </row>
    <row r="300" ht="13.5">
      <c r="J300" s="638"/>
    </row>
    <row r="301" ht="13.5">
      <c r="J301" s="638"/>
    </row>
    <row r="302" ht="13.5">
      <c r="J302" s="638"/>
    </row>
    <row r="303" ht="13.5">
      <c r="J303" s="638"/>
    </row>
    <row r="304" ht="13.5">
      <c r="J304" s="638"/>
    </row>
    <row r="305" ht="13.5">
      <c r="J305" s="638"/>
    </row>
    <row r="306" ht="13.5">
      <c r="J306" s="638"/>
    </row>
    <row r="307" ht="13.5">
      <c r="J307" s="638"/>
    </row>
    <row r="308" ht="13.5">
      <c r="J308" s="638"/>
    </row>
    <row r="309" ht="13.5">
      <c r="J309" s="638"/>
    </row>
    <row r="310" ht="13.5">
      <c r="J310" s="638"/>
    </row>
    <row r="311" ht="13.5">
      <c r="J311" s="638"/>
    </row>
    <row r="312" ht="13.5">
      <c r="J312" s="638"/>
    </row>
    <row r="313" ht="13.5">
      <c r="J313" s="638"/>
    </row>
    <row r="314" ht="13.5">
      <c r="J314" s="638"/>
    </row>
    <row r="315" ht="13.5">
      <c r="J315" s="638"/>
    </row>
    <row r="316" ht="13.5">
      <c r="J316" s="638"/>
    </row>
    <row r="317" ht="13.5">
      <c r="J317" s="638"/>
    </row>
    <row r="318" ht="13.5">
      <c r="J318" s="638"/>
    </row>
    <row r="319" ht="13.5">
      <c r="J319" s="638"/>
    </row>
    <row r="320" ht="13.5">
      <c r="J320" s="638"/>
    </row>
    <row r="321" ht="13.5">
      <c r="J321" s="638"/>
    </row>
    <row r="322" ht="13.5">
      <c r="J322" s="638"/>
    </row>
    <row r="323" ht="13.5">
      <c r="J323" s="638"/>
    </row>
    <row r="324" ht="13.5">
      <c r="J324" s="638"/>
    </row>
    <row r="325" ht="13.5">
      <c r="J325" s="638"/>
    </row>
    <row r="326" ht="13.5">
      <c r="J326" s="638"/>
    </row>
    <row r="327" ht="13.5">
      <c r="J327" s="638"/>
    </row>
    <row r="328" ht="13.5">
      <c r="J328" s="638"/>
    </row>
    <row r="329" ht="13.5">
      <c r="J329" s="638"/>
    </row>
    <row r="330" ht="13.5">
      <c r="J330" s="638"/>
    </row>
    <row r="331" ht="13.5">
      <c r="J331" s="638"/>
    </row>
    <row r="332" ht="13.5">
      <c r="J332" s="638"/>
    </row>
    <row r="333" ht="13.5">
      <c r="J333" s="638"/>
    </row>
    <row r="334" ht="13.5">
      <c r="J334" s="638"/>
    </row>
    <row r="335" ht="13.5">
      <c r="J335" s="638"/>
    </row>
    <row r="336" ht="13.5">
      <c r="J336" s="638"/>
    </row>
    <row r="337" ht="13.5">
      <c r="J337" s="638"/>
    </row>
    <row r="338" ht="13.5">
      <c r="J338" s="638"/>
    </row>
    <row r="339" ht="13.5">
      <c r="J339" s="638"/>
    </row>
    <row r="340" ht="13.5">
      <c r="J340" s="638"/>
    </row>
    <row r="341" ht="13.5">
      <c r="J341" s="638"/>
    </row>
    <row r="342" ht="13.5">
      <c r="J342" s="638"/>
    </row>
    <row r="343" ht="13.5">
      <c r="J343" s="638"/>
    </row>
    <row r="344" ht="13.5">
      <c r="J344" s="638"/>
    </row>
    <row r="345" ht="13.5">
      <c r="J345" s="638"/>
    </row>
    <row r="346" ht="13.5">
      <c r="J346" s="638"/>
    </row>
    <row r="347" ht="13.5">
      <c r="J347" s="638"/>
    </row>
    <row r="348" ht="13.5">
      <c r="J348" s="638"/>
    </row>
    <row r="349" ht="13.5">
      <c r="J349" s="638"/>
    </row>
    <row r="350" ht="13.5">
      <c r="J350" s="638"/>
    </row>
    <row r="351" ht="13.5">
      <c r="J351" s="638"/>
    </row>
    <row r="352" ht="13.5">
      <c r="J352" s="638"/>
    </row>
    <row r="353" ht="13.5">
      <c r="J353" s="638"/>
    </row>
    <row r="354" ht="13.5">
      <c r="J354" s="638"/>
    </row>
    <row r="355" ht="13.5">
      <c r="J355" s="638"/>
    </row>
    <row r="356" ht="13.5">
      <c r="J356" s="638"/>
    </row>
    <row r="357" ht="13.5">
      <c r="J357" s="638"/>
    </row>
    <row r="358" ht="13.5">
      <c r="J358" s="638"/>
    </row>
    <row r="359" ht="13.5">
      <c r="J359" s="638"/>
    </row>
    <row r="360" ht="13.5">
      <c r="J360" s="638"/>
    </row>
    <row r="361" ht="13.5">
      <c r="J361" s="638"/>
    </row>
    <row r="362" ht="13.5">
      <c r="J362" s="638"/>
    </row>
    <row r="363" ht="13.5">
      <c r="J363" s="638"/>
    </row>
    <row r="364" ht="13.5">
      <c r="J364" s="638"/>
    </row>
    <row r="365" ht="13.5">
      <c r="J365" s="638"/>
    </row>
    <row r="366" ht="13.5">
      <c r="J366" s="638"/>
    </row>
    <row r="367" ht="13.5">
      <c r="J367" s="638"/>
    </row>
    <row r="368" ht="13.5">
      <c r="J368" s="638"/>
    </row>
    <row r="369" ht="13.5">
      <c r="J369" s="638"/>
    </row>
    <row r="370" ht="13.5">
      <c r="J370" s="638"/>
    </row>
    <row r="371" ht="13.5">
      <c r="J371" s="638"/>
    </row>
    <row r="372" ht="13.5">
      <c r="J372" s="638"/>
    </row>
    <row r="373" ht="13.5">
      <c r="J373" s="638"/>
    </row>
    <row r="374" ht="13.5">
      <c r="J374" s="638"/>
    </row>
    <row r="375" ht="13.5">
      <c r="J375" s="638"/>
    </row>
    <row r="376" ht="13.5">
      <c r="J376" s="638"/>
    </row>
    <row r="377" ht="13.5">
      <c r="J377" s="638"/>
    </row>
    <row r="378" ht="13.5">
      <c r="J378" s="638"/>
    </row>
    <row r="379" ht="13.5">
      <c r="J379" s="638"/>
    </row>
    <row r="380" ht="13.5">
      <c r="J380" s="638"/>
    </row>
    <row r="381" ht="13.5">
      <c r="J381" s="638"/>
    </row>
    <row r="382" ht="13.5">
      <c r="J382" s="638"/>
    </row>
    <row r="383" ht="13.5">
      <c r="J383" s="638"/>
    </row>
    <row r="384" ht="13.5">
      <c r="J384" s="638"/>
    </row>
    <row r="385" ht="13.5">
      <c r="J385" s="638"/>
    </row>
    <row r="386" ht="13.5">
      <c r="J386" s="638"/>
    </row>
    <row r="387" ht="13.5">
      <c r="J387" s="638"/>
    </row>
    <row r="388" ht="13.5">
      <c r="J388" s="638"/>
    </row>
    <row r="389" ht="13.5">
      <c r="J389" s="638"/>
    </row>
    <row r="390" ht="13.5">
      <c r="J390" s="638"/>
    </row>
    <row r="391" ht="13.5">
      <c r="J391" s="638"/>
    </row>
    <row r="392" ht="13.5">
      <c r="J392" s="638"/>
    </row>
    <row r="393" ht="13.5">
      <c r="J393" s="638"/>
    </row>
    <row r="394" ht="13.5">
      <c r="J394" s="638"/>
    </row>
    <row r="395" ht="13.5">
      <c r="J395" s="638"/>
    </row>
    <row r="396" ht="13.5">
      <c r="J396" s="638"/>
    </row>
    <row r="397" ht="13.5">
      <c r="J397" s="638"/>
    </row>
    <row r="398" ht="13.5">
      <c r="J398" s="638"/>
    </row>
    <row r="399" ht="13.5">
      <c r="J399" s="638"/>
    </row>
    <row r="400" ht="13.5">
      <c r="J400" s="638"/>
    </row>
    <row r="401" ht="13.5">
      <c r="J401" s="638"/>
    </row>
    <row r="402" ht="13.5">
      <c r="J402" s="638"/>
    </row>
    <row r="403" ht="13.5">
      <c r="J403" s="638"/>
    </row>
    <row r="404" ht="13.5">
      <c r="J404" s="638"/>
    </row>
    <row r="405" ht="13.5">
      <c r="J405" s="638"/>
    </row>
    <row r="406" ht="13.5">
      <c r="J406" s="638"/>
    </row>
    <row r="407" ht="13.5">
      <c r="J407" s="638"/>
    </row>
    <row r="408" ht="13.5">
      <c r="J408" s="638"/>
    </row>
    <row r="409" ht="13.5">
      <c r="J409" s="638"/>
    </row>
    <row r="410" ht="13.5">
      <c r="J410" s="638"/>
    </row>
    <row r="411" ht="13.5">
      <c r="J411" s="638"/>
    </row>
    <row r="412" ht="13.5">
      <c r="J412" s="638"/>
    </row>
    <row r="413" ht="13.5">
      <c r="J413" s="638"/>
    </row>
    <row r="414" ht="13.5">
      <c r="J414" s="638"/>
    </row>
    <row r="415" ht="13.5">
      <c r="J415" s="638"/>
    </row>
    <row r="416" ht="13.5">
      <c r="J416" s="638"/>
    </row>
    <row r="417" ht="13.5">
      <c r="J417" s="638"/>
    </row>
    <row r="418" ht="13.5">
      <c r="J418" s="638"/>
    </row>
    <row r="419" ht="13.5">
      <c r="J419" s="638"/>
    </row>
    <row r="420" ht="13.5">
      <c r="J420" s="638"/>
    </row>
    <row r="421" ht="13.5">
      <c r="J421" s="638"/>
    </row>
    <row r="422" ht="13.5">
      <c r="J422" s="638"/>
    </row>
    <row r="423" ht="13.5">
      <c r="J423" s="638"/>
    </row>
    <row r="424" ht="13.5">
      <c r="J424" s="638"/>
    </row>
    <row r="425" ht="13.5">
      <c r="J425" s="638"/>
    </row>
    <row r="426" ht="13.5">
      <c r="J426" s="638"/>
    </row>
    <row r="427" ht="13.5">
      <c r="J427" s="638"/>
    </row>
    <row r="428" ht="13.5">
      <c r="J428" s="638"/>
    </row>
    <row r="429" ht="13.5">
      <c r="J429" s="638"/>
    </row>
    <row r="430" ht="13.5">
      <c r="J430" s="638"/>
    </row>
    <row r="431" ht="13.5">
      <c r="J431" s="638"/>
    </row>
    <row r="432" ht="13.5">
      <c r="J432" s="638"/>
    </row>
    <row r="433" ht="13.5">
      <c r="J433" s="638"/>
    </row>
    <row r="434" ht="13.5">
      <c r="J434" s="638"/>
    </row>
    <row r="435" ht="13.5">
      <c r="J435" s="638"/>
    </row>
    <row r="436" ht="13.5">
      <c r="J436" s="638"/>
    </row>
    <row r="437" ht="13.5">
      <c r="J437" s="638"/>
    </row>
    <row r="438" ht="13.5">
      <c r="J438" s="638"/>
    </row>
    <row r="439" ht="13.5">
      <c r="J439" s="638"/>
    </row>
    <row r="440" ht="13.5">
      <c r="J440" s="638"/>
    </row>
    <row r="441" ht="13.5">
      <c r="J441" s="638"/>
    </row>
    <row r="442" ht="13.5">
      <c r="J442" s="638"/>
    </row>
    <row r="443" ht="13.5">
      <c r="J443" s="638"/>
    </row>
    <row r="444" ht="13.5">
      <c r="J444" s="638"/>
    </row>
    <row r="445" ht="13.5">
      <c r="J445" s="638"/>
    </row>
    <row r="446" ht="13.5">
      <c r="J446" s="638"/>
    </row>
    <row r="447" ht="13.5">
      <c r="J447" s="638"/>
    </row>
    <row r="448" ht="13.5">
      <c r="J448" s="638"/>
    </row>
    <row r="449" ht="13.5">
      <c r="J449" s="638"/>
    </row>
    <row r="450" ht="13.5">
      <c r="J450" s="638"/>
    </row>
    <row r="451" ht="13.5">
      <c r="J451" s="638"/>
    </row>
    <row r="452" ht="13.5">
      <c r="J452" s="638"/>
    </row>
    <row r="453" ht="13.5">
      <c r="J453" s="638"/>
    </row>
    <row r="454" ht="13.5">
      <c r="J454" s="638"/>
    </row>
    <row r="455" ht="13.5">
      <c r="J455" s="638"/>
    </row>
    <row r="456" ht="13.5">
      <c r="J456" s="638"/>
    </row>
    <row r="457" ht="13.5">
      <c r="J457" s="638"/>
    </row>
    <row r="458" ht="13.5">
      <c r="J458" s="638"/>
    </row>
    <row r="459" ht="13.5">
      <c r="J459" s="638"/>
    </row>
    <row r="460" ht="13.5">
      <c r="J460" s="638"/>
    </row>
    <row r="461" ht="13.5">
      <c r="J461" s="638"/>
    </row>
    <row r="462" ht="13.5">
      <c r="J462" s="638"/>
    </row>
    <row r="463" ht="13.5">
      <c r="J463" s="638"/>
    </row>
    <row r="464" ht="13.5">
      <c r="J464" s="638"/>
    </row>
    <row r="465" ht="13.5">
      <c r="J465" s="638"/>
    </row>
    <row r="466" ht="13.5">
      <c r="J466" s="638"/>
    </row>
    <row r="467" ht="13.5">
      <c r="J467" s="638"/>
    </row>
    <row r="468" ht="13.5">
      <c r="J468" s="638"/>
    </row>
    <row r="469" ht="13.5">
      <c r="J469" s="638"/>
    </row>
    <row r="470" ht="13.5">
      <c r="J470" s="638"/>
    </row>
    <row r="471" ht="13.5">
      <c r="J471" s="638"/>
    </row>
    <row r="472" ht="13.5">
      <c r="J472" s="638"/>
    </row>
    <row r="473" ht="13.5">
      <c r="J473" s="638"/>
    </row>
    <row r="474" ht="13.5">
      <c r="J474" s="638"/>
    </row>
    <row r="475" ht="13.5">
      <c r="J475" s="638"/>
    </row>
    <row r="476" ht="13.5">
      <c r="J476" s="638"/>
    </row>
    <row r="477" ht="13.5">
      <c r="J477" s="638"/>
    </row>
    <row r="478" ht="13.5">
      <c r="J478" s="638"/>
    </row>
    <row r="479" ht="13.5">
      <c r="J479" s="638"/>
    </row>
    <row r="480" ht="13.5">
      <c r="J480" s="638"/>
    </row>
    <row r="481" ht="13.5">
      <c r="J481" s="638"/>
    </row>
    <row r="482" ht="13.5">
      <c r="J482" s="638"/>
    </row>
    <row r="483" ht="13.5">
      <c r="J483" s="638"/>
    </row>
    <row r="484" ht="13.5">
      <c r="J484" s="638"/>
    </row>
    <row r="485" ht="13.5">
      <c r="J485" s="638"/>
    </row>
    <row r="486" ht="13.5">
      <c r="J486" s="638"/>
    </row>
    <row r="487" ht="13.5">
      <c r="J487" s="638"/>
    </row>
    <row r="488" ht="13.5">
      <c r="J488" s="638"/>
    </row>
    <row r="489" ht="13.5">
      <c r="J489" s="638"/>
    </row>
    <row r="490" ht="13.5">
      <c r="J490" s="638"/>
    </row>
    <row r="491" ht="13.5">
      <c r="J491" s="638"/>
    </row>
    <row r="492" ht="13.5">
      <c r="J492" s="638"/>
    </row>
    <row r="493" ht="13.5">
      <c r="J493" s="638"/>
    </row>
    <row r="494" ht="13.5">
      <c r="J494" s="638"/>
    </row>
    <row r="495" ht="13.5">
      <c r="J495" s="638"/>
    </row>
    <row r="496" ht="13.5">
      <c r="J496" s="638"/>
    </row>
    <row r="497" ht="13.5">
      <c r="J497" s="638"/>
    </row>
    <row r="498" ht="13.5">
      <c r="J498" s="638"/>
    </row>
    <row r="499" ht="13.5">
      <c r="J499" s="638"/>
    </row>
    <row r="500" ht="13.5">
      <c r="J500" s="638"/>
    </row>
    <row r="501" ht="13.5">
      <c r="J501" s="638"/>
    </row>
    <row r="502" ht="13.5">
      <c r="J502" s="638"/>
    </row>
    <row r="503" ht="13.5">
      <c r="J503" s="638"/>
    </row>
    <row r="504" ht="13.5">
      <c r="J504" s="638"/>
    </row>
    <row r="505" ht="13.5">
      <c r="J505" s="638"/>
    </row>
    <row r="506" ht="13.5">
      <c r="J506" s="638"/>
    </row>
    <row r="507" ht="13.5">
      <c r="J507" s="638"/>
    </row>
    <row r="508" ht="13.5">
      <c r="J508" s="638"/>
    </row>
    <row r="509" ht="13.5">
      <c r="J509" s="638"/>
    </row>
    <row r="510" ht="13.5">
      <c r="J510" s="638"/>
    </row>
    <row r="511" ht="13.5">
      <c r="J511" s="638"/>
    </row>
    <row r="512" ht="13.5">
      <c r="J512" s="638"/>
    </row>
    <row r="513" ht="13.5">
      <c r="J513" s="638"/>
    </row>
    <row r="514" ht="13.5">
      <c r="J514" s="638"/>
    </row>
    <row r="515" ht="13.5">
      <c r="J515" s="638"/>
    </row>
    <row r="516" ht="13.5">
      <c r="J516" s="638"/>
    </row>
    <row r="517" ht="13.5">
      <c r="J517" s="638"/>
    </row>
    <row r="518" ht="13.5">
      <c r="J518" s="638"/>
    </row>
    <row r="519" ht="13.5">
      <c r="J519" s="638"/>
    </row>
    <row r="520" ht="13.5">
      <c r="J520" s="638"/>
    </row>
    <row r="521" ht="13.5">
      <c r="J521" s="638"/>
    </row>
    <row r="522" ht="13.5">
      <c r="J522" s="638"/>
    </row>
    <row r="523" ht="13.5">
      <c r="J523" s="638"/>
    </row>
    <row r="524" ht="13.5">
      <c r="J524" s="638"/>
    </row>
    <row r="525" ht="13.5">
      <c r="J525" s="638"/>
    </row>
    <row r="526" ht="13.5">
      <c r="J526" s="638"/>
    </row>
    <row r="527" ht="13.5">
      <c r="J527" s="638"/>
    </row>
    <row r="528" ht="13.5">
      <c r="J528" s="638"/>
    </row>
    <row r="529" ht="13.5">
      <c r="J529" s="638"/>
    </row>
    <row r="530" ht="13.5">
      <c r="J530" s="638"/>
    </row>
    <row r="531" ht="13.5">
      <c r="J531" s="638"/>
    </row>
    <row r="532" ht="13.5">
      <c r="J532" s="638"/>
    </row>
    <row r="533" ht="13.5">
      <c r="J533" s="638"/>
    </row>
    <row r="534" ht="13.5">
      <c r="J534" s="638"/>
    </row>
    <row r="535" ht="13.5">
      <c r="J535" s="638"/>
    </row>
    <row r="536" ht="13.5">
      <c r="J536" s="638"/>
    </row>
    <row r="537" ht="13.5">
      <c r="J537" s="638"/>
    </row>
    <row r="538" ht="13.5">
      <c r="J538" s="638"/>
    </row>
    <row r="539" ht="13.5">
      <c r="J539" s="638"/>
    </row>
    <row r="540" ht="13.5">
      <c r="J540" s="638"/>
    </row>
    <row r="541" ht="13.5">
      <c r="J541" s="638"/>
    </row>
    <row r="542" ht="13.5">
      <c r="J542" s="638"/>
    </row>
    <row r="543" ht="13.5">
      <c r="J543" s="638"/>
    </row>
    <row r="544" ht="13.5">
      <c r="J544" s="638"/>
    </row>
    <row r="545" ht="13.5">
      <c r="J545" s="638"/>
    </row>
    <row r="546" ht="13.5">
      <c r="J546" s="638"/>
    </row>
    <row r="547" ht="13.5">
      <c r="J547" s="638"/>
    </row>
    <row r="548" ht="13.5">
      <c r="J548" s="638"/>
    </row>
    <row r="549" ht="13.5">
      <c r="J549" s="638"/>
    </row>
    <row r="550" ht="13.5">
      <c r="J550" s="638"/>
    </row>
    <row r="551" ht="13.5">
      <c r="J551" s="638"/>
    </row>
    <row r="552" ht="13.5">
      <c r="J552" s="638"/>
    </row>
    <row r="553" ht="13.5">
      <c r="J553" s="638"/>
    </row>
    <row r="554" ht="13.5">
      <c r="J554" s="638"/>
    </row>
    <row r="555" ht="13.5">
      <c r="J555" s="638"/>
    </row>
    <row r="556" ht="13.5">
      <c r="J556" s="638"/>
    </row>
    <row r="557" ht="13.5">
      <c r="J557" s="638"/>
    </row>
    <row r="558" ht="13.5">
      <c r="J558" s="638"/>
    </row>
    <row r="559" ht="13.5">
      <c r="J559" s="638"/>
    </row>
    <row r="560" ht="13.5">
      <c r="J560" s="638"/>
    </row>
    <row r="561" ht="13.5">
      <c r="J561" s="638"/>
    </row>
    <row r="562" ht="13.5">
      <c r="J562" s="638"/>
    </row>
    <row r="563" ht="13.5">
      <c r="J563" s="638"/>
    </row>
    <row r="564" ht="13.5">
      <c r="J564" s="638"/>
    </row>
    <row r="565" ht="13.5">
      <c r="J565" s="638"/>
    </row>
    <row r="566" ht="13.5">
      <c r="J566" s="638"/>
    </row>
    <row r="567" ht="13.5">
      <c r="J567" s="638"/>
    </row>
    <row r="568" ht="13.5">
      <c r="J568" s="638"/>
    </row>
    <row r="569" ht="13.5">
      <c r="J569" s="638"/>
    </row>
    <row r="570" ht="13.5">
      <c r="J570" s="638"/>
    </row>
    <row r="571" ht="13.5">
      <c r="J571" s="638"/>
    </row>
    <row r="572" ht="13.5">
      <c r="J572" s="638"/>
    </row>
    <row r="573" ht="13.5">
      <c r="J573" s="638"/>
    </row>
    <row r="574" ht="13.5">
      <c r="J574" s="638"/>
    </row>
    <row r="575" ht="13.5">
      <c r="J575" s="638"/>
    </row>
    <row r="576" ht="13.5">
      <c r="J576" s="638"/>
    </row>
    <row r="577" ht="13.5">
      <c r="J577" s="638"/>
    </row>
    <row r="578" ht="13.5">
      <c r="J578" s="638"/>
    </row>
    <row r="579" ht="13.5">
      <c r="J579" s="638"/>
    </row>
    <row r="580" ht="13.5">
      <c r="J580" s="638"/>
    </row>
    <row r="581" ht="13.5">
      <c r="J581" s="638"/>
    </row>
    <row r="582" ht="13.5">
      <c r="J582" s="638"/>
    </row>
    <row r="583" ht="13.5">
      <c r="J583" s="638"/>
    </row>
    <row r="584" ht="13.5">
      <c r="J584" s="638"/>
    </row>
    <row r="585" ht="13.5">
      <c r="J585" s="638"/>
    </row>
    <row r="586" ht="13.5">
      <c r="J586" s="638"/>
    </row>
    <row r="587" ht="13.5">
      <c r="J587" s="638"/>
    </row>
    <row r="588" ht="13.5">
      <c r="J588" s="638"/>
    </row>
    <row r="589" ht="13.5">
      <c r="J589" s="638"/>
    </row>
    <row r="590" ht="13.5">
      <c r="J590" s="638"/>
    </row>
    <row r="591" ht="13.5">
      <c r="J591" s="638"/>
    </row>
    <row r="592" ht="13.5">
      <c r="J592" s="638"/>
    </row>
    <row r="593" ht="13.5">
      <c r="J593" s="638"/>
    </row>
    <row r="594" ht="13.5">
      <c r="J594" s="638"/>
    </row>
    <row r="595" ht="13.5">
      <c r="J595" s="638"/>
    </row>
    <row r="596" ht="13.5">
      <c r="J596" s="638"/>
    </row>
    <row r="597" ht="13.5">
      <c r="J597" s="638"/>
    </row>
    <row r="598" ht="13.5">
      <c r="J598" s="638"/>
    </row>
    <row r="599" ht="13.5">
      <c r="J599" s="638"/>
    </row>
    <row r="600" ht="13.5">
      <c r="J600" s="638"/>
    </row>
    <row r="601" ht="13.5">
      <c r="J601" s="638"/>
    </row>
    <row r="602" ht="13.5">
      <c r="J602" s="638"/>
    </row>
    <row r="603" ht="13.5">
      <c r="J603" s="638"/>
    </row>
    <row r="604" ht="13.5">
      <c r="J604" s="638"/>
    </row>
    <row r="605" ht="13.5">
      <c r="J605" s="638"/>
    </row>
    <row r="606" ht="13.5">
      <c r="J606" s="638"/>
    </row>
    <row r="607" ht="13.5">
      <c r="J607" s="638"/>
    </row>
    <row r="608" ht="13.5">
      <c r="J608" s="638"/>
    </row>
    <row r="609" ht="13.5">
      <c r="J609" s="638"/>
    </row>
    <row r="610" ht="13.5">
      <c r="J610" s="638"/>
    </row>
    <row r="611" ht="13.5">
      <c r="J611" s="638"/>
    </row>
    <row r="612" ht="13.5">
      <c r="J612" s="638"/>
    </row>
    <row r="613" ht="13.5">
      <c r="J613" s="638"/>
    </row>
    <row r="614" ht="13.5">
      <c r="J614" s="638"/>
    </row>
    <row r="615" ht="13.5">
      <c r="J615" s="638"/>
    </row>
    <row r="616" ht="13.5">
      <c r="J616" s="638"/>
    </row>
    <row r="617" ht="13.5">
      <c r="J617" s="638"/>
    </row>
    <row r="618" ht="13.5">
      <c r="J618" s="638"/>
    </row>
    <row r="619" ht="13.5">
      <c r="J619" s="638"/>
    </row>
    <row r="620" ht="13.5">
      <c r="J620" s="638"/>
    </row>
    <row r="621" ht="13.5">
      <c r="J621" s="638"/>
    </row>
    <row r="622" ht="13.5">
      <c r="J622" s="638"/>
    </row>
    <row r="623" ht="13.5">
      <c r="J623" s="638"/>
    </row>
    <row r="624" ht="13.5">
      <c r="J624" s="638"/>
    </row>
    <row r="625" ht="13.5">
      <c r="J625" s="638"/>
    </row>
    <row r="626" ht="13.5">
      <c r="J626" s="638"/>
    </row>
    <row r="627" ht="13.5">
      <c r="J627" s="638"/>
    </row>
    <row r="628" ht="13.5">
      <c r="J628" s="638"/>
    </row>
    <row r="629" ht="13.5">
      <c r="J629" s="638"/>
    </row>
    <row r="630" ht="13.5">
      <c r="J630" s="638"/>
    </row>
    <row r="631" ht="13.5">
      <c r="J631" s="638"/>
    </row>
    <row r="632" ht="13.5">
      <c r="J632" s="638"/>
    </row>
    <row r="633" ht="13.5">
      <c r="J633" s="638"/>
    </row>
    <row r="634" ht="13.5">
      <c r="J634" s="638"/>
    </row>
    <row r="635" ht="13.5">
      <c r="J635" s="638"/>
    </row>
    <row r="636" ht="13.5">
      <c r="J636" s="638"/>
    </row>
    <row r="637" ht="13.5">
      <c r="J637" s="638"/>
    </row>
    <row r="638" ht="13.5">
      <c r="J638" s="638"/>
    </row>
    <row r="639" ht="13.5">
      <c r="J639" s="638"/>
    </row>
    <row r="640" ht="13.5">
      <c r="J640" s="638"/>
    </row>
    <row r="641" ht="13.5">
      <c r="J641" s="638"/>
    </row>
    <row r="642" ht="13.5">
      <c r="J642" s="638"/>
    </row>
    <row r="643" ht="13.5">
      <c r="J643" s="638"/>
    </row>
    <row r="644" ht="13.5">
      <c r="J644" s="638"/>
    </row>
    <row r="645" ht="13.5">
      <c r="J645" s="638"/>
    </row>
    <row r="646" ht="13.5">
      <c r="J646" s="638"/>
    </row>
    <row r="647" ht="13.5">
      <c r="J647" s="638"/>
    </row>
    <row r="648" ht="13.5">
      <c r="J648" s="638"/>
    </row>
    <row r="649" ht="13.5">
      <c r="J649" s="638"/>
    </row>
    <row r="650" ht="13.5">
      <c r="J650" s="638"/>
    </row>
    <row r="651" ht="13.5">
      <c r="J651" s="638"/>
    </row>
    <row r="652" ht="13.5">
      <c r="J652" s="638"/>
    </row>
    <row r="653" ht="13.5">
      <c r="J653" s="638"/>
    </row>
    <row r="654" ht="13.5">
      <c r="J654" s="638"/>
    </row>
    <row r="655" ht="13.5">
      <c r="J655" s="638"/>
    </row>
    <row r="656" ht="13.5">
      <c r="J656" s="638"/>
    </row>
    <row r="657" ht="13.5">
      <c r="J657" s="638"/>
    </row>
    <row r="658" ht="13.5">
      <c r="J658" s="638"/>
    </row>
    <row r="659" ht="13.5">
      <c r="J659" s="638"/>
    </row>
    <row r="660" ht="13.5">
      <c r="J660" s="638"/>
    </row>
    <row r="661" ht="13.5">
      <c r="J661" s="638"/>
    </row>
    <row r="662" ht="13.5">
      <c r="J662" s="638"/>
    </row>
    <row r="663" ht="13.5">
      <c r="J663" s="638"/>
    </row>
    <row r="664" ht="13.5">
      <c r="J664" s="638"/>
    </row>
    <row r="665" ht="13.5">
      <c r="J665" s="638"/>
    </row>
    <row r="666" ht="13.5">
      <c r="J666" s="638"/>
    </row>
    <row r="667" ht="13.5">
      <c r="J667" s="638"/>
    </row>
    <row r="668" ht="13.5">
      <c r="J668" s="638"/>
    </row>
    <row r="669" ht="13.5">
      <c r="J669" s="638"/>
    </row>
    <row r="670" ht="13.5">
      <c r="J670" s="638"/>
    </row>
    <row r="671" ht="13.5">
      <c r="J671" s="638"/>
    </row>
    <row r="672" ht="13.5">
      <c r="J672" s="638"/>
    </row>
    <row r="673" ht="13.5">
      <c r="J673" s="638"/>
    </row>
    <row r="674" ht="13.5">
      <c r="J674" s="638"/>
    </row>
    <row r="675" ht="13.5">
      <c r="J675" s="638"/>
    </row>
    <row r="676" ht="13.5">
      <c r="J676" s="638"/>
    </row>
    <row r="677" ht="13.5">
      <c r="J677" s="638"/>
    </row>
    <row r="678" ht="13.5">
      <c r="J678" s="638"/>
    </row>
    <row r="679" ht="13.5">
      <c r="J679" s="638"/>
    </row>
    <row r="680" ht="13.5">
      <c r="J680" s="638"/>
    </row>
    <row r="681" ht="13.5">
      <c r="J681" s="638"/>
    </row>
    <row r="682" ht="13.5">
      <c r="J682" s="638"/>
    </row>
    <row r="683" ht="13.5">
      <c r="J683" s="638"/>
    </row>
    <row r="684" ht="13.5">
      <c r="J684" s="638"/>
    </row>
    <row r="685" ht="13.5">
      <c r="J685" s="638"/>
    </row>
    <row r="686" ht="13.5">
      <c r="J686" s="638"/>
    </row>
    <row r="687" ht="13.5">
      <c r="J687" s="638"/>
    </row>
    <row r="688" ht="13.5">
      <c r="J688" s="638"/>
    </row>
    <row r="689" ht="13.5">
      <c r="J689" s="638"/>
    </row>
    <row r="690" ht="13.5">
      <c r="J690" s="638"/>
    </row>
    <row r="691" ht="13.5">
      <c r="J691" s="638"/>
    </row>
    <row r="692" ht="13.5">
      <c r="J692" s="638"/>
    </row>
    <row r="693" ht="13.5">
      <c r="J693" s="638"/>
    </row>
    <row r="694" ht="13.5">
      <c r="J694" s="638"/>
    </row>
    <row r="695" ht="13.5">
      <c r="J695" s="638"/>
    </row>
    <row r="696" ht="13.5">
      <c r="J696" s="638"/>
    </row>
    <row r="697" ht="13.5">
      <c r="J697" s="638"/>
    </row>
    <row r="698" ht="13.5">
      <c r="J698" s="638"/>
    </row>
    <row r="699" ht="13.5">
      <c r="J699" s="638"/>
    </row>
    <row r="700" ht="13.5">
      <c r="J700" s="638"/>
    </row>
    <row r="701" ht="13.5">
      <c r="J701" s="638"/>
    </row>
    <row r="702" ht="13.5">
      <c r="J702" s="638"/>
    </row>
    <row r="703" ht="13.5">
      <c r="J703" s="638"/>
    </row>
    <row r="704" ht="13.5">
      <c r="J704" s="638"/>
    </row>
    <row r="705" ht="13.5">
      <c r="J705" s="638"/>
    </row>
    <row r="706" ht="13.5">
      <c r="J706" s="638"/>
    </row>
    <row r="707" ht="13.5">
      <c r="J707" s="638"/>
    </row>
    <row r="708" ht="13.5">
      <c r="J708" s="638"/>
    </row>
    <row r="709" ht="13.5">
      <c r="J709" s="638"/>
    </row>
    <row r="710" ht="13.5">
      <c r="J710" s="638"/>
    </row>
    <row r="711" ht="13.5">
      <c r="J711" s="638"/>
    </row>
    <row r="712" ht="13.5">
      <c r="J712" s="638"/>
    </row>
    <row r="713" ht="13.5">
      <c r="J713" s="638"/>
    </row>
    <row r="714" ht="13.5">
      <c r="J714" s="638"/>
    </row>
    <row r="715" ht="13.5">
      <c r="J715" s="638"/>
    </row>
    <row r="716" ht="13.5">
      <c r="J716" s="638"/>
    </row>
    <row r="717" ht="13.5">
      <c r="J717" s="638"/>
    </row>
    <row r="718" ht="13.5">
      <c r="J718" s="638"/>
    </row>
    <row r="719" ht="13.5">
      <c r="J719" s="638"/>
    </row>
    <row r="720" ht="13.5">
      <c r="J720" s="638"/>
    </row>
    <row r="721" ht="13.5">
      <c r="J721" s="638"/>
    </row>
    <row r="722" ht="13.5">
      <c r="J722" s="638"/>
    </row>
    <row r="723" ht="13.5">
      <c r="J723" s="638"/>
    </row>
    <row r="724" ht="13.5">
      <c r="J724" s="638"/>
    </row>
    <row r="725" ht="13.5">
      <c r="J725" s="638"/>
    </row>
    <row r="726" ht="13.5">
      <c r="J726" s="638"/>
    </row>
    <row r="727" ht="13.5">
      <c r="J727" s="638"/>
    </row>
    <row r="728" ht="13.5">
      <c r="J728" s="638"/>
    </row>
    <row r="729" ht="13.5">
      <c r="J729" s="638"/>
    </row>
    <row r="730" ht="13.5">
      <c r="J730" s="638"/>
    </row>
    <row r="731" ht="13.5">
      <c r="J731" s="638"/>
    </row>
    <row r="732" ht="13.5">
      <c r="J732" s="638"/>
    </row>
    <row r="733" ht="13.5">
      <c r="J733" s="638"/>
    </row>
    <row r="734" ht="13.5">
      <c r="J734" s="638"/>
    </row>
    <row r="735" ht="13.5">
      <c r="J735" s="638"/>
    </row>
    <row r="736" ht="13.5">
      <c r="J736" s="638"/>
    </row>
    <row r="737" ht="13.5">
      <c r="J737" s="638"/>
    </row>
    <row r="738" ht="13.5">
      <c r="J738" s="638"/>
    </row>
    <row r="739" ht="13.5">
      <c r="J739" s="638"/>
    </row>
    <row r="740" ht="13.5">
      <c r="J740" s="638"/>
    </row>
    <row r="741" ht="13.5">
      <c r="J741" s="638"/>
    </row>
    <row r="742" ht="13.5">
      <c r="J742" s="638"/>
    </row>
    <row r="743" ht="13.5">
      <c r="J743" s="638"/>
    </row>
    <row r="744" ht="13.5">
      <c r="J744" s="638"/>
    </row>
    <row r="745" ht="13.5">
      <c r="J745" s="638"/>
    </row>
    <row r="746" ht="13.5">
      <c r="J746" s="638"/>
    </row>
    <row r="747" ht="13.5">
      <c r="J747" s="638"/>
    </row>
    <row r="748" ht="13.5">
      <c r="J748" s="638"/>
    </row>
    <row r="749" ht="13.5">
      <c r="J749" s="638"/>
    </row>
    <row r="750" ht="13.5">
      <c r="J750" s="638"/>
    </row>
    <row r="751" ht="13.5">
      <c r="J751" s="638"/>
    </row>
    <row r="752" ht="13.5">
      <c r="J752" s="638"/>
    </row>
    <row r="753" ht="13.5">
      <c r="J753" s="638"/>
    </row>
    <row r="754" ht="13.5">
      <c r="J754" s="638"/>
    </row>
    <row r="755" ht="13.5">
      <c r="J755" s="638"/>
    </row>
    <row r="756" ht="13.5">
      <c r="J756" s="638"/>
    </row>
    <row r="757" ht="13.5">
      <c r="J757" s="638"/>
    </row>
    <row r="758" ht="13.5">
      <c r="J758" s="638"/>
    </row>
    <row r="759" ht="13.5">
      <c r="J759" s="638"/>
    </row>
    <row r="760" ht="13.5">
      <c r="J760" s="638"/>
    </row>
    <row r="761" ht="13.5">
      <c r="J761" s="638"/>
    </row>
    <row r="762" ht="13.5">
      <c r="J762" s="638"/>
    </row>
    <row r="763" ht="13.5">
      <c r="J763" s="638"/>
    </row>
    <row r="764" ht="13.5">
      <c r="J764" s="638"/>
    </row>
    <row r="765" ht="13.5">
      <c r="J765" s="638"/>
    </row>
    <row r="766" ht="13.5">
      <c r="J766" s="638"/>
    </row>
    <row r="767" ht="13.5">
      <c r="J767" s="638"/>
    </row>
    <row r="768" ht="13.5">
      <c r="J768" s="638"/>
    </row>
    <row r="769" ht="13.5">
      <c r="J769" s="638"/>
    </row>
    <row r="770" ht="13.5">
      <c r="J770" s="638"/>
    </row>
    <row r="771" ht="13.5">
      <c r="J771" s="638"/>
    </row>
    <row r="772" ht="13.5">
      <c r="J772" s="638"/>
    </row>
    <row r="773" ht="13.5">
      <c r="J773" s="638"/>
    </row>
    <row r="774" ht="13.5">
      <c r="J774" s="638"/>
    </row>
    <row r="775" ht="13.5">
      <c r="J775" s="638"/>
    </row>
    <row r="776" ht="13.5">
      <c r="J776" s="638"/>
    </row>
    <row r="777" ht="13.5">
      <c r="J777" s="638"/>
    </row>
    <row r="778" ht="13.5">
      <c r="J778" s="638"/>
    </row>
    <row r="779" ht="13.5">
      <c r="J779" s="638"/>
    </row>
    <row r="780" ht="13.5">
      <c r="J780" s="638"/>
    </row>
    <row r="781" ht="13.5">
      <c r="J781" s="638"/>
    </row>
    <row r="782" ht="13.5">
      <c r="J782" s="638"/>
    </row>
    <row r="783" ht="13.5">
      <c r="J783" s="638"/>
    </row>
    <row r="784" ht="13.5">
      <c r="J784" s="638"/>
    </row>
    <row r="785" ht="13.5">
      <c r="J785" s="638"/>
    </row>
    <row r="786" ht="13.5">
      <c r="J786" s="638"/>
    </row>
    <row r="787" ht="13.5">
      <c r="J787" s="638"/>
    </row>
    <row r="788" ht="13.5">
      <c r="J788" s="638"/>
    </row>
    <row r="789" ht="13.5">
      <c r="J789" s="638"/>
    </row>
    <row r="790" ht="13.5">
      <c r="J790" s="638"/>
    </row>
    <row r="791" ht="13.5">
      <c r="J791" s="638"/>
    </row>
    <row r="792" ht="13.5">
      <c r="J792" s="638"/>
    </row>
    <row r="793" ht="13.5">
      <c r="J793" s="638"/>
    </row>
    <row r="794" ht="13.5">
      <c r="J794" s="638"/>
    </row>
    <row r="795" ht="13.5">
      <c r="J795" s="638"/>
    </row>
    <row r="796" ht="13.5">
      <c r="J796" s="638"/>
    </row>
    <row r="797" ht="13.5">
      <c r="J797" s="638"/>
    </row>
    <row r="798" ht="13.5">
      <c r="J798" s="638"/>
    </row>
    <row r="799" ht="13.5">
      <c r="J799" s="638"/>
    </row>
    <row r="800" ht="13.5">
      <c r="J800" s="638"/>
    </row>
    <row r="801" ht="13.5">
      <c r="J801" s="638"/>
    </row>
    <row r="802" ht="13.5">
      <c r="J802" s="638"/>
    </row>
    <row r="803" ht="13.5">
      <c r="J803" s="638"/>
    </row>
    <row r="804" ht="13.5">
      <c r="J804" s="638"/>
    </row>
    <row r="805" ht="13.5">
      <c r="J805" s="638"/>
    </row>
    <row r="806" ht="13.5">
      <c r="J806" s="638"/>
    </row>
    <row r="807" ht="13.5">
      <c r="J807" s="638"/>
    </row>
    <row r="808" ht="13.5">
      <c r="J808" s="638"/>
    </row>
    <row r="809" ht="13.5">
      <c r="J809" s="638"/>
    </row>
    <row r="810" ht="13.5">
      <c r="J810" s="638"/>
    </row>
    <row r="811" ht="13.5">
      <c r="J811" s="638"/>
    </row>
    <row r="812" ht="13.5">
      <c r="J812" s="638"/>
    </row>
    <row r="813" ht="13.5">
      <c r="J813" s="638"/>
    </row>
    <row r="814" ht="13.5">
      <c r="J814" s="638"/>
    </row>
    <row r="815" ht="13.5">
      <c r="J815" s="638"/>
    </row>
    <row r="816" ht="13.5">
      <c r="J816" s="638"/>
    </row>
    <row r="817" ht="13.5">
      <c r="J817" s="638"/>
    </row>
    <row r="818" ht="13.5">
      <c r="J818" s="638"/>
    </row>
    <row r="819" ht="13.5">
      <c r="J819" s="638"/>
    </row>
    <row r="820" ht="13.5">
      <c r="J820" s="638"/>
    </row>
    <row r="821" ht="13.5">
      <c r="J821" s="638"/>
    </row>
    <row r="822" ht="13.5">
      <c r="J822" s="638"/>
    </row>
    <row r="823" ht="13.5">
      <c r="J823" s="638"/>
    </row>
    <row r="824" ht="13.5">
      <c r="J824" s="638"/>
    </row>
    <row r="825" ht="13.5">
      <c r="J825" s="638"/>
    </row>
    <row r="826" ht="13.5">
      <c r="J826" s="638"/>
    </row>
    <row r="827" ht="13.5">
      <c r="J827" s="638"/>
    </row>
    <row r="828" ht="13.5">
      <c r="J828" s="638"/>
    </row>
    <row r="829" ht="13.5">
      <c r="J829" s="638"/>
    </row>
    <row r="830" ht="13.5">
      <c r="J830" s="638"/>
    </row>
    <row r="831" ht="13.5">
      <c r="J831" s="638"/>
    </row>
    <row r="832" ht="13.5">
      <c r="J832" s="638"/>
    </row>
    <row r="833" ht="13.5">
      <c r="J833" s="638"/>
    </row>
    <row r="834" ht="13.5">
      <c r="J834" s="638"/>
    </row>
    <row r="835" ht="13.5">
      <c r="J835" s="638"/>
    </row>
    <row r="836" ht="13.5">
      <c r="J836" s="638"/>
    </row>
    <row r="837" ht="13.5">
      <c r="J837" s="638"/>
    </row>
    <row r="838" ht="13.5">
      <c r="J838" s="638"/>
    </row>
    <row r="839" ht="13.5">
      <c r="J839" s="638"/>
    </row>
    <row r="840" ht="13.5">
      <c r="J840" s="638"/>
    </row>
    <row r="841" ht="13.5">
      <c r="J841" s="638"/>
    </row>
    <row r="842" ht="13.5">
      <c r="J842" s="638"/>
    </row>
    <row r="843" ht="13.5">
      <c r="J843" s="638"/>
    </row>
    <row r="844" ht="13.5">
      <c r="J844" s="638"/>
    </row>
    <row r="845" ht="13.5">
      <c r="J845" s="638"/>
    </row>
    <row r="846" ht="13.5">
      <c r="J846" s="638"/>
    </row>
    <row r="847" ht="13.5">
      <c r="J847" s="638"/>
    </row>
    <row r="848" ht="13.5">
      <c r="J848" s="638"/>
    </row>
    <row r="849" ht="13.5">
      <c r="J849" s="638"/>
    </row>
    <row r="850" ht="13.5">
      <c r="J850" s="638"/>
    </row>
    <row r="851" ht="13.5">
      <c r="J851" s="638"/>
    </row>
    <row r="852" ht="13.5">
      <c r="J852" s="638"/>
    </row>
    <row r="853" ht="13.5">
      <c r="J853" s="638"/>
    </row>
    <row r="854" ht="13.5">
      <c r="J854" s="638"/>
    </row>
    <row r="855" ht="13.5">
      <c r="J855" s="638"/>
    </row>
    <row r="856" ht="13.5">
      <c r="J856" s="638"/>
    </row>
    <row r="857" ht="13.5">
      <c r="J857" s="638"/>
    </row>
    <row r="858" ht="13.5">
      <c r="J858" s="638"/>
    </row>
    <row r="859" ht="13.5">
      <c r="J859" s="638"/>
    </row>
    <row r="860" ht="13.5">
      <c r="J860" s="638"/>
    </row>
    <row r="861" ht="13.5">
      <c r="J861" s="638"/>
    </row>
    <row r="862" ht="13.5">
      <c r="J862" s="638"/>
    </row>
    <row r="863" ht="13.5">
      <c r="J863" s="638"/>
    </row>
    <row r="864" ht="13.5">
      <c r="J864" s="638"/>
    </row>
    <row r="865" ht="13.5">
      <c r="J865" s="638"/>
    </row>
    <row r="866" ht="13.5">
      <c r="J866" s="638"/>
    </row>
    <row r="867" ht="13.5">
      <c r="J867" s="638"/>
    </row>
    <row r="868" ht="13.5">
      <c r="J868" s="638"/>
    </row>
    <row r="869" ht="13.5">
      <c r="J869" s="638"/>
    </row>
    <row r="870" ht="13.5">
      <c r="J870" s="638"/>
    </row>
    <row r="871" ht="13.5">
      <c r="J871" s="638"/>
    </row>
    <row r="872" ht="13.5">
      <c r="J872" s="638"/>
    </row>
    <row r="873" ht="13.5">
      <c r="J873" s="638"/>
    </row>
    <row r="874" ht="13.5">
      <c r="J874" s="638"/>
    </row>
    <row r="875" ht="13.5">
      <c r="J875" s="638"/>
    </row>
    <row r="876" ht="13.5">
      <c r="J876" s="638"/>
    </row>
    <row r="877" ht="13.5">
      <c r="J877" s="638"/>
    </row>
    <row r="878" ht="13.5">
      <c r="J878" s="638"/>
    </row>
    <row r="879" ht="13.5">
      <c r="J879" s="638"/>
    </row>
    <row r="880" ht="13.5">
      <c r="J880" s="638"/>
    </row>
    <row r="881" ht="13.5">
      <c r="J881" s="638"/>
    </row>
    <row r="882" ht="13.5">
      <c r="J882" s="638"/>
    </row>
    <row r="883" ht="13.5">
      <c r="J883" s="638"/>
    </row>
    <row r="884" ht="13.5">
      <c r="J884" s="638"/>
    </row>
    <row r="885" ht="13.5">
      <c r="J885" s="638"/>
    </row>
    <row r="886" ht="13.5">
      <c r="J886" s="638"/>
    </row>
    <row r="887" ht="13.5">
      <c r="J887" s="638"/>
    </row>
    <row r="888" ht="13.5">
      <c r="J888" s="638"/>
    </row>
    <row r="889" ht="13.5">
      <c r="J889" s="638"/>
    </row>
    <row r="890" ht="13.5">
      <c r="J890" s="638"/>
    </row>
    <row r="891" ht="13.5">
      <c r="J891" s="638"/>
    </row>
    <row r="892" ht="13.5">
      <c r="J892" s="638"/>
    </row>
    <row r="893" ht="13.5">
      <c r="J893" s="638"/>
    </row>
    <row r="894" ht="13.5">
      <c r="J894" s="638"/>
    </row>
    <row r="895" ht="13.5">
      <c r="J895" s="638"/>
    </row>
    <row r="896" ht="13.5">
      <c r="J896" s="638"/>
    </row>
    <row r="897" ht="13.5">
      <c r="J897" s="638"/>
    </row>
    <row r="898" ht="13.5">
      <c r="J898" s="638"/>
    </row>
    <row r="899" ht="13.5">
      <c r="J899" s="638"/>
    </row>
    <row r="900" ht="13.5">
      <c r="J900" s="638"/>
    </row>
    <row r="901" ht="13.5">
      <c r="J901" s="638"/>
    </row>
    <row r="902" ht="13.5">
      <c r="J902" s="638"/>
    </row>
    <row r="903" ht="13.5">
      <c r="J903" s="638"/>
    </row>
    <row r="904" ht="13.5">
      <c r="J904" s="638"/>
    </row>
    <row r="905" ht="13.5">
      <c r="J905" s="638"/>
    </row>
    <row r="906" ht="13.5">
      <c r="J906" s="638"/>
    </row>
    <row r="907" ht="13.5">
      <c r="J907" s="638"/>
    </row>
    <row r="908" ht="13.5">
      <c r="J908" s="638"/>
    </row>
    <row r="909" ht="13.5">
      <c r="J909" s="638"/>
    </row>
    <row r="910" ht="13.5">
      <c r="J910" s="638"/>
    </row>
    <row r="911" ht="13.5">
      <c r="J911" s="638"/>
    </row>
    <row r="912" ht="13.5">
      <c r="J912" s="638"/>
    </row>
    <row r="913" ht="13.5">
      <c r="J913" s="638"/>
    </row>
    <row r="914" ht="13.5">
      <c r="J914" s="638"/>
    </row>
    <row r="915" ht="13.5">
      <c r="J915" s="638"/>
    </row>
    <row r="916" ht="13.5">
      <c r="J916" s="638"/>
    </row>
    <row r="917" ht="13.5">
      <c r="J917" s="638"/>
    </row>
    <row r="918" ht="13.5">
      <c r="J918" s="638"/>
    </row>
    <row r="919" ht="13.5">
      <c r="J919" s="638"/>
    </row>
    <row r="920" ht="13.5">
      <c r="J920" s="638"/>
    </row>
    <row r="921" ht="13.5">
      <c r="J921" s="638"/>
    </row>
    <row r="922" ht="13.5">
      <c r="J922" s="638"/>
    </row>
    <row r="923" ht="13.5">
      <c r="J923" s="638"/>
    </row>
    <row r="924" ht="13.5">
      <c r="J924" s="638"/>
    </row>
    <row r="925" ht="13.5">
      <c r="J925" s="638"/>
    </row>
    <row r="926" ht="13.5">
      <c r="J926" s="638"/>
    </row>
    <row r="927" ht="13.5">
      <c r="J927" s="638"/>
    </row>
    <row r="928" ht="13.5">
      <c r="J928" s="638"/>
    </row>
    <row r="929" ht="13.5">
      <c r="J929" s="638"/>
    </row>
    <row r="930" ht="13.5">
      <c r="J930" s="638"/>
    </row>
    <row r="931" ht="13.5">
      <c r="J931" s="638"/>
    </row>
    <row r="932" ht="13.5">
      <c r="J932" s="638"/>
    </row>
    <row r="933" ht="13.5">
      <c r="J933" s="638"/>
    </row>
    <row r="934" ht="13.5">
      <c r="J934" s="638"/>
    </row>
    <row r="935" ht="13.5">
      <c r="J935" s="638"/>
    </row>
    <row r="936" ht="13.5">
      <c r="J936" s="638"/>
    </row>
    <row r="937" ht="13.5">
      <c r="J937" s="638"/>
    </row>
    <row r="938" ht="13.5">
      <c r="J938" s="638"/>
    </row>
    <row r="939" ht="13.5">
      <c r="J939" s="638"/>
    </row>
    <row r="940" ht="13.5">
      <c r="J940" s="638"/>
    </row>
    <row r="941" ht="13.5">
      <c r="J941" s="638"/>
    </row>
    <row r="942" ht="13.5">
      <c r="J942" s="638"/>
    </row>
    <row r="943" ht="13.5">
      <c r="J943" s="638"/>
    </row>
    <row r="944" ht="13.5">
      <c r="J944" s="638"/>
    </row>
    <row r="945" ht="13.5">
      <c r="J945" s="638"/>
    </row>
    <row r="946" ht="13.5">
      <c r="J946" s="638"/>
    </row>
    <row r="947" ht="13.5">
      <c r="J947" s="638"/>
    </row>
    <row r="948" ht="13.5">
      <c r="J948" s="638"/>
    </row>
    <row r="949" ht="13.5">
      <c r="J949" s="638"/>
    </row>
    <row r="950" ht="13.5">
      <c r="J950" s="638"/>
    </row>
    <row r="951" ht="13.5">
      <c r="J951" s="638"/>
    </row>
    <row r="952" ht="13.5">
      <c r="J952" s="638"/>
    </row>
    <row r="953" ht="13.5">
      <c r="J953" s="638"/>
    </row>
    <row r="954" ht="13.5">
      <c r="J954" s="638"/>
    </row>
    <row r="955" ht="13.5">
      <c r="J955" s="638"/>
    </row>
    <row r="956" ht="13.5">
      <c r="J956" s="638"/>
    </row>
    <row r="957" ht="13.5">
      <c r="J957" s="638"/>
    </row>
    <row r="958" ht="13.5">
      <c r="J958" s="638"/>
    </row>
    <row r="959" ht="13.5">
      <c r="J959" s="638"/>
    </row>
    <row r="960" ht="13.5">
      <c r="J960" s="638"/>
    </row>
    <row r="961" ht="13.5">
      <c r="J961" s="638"/>
    </row>
    <row r="962" ht="13.5">
      <c r="J962" s="638"/>
    </row>
    <row r="963" ht="13.5">
      <c r="J963" s="638"/>
    </row>
    <row r="964" ht="13.5">
      <c r="J964" s="638"/>
    </row>
    <row r="965" ht="13.5">
      <c r="J965" s="638"/>
    </row>
    <row r="966" ht="13.5">
      <c r="J966" s="638"/>
    </row>
    <row r="967" ht="13.5">
      <c r="J967" s="638"/>
    </row>
    <row r="968" ht="13.5">
      <c r="J968" s="638"/>
    </row>
    <row r="969" ht="13.5">
      <c r="J969" s="638"/>
    </row>
    <row r="970" ht="13.5">
      <c r="J970" s="638"/>
    </row>
    <row r="971" ht="13.5">
      <c r="J971" s="638"/>
    </row>
    <row r="972" ht="13.5">
      <c r="J972" s="638"/>
    </row>
    <row r="973" ht="13.5">
      <c r="J973" s="638"/>
    </row>
    <row r="974" ht="13.5">
      <c r="J974" s="638"/>
    </row>
    <row r="975" ht="13.5">
      <c r="J975" s="638"/>
    </row>
    <row r="976" ht="13.5">
      <c r="J976" s="638"/>
    </row>
    <row r="977" ht="13.5">
      <c r="J977" s="638"/>
    </row>
    <row r="978" ht="13.5">
      <c r="J978" s="638"/>
    </row>
    <row r="979" ht="13.5">
      <c r="J979" s="638"/>
    </row>
    <row r="980" ht="13.5">
      <c r="J980" s="638"/>
    </row>
    <row r="981" ht="13.5">
      <c r="J981" s="638"/>
    </row>
    <row r="982" ht="13.5">
      <c r="J982" s="638"/>
    </row>
    <row r="983" ht="13.5">
      <c r="J983" s="638"/>
    </row>
    <row r="984" ht="13.5">
      <c r="J984" s="638"/>
    </row>
    <row r="985" ht="13.5">
      <c r="J985" s="638"/>
    </row>
    <row r="986" ht="13.5">
      <c r="J986" s="638"/>
    </row>
    <row r="987" ht="13.5">
      <c r="J987" s="638"/>
    </row>
    <row r="988" ht="13.5">
      <c r="J988" s="638"/>
    </row>
    <row r="989" ht="13.5">
      <c r="J989" s="638"/>
    </row>
    <row r="990" ht="13.5">
      <c r="J990" s="638"/>
    </row>
    <row r="991" ht="13.5">
      <c r="J991" s="638"/>
    </row>
    <row r="992" ht="13.5">
      <c r="J992" s="638"/>
    </row>
    <row r="993" ht="13.5">
      <c r="J993" s="638"/>
    </row>
    <row r="994" ht="13.5">
      <c r="J994" s="638"/>
    </row>
    <row r="995" ht="13.5">
      <c r="J995" s="638"/>
    </row>
    <row r="996" ht="13.5">
      <c r="J996" s="638"/>
    </row>
    <row r="997" ht="13.5">
      <c r="J997" s="638"/>
    </row>
    <row r="998" ht="13.5">
      <c r="J998" s="638"/>
    </row>
    <row r="999" ht="13.5">
      <c r="J999" s="638"/>
    </row>
    <row r="1000" ht="13.5">
      <c r="J1000" s="638"/>
    </row>
    <row r="1001" ht="13.5">
      <c r="J1001" s="638"/>
    </row>
    <row r="1002" ht="13.5">
      <c r="J1002" s="638"/>
    </row>
    <row r="1003" ht="13.5">
      <c r="J1003" s="638"/>
    </row>
    <row r="1004" ht="13.5">
      <c r="J1004" s="638"/>
    </row>
    <row r="1005" ht="13.5">
      <c r="J1005" s="638"/>
    </row>
    <row r="1006" ht="13.5">
      <c r="J1006" s="638"/>
    </row>
    <row r="1007" ht="13.5">
      <c r="J1007" s="638"/>
    </row>
    <row r="1008" ht="13.5">
      <c r="J1008" s="638"/>
    </row>
    <row r="1009" ht="13.5">
      <c r="J1009" s="638"/>
    </row>
    <row r="1010" ht="13.5">
      <c r="J1010" s="638"/>
    </row>
    <row r="1011" ht="13.5">
      <c r="J1011" s="638"/>
    </row>
    <row r="1012" ht="13.5">
      <c r="J1012" s="638"/>
    </row>
    <row r="1013" ht="13.5">
      <c r="J1013" s="638"/>
    </row>
    <row r="1014" ht="13.5">
      <c r="J1014" s="638"/>
    </row>
    <row r="1015" ht="13.5">
      <c r="J1015" s="638"/>
    </row>
    <row r="1016" ht="13.5">
      <c r="J1016" s="638"/>
    </row>
    <row r="1017" ht="13.5">
      <c r="J1017" s="638"/>
    </row>
    <row r="1018" ht="13.5">
      <c r="J1018" s="638"/>
    </row>
    <row r="1019" ht="13.5">
      <c r="J1019" s="638"/>
    </row>
    <row r="1020" ht="13.5">
      <c r="J1020" s="638"/>
    </row>
    <row r="1021" ht="13.5">
      <c r="J1021" s="638"/>
    </row>
    <row r="1022" ht="13.5">
      <c r="J1022" s="638"/>
    </row>
    <row r="1023" ht="13.5">
      <c r="J1023" s="638"/>
    </row>
    <row r="1024" ht="13.5">
      <c r="J1024" s="638"/>
    </row>
    <row r="1025" ht="13.5">
      <c r="J1025" s="638"/>
    </row>
    <row r="1026" ht="13.5">
      <c r="J1026" s="638"/>
    </row>
    <row r="1027" ht="13.5">
      <c r="J1027" s="638"/>
    </row>
    <row r="1028" ht="13.5">
      <c r="J1028" s="638"/>
    </row>
    <row r="1029" ht="13.5">
      <c r="J1029" s="638"/>
    </row>
    <row r="1030" ht="13.5">
      <c r="J1030" s="638"/>
    </row>
    <row r="1031" ht="13.5">
      <c r="J1031" s="638"/>
    </row>
    <row r="1032" ht="13.5">
      <c r="J1032" s="638"/>
    </row>
    <row r="1033" ht="13.5">
      <c r="J1033" s="638"/>
    </row>
    <row r="1034" ht="13.5">
      <c r="J1034" s="638"/>
    </row>
    <row r="1035" ht="13.5">
      <c r="J1035" s="638"/>
    </row>
    <row r="1036" ht="13.5">
      <c r="J1036" s="638"/>
    </row>
    <row r="1037" ht="13.5">
      <c r="J1037" s="638"/>
    </row>
    <row r="1038" ht="13.5">
      <c r="J1038" s="638"/>
    </row>
    <row r="1039" ht="13.5">
      <c r="J1039" s="638"/>
    </row>
    <row r="1040" ht="13.5">
      <c r="J1040" s="638"/>
    </row>
    <row r="1041" ht="13.5">
      <c r="J1041" s="638"/>
    </row>
    <row r="1042" ht="13.5">
      <c r="J1042" s="638"/>
    </row>
    <row r="1043" ht="13.5">
      <c r="J1043" s="638"/>
    </row>
    <row r="1044" ht="13.5">
      <c r="J1044" s="638"/>
    </row>
    <row r="1045" ht="13.5">
      <c r="J1045" s="638"/>
    </row>
    <row r="1046" ht="13.5">
      <c r="J1046" s="638"/>
    </row>
    <row r="1047" ht="13.5">
      <c r="J1047" s="638"/>
    </row>
    <row r="1048" ht="13.5">
      <c r="J1048" s="638"/>
    </row>
    <row r="1049" ht="13.5">
      <c r="J1049" s="638"/>
    </row>
    <row r="1050" ht="13.5">
      <c r="J1050" s="638"/>
    </row>
    <row r="1051" ht="13.5">
      <c r="J1051" s="638"/>
    </row>
    <row r="1052" ht="13.5">
      <c r="J1052" s="638"/>
    </row>
    <row r="1053" ht="13.5">
      <c r="J1053" s="638"/>
    </row>
    <row r="1054" ht="13.5">
      <c r="J1054" s="638"/>
    </row>
    <row r="1055" ht="13.5">
      <c r="J1055" s="638"/>
    </row>
    <row r="1056" ht="13.5">
      <c r="J1056" s="638"/>
    </row>
    <row r="1057" ht="13.5">
      <c r="J1057" s="638"/>
    </row>
    <row r="1058" ht="13.5">
      <c r="J1058" s="638"/>
    </row>
    <row r="1059" ht="13.5">
      <c r="J1059" s="638"/>
    </row>
    <row r="1060" ht="13.5">
      <c r="J1060" s="638"/>
    </row>
    <row r="1061" ht="13.5">
      <c r="J1061" s="638"/>
    </row>
    <row r="1062" ht="13.5">
      <c r="J1062" s="638"/>
    </row>
    <row r="1063" ht="13.5">
      <c r="J1063" s="638"/>
    </row>
    <row r="1064" ht="13.5">
      <c r="J1064" s="638"/>
    </row>
    <row r="1065" ht="13.5">
      <c r="J1065" s="638"/>
    </row>
    <row r="1066" ht="13.5">
      <c r="J1066" s="638"/>
    </row>
    <row r="1067" ht="13.5">
      <c r="J1067" s="638"/>
    </row>
    <row r="1068" ht="13.5">
      <c r="J1068" s="638"/>
    </row>
    <row r="1069" ht="13.5">
      <c r="J1069" s="638"/>
    </row>
    <row r="1070" ht="13.5">
      <c r="J1070" s="638"/>
    </row>
    <row r="1071" ht="13.5">
      <c r="J1071" s="638"/>
    </row>
    <row r="1072" ht="13.5">
      <c r="J1072" s="638"/>
    </row>
    <row r="1073" ht="13.5">
      <c r="J1073" s="638"/>
    </row>
    <row r="1074" ht="13.5">
      <c r="J1074" s="638"/>
    </row>
    <row r="1075" ht="13.5">
      <c r="J1075" s="638"/>
    </row>
    <row r="1076" ht="13.5">
      <c r="J1076" s="638"/>
    </row>
    <row r="1077" ht="13.5">
      <c r="J1077" s="638"/>
    </row>
    <row r="1078" ht="13.5">
      <c r="J1078" s="638"/>
    </row>
    <row r="1079" ht="13.5">
      <c r="J1079" s="638"/>
    </row>
    <row r="1080" ht="13.5">
      <c r="J1080" s="638"/>
    </row>
    <row r="1081" ht="13.5">
      <c r="J1081" s="638"/>
    </row>
    <row r="1082" ht="13.5">
      <c r="J1082" s="638"/>
    </row>
    <row r="1083" ht="13.5">
      <c r="J1083" s="638"/>
    </row>
    <row r="1084" ht="13.5">
      <c r="J1084" s="638"/>
    </row>
    <row r="1085" ht="13.5">
      <c r="J1085" s="638"/>
    </row>
    <row r="1086" ht="13.5">
      <c r="J1086" s="638"/>
    </row>
    <row r="1087" ht="13.5">
      <c r="J1087" s="638"/>
    </row>
    <row r="1088" ht="13.5">
      <c r="J1088" s="638"/>
    </row>
    <row r="1089" ht="13.5">
      <c r="J1089" s="638"/>
    </row>
    <row r="1090" ht="13.5">
      <c r="J1090" s="638"/>
    </row>
    <row r="1091" ht="13.5">
      <c r="J1091" s="638"/>
    </row>
    <row r="1092" ht="13.5">
      <c r="J1092" s="638"/>
    </row>
    <row r="1093" ht="13.5">
      <c r="J1093" s="638"/>
    </row>
    <row r="1094" ht="13.5">
      <c r="J1094" s="638"/>
    </row>
    <row r="1095" ht="13.5">
      <c r="J1095" s="638"/>
    </row>
    <row r="1096" ht="13.5">
      <c r="J1096" s="638"/>
    </row>
    <row r="1097" ht="13.5">
      <c r="J1097" s="638"/>
    </row>
    <row r="1098" ht="13.5">
      <c r="J1098" s="638"/>
    </row>
    <row r="1099" ht="13.5">
      <c r="J1099" s="638"/>
    </row>
    <row r="1100" ht="13.5">
      <c r="J1100" s="638"/>
    </row>
    <row r="1101" ht="13.5">
      <c r="J1101" s="638"/>
    </row>
    <row r="1102" ht="13.5">
      <c r="J1102" s="638"/>
    </row>
    <row r="1103" ht="13.5">
      <c r="J1103" s="638"/>
    </row>
    <row r="1104" ht="13.5">
      <c r="J1104" s="638"/>
    </row>
    <row r="1105" ht="13.5">
      <c r="J1105" s="638"/>
    </row>
    <row r="1106" ht="13.5">
      <c r="J1106" s="638"/>
    </row>
    <row r="1107" ht="13.5">
      <c r="J1107" s="638"/>
    </row>
    <row r="1108" ht="13.5">
      <c r="J1108" s="638"/>
    </row>
    <row r="1109" ht="13.5">
      <c r="J1109" s="638"/>
    </row>
    <row r="1110" ht="13.5">
      <c r="J1110" s="638"/>
    </row>
    <row r="1111" ht="13.5">
      <c r="J1111" s="638"/>
    </row>
    <row r="1112" ht="13.5">
      <c r="J1112" s="638"/>
    </row>
    <row r="1113" ht="13.5">
      <c r="J1113" s="638"/>
    </row>
    <row r="1114" ht="13.5">
      <c r="J1114" s="638"/>
    </row>
    <row r="1115" ht="13.5">
      <c r="J1115" s="638"/>
    </row>
    <row r="1116" ht="13.5">
      <c r="J1116" s="638"/>
    </row>
    <row r="1117" ht="13.5">
      <c r="J1117" s="638"/>
    </row>
    <row r="1118" ht="13.5">
      <c r="J1118" s="638"/>
    </row>
    <row r="1119" ht="13.5">
      <c r="J1119" s="638"/>
    </row>
    <row r="1120" ht="13.5">
      <c r="J1120" s="638"/>
    </row>
    <row r="1121" ht="13.5">
      <c r="J1121" s="638"/>
    </row>
    <row r="1122" ht="13.5">
      <c r="J1122" s="638"/>
    </row>
    <row r="1123" ht="13.5">
      <c r="J1123" s="638"/>
    </row>
    <row r="1124" ht="13.5">
      <c r="J1124" s="638"/>
    </row>
    <row r="1125" ht="13.5">
      <c r="J1125" s="638"/>
    </row>
    <row r="1126" ht="13.5">
      <c r="J1126" s="638"/>
    </row>
    <row r="1127" ht="13.5">
      <c r="J1127" s="638"/>
    </row>
    <row r="1128" ht="13.5">
      <c r="J1128" s="638"/>
    </row>
    <row r="1129" ht="13.5">
      <c r="J1129" s="638"/>
    </row>
    <row r="1130" ht="13.5">
      <c r="J1130" s="638"/>
    </row>
    <row r="1131" ht="13.5">
      <c r="J1131" s="638"/>
    </row>
    <row r="1132" ht="13.5">
      <c r="J1132" s="638"/>
    </row>
    <row r="1133" ht="13.5">
      <c r="J1133" s="638"/>
    </row>
    <row r="1134" ht="13.5">
      <c r="J1134" s="638"/>
    </row>
    <row r="1135" ht="13.5">
      <c r="J1135" s="638"/>
    </row>
    <row r="1136" ht="13.5">
      <c r="J1136" s="638"/>
    </row>
    <row r="1137" ht="13.5">
      <c r="J1137" s="638"/>
    </row>
    <row r="1138" ht="13.5">
      <c r="J1138" s="638"/>
    </row>
    <row r="1139" ht="13.5">
      <c r="J1139" s="638"/>
    </row>
    <row r="1140" ht="13.5">
      <c r="J1140" s="638"/>
    </row>
    <row r="1141" ht="13.5">
      <c r="J1141" s="638"/>
    </row>
    <row r="1142" ht="13.5">
      <c r="J1142" s="638"/>
    </row>
    <row r="1143" ht="13.5">
      <c r="J1143" s="638"/>
    </row>
    <row r="1144" ht="13.5">
      <c r="J1144" s="638"/>
    </row>
    <row r="1145" ht="13.5">
      <c r="J1145" s="638"/>
    </row>
    <row r="1146" ht="13.5">
      <c r="J1146" s="638"/>
    </row>
    <row r="1147" ht="13.5">
      <c r="J1147" s="638"/>
    </row>
    <row r="1148" ht="13.5">
      <c r="J1148" s="638"/>
    </row>
    <row r="1149" ht="13.5">
      <c r="J1149" s="638"/>
    </row>
    <row r="1150" ht="13.5">
      <c r="J1150" s="638"/>
    </row>
    <row r="1151" ht="13.5">
      <c r="J1151" s="638"/>
    </row>
    <row r="1152" ht="13.5">
      <c r="J1152" s="638"/>
    </row>
    <row r="1153" ht="13.5">
      <c r="J1153" s="638"/>
    </row>
    <row r="1154" ht="13.5">
      <c r="J1154" s="638"/>
    </row>
    <row r="1155" ht="13.5">
      <c r="J1155" s="638"/>
    </row>
    <row r="1156" ht="13.5">
      <c r="J1156" s="638"/>
    </row>
    <row r="1157" ht="13.5">
      <c r="J1157" s="638"/>
    </row>
    <row r="1158" ht="13.5">
      <c r="J1158" s="638"/>
    </row>
    <row r="1159" ht="13.5">
      <c r="J1159" s="638"/>
    </row>
    <row r="1160" ht="13.5">
      <c r="J1160" s="638"/>
    </row>
    <row r="1161" ht="13.5">
      <c r="J1161" s="638"/>
    </row>
    <row r="1162" ht="13.5">
      <c r="J1162" s="638"/>
    </row>
    <row r="1163" ht="13.5">
      <c r="J1163" s="638"/>
    </row>
    <row r="1164" ht="13.5">
      <c r="J1164" s="638"/>
    </row>
    <row r="1165" ht="13.5">
      <c r="J1165" s="638"/>
    </row>
    <row r="1166" ht="13.5">
      <c r="J1166" s="638"/>
    </row>
    <row r="1167" ht="13.5">
      <c r="J1167" s="638"/>
    </row>
    <row r="1168" ht="13.5">
      <c r="J1168" s="638"/>
    </row>
    <row r="1169" ht="13.5">
      <c r="J1169" s="638"/>
    </row>
    <row r="1170" ht="13.5">
      <c r="J1170" s="638"/>
    </row>
    <row r="1171" ht="13.5">
      <c r="J1171" s="638"/>
    </row>
    <row r="1172" ht="13.5">
      <c r="J1172" s="638"/>
    </row>
    <row r="1173" ht="13.5">
      <c r="J1173" s="638"/>
    </row>
    <row r="1174" ht="13.5">
      <c r="J1174" s="638"/>
    </row>
    <row r="1175" ht="13.5">
      <c r="J1175" s="638"/>
    </row>
    <row r="1176" ht="13.5">
      <c r="J1176" s="638"/>
    </row>
    <row r="1177" ht="13.5">
      <c r="J1177" s="638"/>
    </row>
    <row r="1178" ht="13.5">
      <c r="J1178" s="638"/>
    </row>
    <row r="1179" ht="13.5">
      <c r="J1179" s="638"/>
    </row>
    <row r="1180" ht="13.5">
      <c r="J1180" s="638"/>
    </row>
    <row r="1181" ht="13.5">
      <c r="J1181" s="638"/>
    </row>
    <row r="1182" ht="13.5">
      <c r="J1182" s="638"/>
    </row>
    <row r="1183" ht="13.5">
      <c r="J1183" s="638"/>
    </row>
    <row r="1184" ht="13.5">
      <c r="J1184" s="638"/>
    </row>
    <row r="1185" ht="13.5">
      <c r="J1185" s="638"/>
    </row>
    <row r="1186" ht="13.5">
      <c r="J1186" s="638"/>
    </row>
    <row r="1187" ht="13.5">
      <c r="J1187" s="638"/>
    </row>
    <row r="1188" ht="13.5">
      <c r="J1188" s="638"/>
    </row>
    <row r="1189" ht="13.5">
      <c r="J1189" s="638"/>
    </row>
    <row r="1190" ht="13.5">
      <c r="J1190" s="638"/>
    </row>
    <row r="1191" ht="13.5">
      <c r="J1191" s="638"/>
    </row>
    <row r="1192" ht="13.5">
      <c r="J1192" s="638"/>
    </row>
    <row r="1193" ht="13.5">
      <c r="J1193" s="638"/>
    </row>
    <row r="1194" ht="13.5">
      <c r="J1194" s="638"/>
    </row>
    <row r="1195" ht="13.5">
      <c r="J1195" s="638"/>
    </row>
    <row r="1196" ht="13.5">
      <c r="J1196" s="638"/>
    </row>
    <row r="1197" ht="13.5">
      <c r="J1197" s="638"/>
    </row>
    <row r="1198" ht="13.5">
      <c r="J1198" s="638"/>
    </row>
    <row r="1199" ht="13.5">
      <c r="J1199" s="638"/>
    </row>
    <row r="1200" ht="13.5">
      <c r="J1200" s="638"/>
    </row>
    <row r="1201" ht="13.5">
      <c r="J1201" s="638"/>
    </row>
    <row r="1202" ht="13.5">
      <c r="J1202" s="638"/>
    </row>
    <row r="1203" ht="13.5">
      <c r="J1203" s="638"/>
    </row>
    <row r="1204" ht="13.5">
      <c r="J1204" s="638"/>
    </row>
    <row r="1205" ht="13.5">
      <c r="J1205" s="638"/>
    </row>
    <row r="1206" ht="13.5">
      <c r="J1206" s="638"/>
    </row>
    <row r="1207" ht="13.5">
      <c r="J1207" s="638"/>
    </row>
    <row r="1208" ht="13.5">
      <c r="J1208" s="638"/>
    </row>
    <row r="1209" ht="13.5">
      <c r="J1209" s="638"/>
    </row>
    <row r="1210" ht="13.5">
      <c r="J1210" s="638"/>
    </row>
    <row r="1211" ht="13.5">
      <c r="J1211" s="638"/>
    </row>
    <row r="1212" ht="13.5">
      <c r="J1212" s="638"/>
    </row>
    <row r="1213" ht="13.5">
      <c r="J1213" s="638"/>
    </row>
    <row r="1214" ht="13.5">
      <c r="J1214" s="638"/>
    </row>
    <row r="1215" ht="13.5">
      <c r="J1215" s="638"/>
    </row>
    <row r="1216" ht="13.5">
      <c r="J1216" s="638"/>
    </row>
    <row r="1217" ht="13.5">
      <c r="J1217" s="638"/>
    </row>
    <row r="1218" ht="13.5">
      <c r="J1218" s="638"/>
    </row>
    <row r="1219" ht="13.5">
      <c r="J1219" s="638"/>
    </row>
    <row r="1220" ht="13.5">
      <c r="J1220" s="638"/>
    </row>
    <row r="1221" ht="13.5">
      <c r="J1221" s="638"/>
    </row>
    <row r="1222" ht="13.5">
      <c r="J1222" s="638"/>
    </row>
    <row r="1223" ht="13.5">
      <c r="J1223" s="638"/>
    </row>
    <row r="1224" ht="13.5">
      <c r="J1224" s="638"/>
    </row>
    <row r="1225" ht="13.5">
      <c r="J1225" s="638"/>
    </row>
    <row r="1226" ht="13.5">
      <c r="J1226" s="638"/>
    </row>
    <row r="1227" ht="13.5">
      <c r="J1227" s="638"/>
    </row>
    <row r="1228" ht="13.5">
      <c r="J1228" s="638"/>
    </row>
    <row r="1229" ht="13.5">
      <c r="J1229" s="638"/>
    </row>
    <row r="1230" ht="13.5">
      <c r="J1230" s="638"/>
    </row>
    <row r="1231" ht="13.5">
      <c r="J1231" s="638"/>
    </row>
    <row r="1232" ht="13.5">
      <c r="J1232" s="638"/>
    </row>
    <row r="1233" ht="13.5">
      <c r="J1233" s="638"/>
    </row>
    <row r="1234" ht="13.5">
      <c r="J1234" s="638"/>
    </row>
    <row r="1235" ht="13.5">
      <c r="J1235" s="638"/>
    </row>
    <row r="1236" ht="13.5">
      <c r="J1236" s="638"/>
    </row>
    <row r="1237" ht="13.5">
      <c r="J1237" s="638"/>
    </row>
    <row r="1238" ht="13.5">
      <c r="J1238" s="638"/>
    </row>
    <row r="1239" ht="13.5">
      <c r="J1239" s="638"/>
    </row>
    <row r="1240" ht="13.5">
      <c r="J1240" s="638"/>
    </row>
    <row r="1241" ht="13.5">
      <c r="J1241" s="638"/>
    </row>
    <row r="1242" ht="13.5">
      <c r="J1242" s="638"/>
    </row>
    <row r="1243" ht="13.5">
      <c r="J1243" s="638"/>
    </row>
    <row r="1244" ht="13.5">
      <c r="J1244" s="638"/>
    </row>
    <row r="1245" ht="13.5">
      <c r="J1245" s="638"/>
    </row>
    <row r="1246" ht="13.5">
      <c r="J1246" s="638"/>
    </row>
    <row r="1247" ht="13.5">
      <c r="J1247" s="638"/>
    </row>
    <row r="1248" ht="13.5">
      <c r="J1248" s="638"/>
    </row>
    <row r="1249" ht="13.5">
      <c r="J1249" s="638"/>
    </row>
    <row r="1250" ht="13.5">
      <c r="J1250" s="638"/>
    </row>
    <row r="1251" ht="13.5">
      <c r="J1251" s="638"/>
    </row>
    <row r="1252" ht="13.5">
      <c r="J1252" s="638"/>
    </row>
    <row r="1253" ht="13.5">
      <c r="J1253" s="638"/>
    </row>
    <row r="1254" ht="13.5">
      <c r="J1254" s="638"/>
    </row>
    <row r="1255" ht="13.5">
      <c r="J1255" s="638"/>
    </row>
    <row r="1256" ht="13.5">
      <c r="J1256" s="638"/>
    </row>
    <row r="1257" ht="13.5">
      <c r="J1257" s="638"/>
    </row>
    <row r="1258" ht="13.5">
      <c r="J1258" s="638"/>
    </row>
    <row r="1259" ht="13.5">
      <c r="J1259" s="638"/>
    </row>
    <row r="1260" ht="13.5">
      <c r="J1260" s="638"/>
    </row>
    <row r="1261" ht="13.5">
      <c r="J1261" s="638"/>
    </row>
    <row r="1262" ht="13.5">
      <c r="J1262" s="638"/>
    </row>
    <row r="1263" ht="13.5">
      <c r="J1263" s="638"/>
    </row>
    <row r="1264" ht="13.5">
      <c r="J1264" s="638"/>
    </row>
    <row r="1265" ht="13.5">
      <c r="J1265" s="638"/>
    </row>
    <row r="1266" ht="13.5">
      <c r="J1266" s="638"/>
    </row>
    <row r="1267" ht="13.5">
      <c r="J1267" s="638"/>
    </row>
    <row r="1268" ht="13.5">
      <c r="J1268" s="638"/>
    </row>
    <row r="1269" ht="13.5">
      <c r="J1269" s="638"/>
    </row>
    <row r="1270" ht="13.5">
      <c r="J1270" s="638"/>
    </row>
    <row r="1271" ht="13.5">
      <c r="J1271" s="638"/>
    </row>
    <row r="1272" ht="13.5">
      <c r="J1272" s="638"/>
    </row>
    <row r="1273" ht="13.5">
      <c r="J1273" s="638"/>
    </row>
    <row r="1274" ht="13.5">
      <c r="J1274" s="638"/>
    </row>
    <row r="1275" ht="13.5">
      <c r="J1275" s="638"/>
    </row>
    <row r="1276" ht="13.5">
      <c r="J1276" s="638"/>
    </row>
    <row r="1277" ht="13.5">
      <c r="J1277" s="638"/>
    </row>
    <row r="1278" ht="13.5">
      <c r="J1278" s="638"/>
    </row>
    <row r="1279" ht="13.5">
      <c r="J1279" s="638"/>
    </row>
    <row r="1280" ht="13.5">
      <c r="J1280" s="638"/>
    </row>
    <row r="1281" ht="13.5">
      <c r="J1281" s="638"/>
    </row>
    <row r="1282" ht="13.5">
      <c r="J1282" s="638"/>
    </row>
    <row r="1283" ht="13.5">
      <c r="J1283" s="638"/>
    </row>
    <row r="1284" ht="13.5">
      <c r="J1284" s="638"/>
    </row>
    <row r="1285" ht="13.5">
      <c r="J1285" s="638"/>
    </row>
    <row r="1286" ht="13.5">
      <c r="J1286" s="638"/>
    </row>
    <row r="1287" ht="13.5">
      <c r="J1287" s="638"/>
    </row>
    <row r="1288" ht="13.5">
      <c r="J1288" s="638"/>
    </row>
    <row r="1289" ht="13.5">
      <c r="J1289" s="638"/>
    </row>
    <row r="1290" ht="13.5">
      <c r="J1290" s="638"/>
    </row>
    <row r="1291" ht="13.5">
      <c r="J1291" s="638"/>
    </row>
    <row r="1292" ht="13.5">
      <c r="J1292" s="638"/>
    </row>
    <row r="1293" ht="13.5">
      <c r="J1293" s="638"/>
    </row>
    <row r="1294" ht="13.5">
      <c r="J1294" s="638"/>
    </row>
    <row r="1295" ht="13.5">
      <c r="J1295" s="638"/>
    </row>
    <row r="1296" ht="13.5">
      <c r="J1296" s="638"/>
    </row>
    <row r="1297" ht="13.5">
      <c r="J1297" s="638"/>
    </row>
    <row r="1298" ht="13.5">
      <c r="J1298" s="638"/>
    </row>
    <row r="1299" ht="13.5">
      <c r="J1299" s="638"/>
    </row>
    <row r="1300" ht="13.5">
      <c r="J1300" s="638"/>
    </row>
    <row r="1301" ht="13.5">
      <c r="J1301" s="638"/>
    </row>
    <row r="1302" ht="13.5">
      <c r="J1302" s="638"/>
    </row>
    <row r="1303" ht="13.5">
      <c r="J1303" s="638"/>
    </row>
    <row r="1304" ht="13.5">
      <c r="J1304" s="638"/>
    </row>
    <row r="1305" ht="13.5">
      <c r="J1305" s="638"/>
    </row>
    <row r="1306" ht="13.5">
      <c r="J1306" s="638"/>
    </row>
    <row r="1307" ht="13.5">
      <c r="J1307" s="638"/>
    </row>
    <row r="1308" ht="13.5">
      <c r="J1308" s="638"/>
    </row>
    <row r="1309" ht="13.5">
      <c r="J1309" s="638"/>
    </row>
    <row r="1310" ht="13.5">
      <c r="J1310" s="638"/>
    </row>
    <row r="1311" ht="13.5">
      <c r="J1311" s="638"/>
    </row>
    <row r="1312" ht="13.5">
      <c r="J1312" s="638"/>
    </row>
    <row r="1313" ht="13.5">
      <c r="J1313" s="638"/>
    </row>
    <row r="1314" ht="13.5">
      <c r="J1314" s="638"/>
    </row>
    <row r="1315" ht="13.5">
      <c r="J1315" s="638"/>
    </row>
    <row r="1316" ht="13.5">
      <c r="J1316" s="638"/>
    </row>
    <row r="1317" ht="13.5">
      <c r="J1317" s="638"/>
    </row>
    <row r="1318" ht="13.5">
      <c r="J1318" s="638"/>
    </row>
    <row r="1319" ht="13.5">
      <c r="J1319" s="638"/>
    </row>
    <row r="1320" ht="13.5">
      <c r="J1320" s="638"/>
    </row>
    <row r="1321" ht="13.5">
      <c r="J1321" s="638"/>
    </row>
    <row r="1322" ht="13.5">
      <c r="J1322" s="638"/>
    </row>
    <row r="1323" ht="13.5">
      <c r="J1323" s="638"/>
    </row>
    <row r="1324" ht="13.5">
      <c r="J1324" s="638"/>
    </row>
    <row r="1325" ht="13.5">
      <c r="J1325" s="638"/>
    </row>
    <row r="1326" ht="13.5">
      <c r="J1326" s="638"/>
    </row>
    <row r="1327" ht="13.5">
      <c r="J1327" s="638"/>
    </row>
    <row r="1328" ht="13.5">
      <c r="J1328" s="638"/>
    </row>
    <row r="1329" ht="13.5">
      <c r="J1329" s="638"/>
    </row>
    <row r="1330" ht="13.5">
      <c r="J1330" s="638"/>
    </row>
    <row r="1331" ht="13.5">
      <c r="J1331" s="638"/>
    </row>
    <row r="1332" ht="13.5">
      <c r="J1332" s="638"/>
    </row>
    <row r="1333" ht="13.5">
      <c r="J1333" s="638"/>
    </row>
    <row r="1334" ht="13.5">
      <c r="J1334" s="638"/>
    </row>
    <row r="1335" ht="13.5">
      <c r="J1335" s="638"/>
    </row>
    <row r="1336" ht="13.5">
      <c r="J1336" s="638"/>
    </row>
    <row r="1337" ht="13.5">
      <c r="J1337" s="638"/>
    </row>
    <row r="1338" ht="13.5">
      <c r="J1338" s="638"/>
    </row>
    <row r="1339" ht="13.5">
      <c r="J1339" s="638"/>
    </row>
    <row r="1340" ht="13.5">
      <c r="J1340" s="638"/>
    </row>
    <row r="1341" ht="13.5">
      <c r="J1341" s="638"/>
    </row>
    <row r="1342" ht="13.5">
      <c r="J1342" s="638"/>
    </row>
    <row r="1343" ht="13.5">
      <c r="J1343" s="638"/>
    </row>
    <row r="1344" ht="13.5">
      <c r="J1344" s="638"/>
    </row>
    <row r="1345" ht="13.5">
      <c r="J1345" s="638"/>
    </row>
    <row r="1346" ht="13.5">
      <c r="J1346" s="638"/>
    </row>
    <row r="1347" ht="13.5">
      <c r="J1347" s="638"/>
    </row>
    <row r="1348" ht="13.5">
      <c r="J1348" s="638"/>
    </row>
    <row r="1349" ht="13.5">
      <c r="J1349" s="638"/>
    </row>
    <row r="1350" ht="13.5">
      <c r="J1350" s="638"/>
    </row>
    <row r="1351" ht="13.5">
      <c r="J1351" s="638"/>
    </row>
    <row r="1352" ht="13.5">
      <c r="J1352" s="638"/>
    </row>
    <row r="1353" ht="13.5">
      <c r="J1353" s="638"/>
    </row>
    <row r="1354" ht="13.5">
      <c r="J1354" s="638"/>
    </row>
    <row r="1355" ht="13.5">
      <c r="J1355" s="638"/>
    </row>
    <row r="1356" ht="13.5">
      <c r="J1356" s="638"/>
    </row>
    <row r="1357" ht="13.5">
      <c r="J1357" s="638"/>
    </row>
    <row r="1358" ht="13.5">
      <c r="J1358" s="638"/>
    </row>
    <row r="1359" ht="13.5">
      <c r="J1359" s="638"/>
    </row>
    <row r="1360" ht="13.5">
      <c r="J1360" s="638"/>
    </row>
    <row r="1361" ht="13.5">
      <c r="J1361" s="638"/>
    </row>
    <row r="1362" ht="13.5">
      <c r="J1362" s="638"/>
    </row>
    <row r="1363" ht="13.5">
      <c r="J1363" s="638"/>
    </row>
    <row r="1364" ht="13.5">
      <c r="J1364" s="638"/>
    </row>
    <row r="1365" ht="13.5">
      <c r="J1365" s="638"/>
    </row>
    <row r="1366" ht="13.5">
      <c r="J1366" s="638"/>
    </row>
    <row r="1367" ht="13.5">
      <c r="J1367" s="638"/>
    </row>
    <row r="1368" ht="13.5">
      <c r="J1368" s="638"/>
    </row>
    <row r="1369" ht="13.5">
      <c r="J1369" s="638"/>
    </row>
    <row r="1370" ht="13.5">
      <c r="J1370" s="638"/>
    </row>
    <row r="1371" ht="13.5">
      <c r="J1371" s="638"/>
    </row>
    <row r="1372" ht="13.5">
      <c r="J1372" s="638"/>
    </row>
    <row r="1373" ht="13.5">
      <c r="J1373" s="638"/>
    </row>
    <row r="1374" ht="13.5">
      <c r="J1374" s="638"/>
    </row>
    <row r="1375" ht="13.5">
      <c r="J1375" s="638"/>
    </row>
    <row r="1376" ht="13.5">
      <c r="J1376" s="638"/>
    </row>
    <row r="1377" ht="13.5">
      <c r="J1377" s="638"/>
    </row>
    <row r="1378" ht="13.5">
      <c r="J1378" s="638"/>
    </row>
    <row r="1379" ht="13.5">
      <c r="J1379" s="638"/>
    </row>
    <row r="1380" ht="13.5">
      <c r="J1380" s="638"/>
    </row>
    <row r="1381" ht="13.5">
      <c r="J1381" s="638"/>
    </row>
    <row r="1382" ht="13.5">
      <c r="J1382" s="638"/>
    </row>
    <row r="1383" ht="13.5">
      <c r="J1383" s="638"/>
    </row>
    <row r="1384" ht="13.5">
      <c r="J1384" s="638"/>
    </row>
    <row r="1385" ht="13.5">
      <c r="J1385" s="638"/>
    </row>
    <row r="1386" ht="13.5">
      <c r="J1386" s="638"/>
    </row>
    <row r="1387" ht="13.5">
      <c r="J1387" s="638"/>
    </row>
    <row r="1388" ht="13.5">
      <c r="J1388" s="638"/>
    </row>
    <row r="1389" ht="13.5">
      <c r="J1389" s="638"/>
    </row>
    <row r="1390" ht="13.5">
      <c r="J1390" s="638"/>
    </row>
    <row r="1391" ht="13.5">
      <c r="J1391" s="638"/>
    </row>
    <row r="1392" ht="13.5">
      <c r="J1392" s="638"/>
    </row>
    <row r="1393" ht="13.5">
      <c r="J1393" s="638"/>
    </row>
    <row r="1394" ht="13.5">
      <c r="J1394" s="638"/>
    </row>
    <row r="1395" ht="13.5">
      <c r="J1395" s="638"/>
    </row>
    <row r="1396" ht="13.5">
      <c r="J1396" s="638"/>
    </row>
    <row r="1397" ht="13.5">
      <c r="J1397" s="638"/>
    </row>
    <row r="1398" ht="13.5">
      <c r="J1398" s="638"/>
    </row>
    <row r="1399" ht="13.5">
      <c r="J1399" s="638"/>
    </row>
    <row r="1400" ht="13.5">
      <c r="J1400" s="638"/>
    </row>
    <row r="1401" ht="13.5">
      <c r="J1401" s="638"/>
    </row>
    <row r="1402" ht="13.5">
      <c r="J1402" s="638"/>
    </row>
    <row r="1403" ht="13.5">
      <c r="J1403" s="638"/>
    </row>
    <row r="1404" ht="13.5">
      <c r="J1404" s="638"/>
    </row>
    <row r="1405" ht="13.5">
      <c r="J1405" s="638"/>
    </row>
    <row r="1406" ht="13.5">
      <c r="J1406" s="638"/>
    </row>
    <row r="1407" ht="13.5">
      <c r="J1407" s="638"/>
    </row>
    <row r="1408" ht="13.5">
      <c r="J1408" s="638"/>
    </row>
    <row r="1409" ht="13.5">
      <c r="J1409" s="638"/>
    </row>
    <row r="1410" ht="13.5">
      <c r="J1410" s="638"/>
    </row>
    <row r="1411" ht="13.5">
      <c r="J1411" s="638"/>
    </row>
    <row r="1412" ht="13.5">
      <c r="J1412" s="638"/>
    </row>
    <row r="1413" ht="13.5">
      <c r="J1413" s="638"/>
    </row>
    <row r="1414" ht="13.5">
      <c r="J1414" s="638"/>
    </row>
    <row r="1415" ht="13.5">
      <c r="J1415" s="638"/>
    </row>
    <row r="1416" ht="13.5">
      <c r="J1416" s="638"/>
    </row>
    <row r="1417" ht="13.5">
      <c r="J1417" s="638"/>
    </row>
    <row r="1418" ht="13.5">
      <c r="J1418" s="638"/>
    </row>
    <row r="1419" ht="13.5">
      <c r="J1419" s="638"/>
    </row>
    <row r="1420" ht="13.5">
      <c r="J1420" s="638"/>
    </row>
    <row r="1421" ht="13.5">
      <c r="J1421" s="638"/>
    </row>
    <row r="1422" ht="13.5">
      <c r="J1422" s="638"/>
    </row>
    <row r="1423" ht="13.5">
      <c r="J1423" s="638"/>
    </row>
    <row r="1424" ht="13.5">
      <c r="J1424" s="638"/>
    </row>
    <row r="1425" ht="13.5">
      <c r="J1425" s="638"/>
    </row>
    <row r="1426" ht="13.5">
      <c r="J1426" s="638"/>
    </row>
    <row r="1427" ht="13.5">
      <c r="J1427" s="638"/>
    </row>
    <row r="1428" ht="13.5">
      <c r="J1428" s="638"/>
    </row>
    <row r="1429" ht="13.5">
      <c r="J1429" s="638"/>
    </row>
    <row r="1430" ht="13.5">
      <c r="J1430" s="638"/>
    </row>
    <row r="1431" ht="13.5">
      <c r="J1431" s="638"/>
    </row>
    <row r="1432" ht="13.5">
      <c r="J1432" s="638"/>
    </row>
    <row r="1433" ht="13.5">
      <c r="J1433" s="638"/>
    </row>
    <row r="1434" ht="13.5">
      <c r="J1434" s="638"/>
    </row>
    <row r="1435" ht="13.5">
      <c r="J1435" s="638"/>
    </row>
    <row r="1436" ht="13.5">
      <c r="J1436" s="638"/>
    </row>
    <row r="1437" ht="13.5">
      <c r="J1437" s="638"/>
    </row>
    <row r="1438" ht="13.5">
      <c r="J1438" s="638"/>
    </row>
    <row r="1439" ht="13.5">
      <c r="J1439" s="638"/>
    </row>
    <row r="1440" ht="13.5">
      <c r="J1440" s="638"/>
    </row>
    <row r="1441" ht="13.5">
      <c r="J1441" s="638"/>
    </row>
    <row r="1442" ht="13.5">
      <c r="J1442" s="638"/>
    </row>
    <row r="1443" ht="13.5">
      <c r="J1443" s="638"/>
    </row>
    <row r="1444" ht="13.5">
      <c r="J1444" s="638"/>
    </row>
    <row r="1445" ht="13.5">
      <c r="J1445" s="638"/>
    </row>
    <row r="1446" ht="13.5">
      <c r="J1446" s="638"/>
    </row>
    <row r="1447" ht="13.5">
      <c r="J1447" s="638"/>
    </row>
    <row r="1448" ht="13.5">
      <c r="J1448" s="638"/>
    </row>
    <row r="1449" ht="13.5">
      <c r="J1449" s="638"/>
    </row>
    <row r="1450" ht="13.5">
      <c r="J1450" s="638"/>
    </row>
    <row r="1451" ht="13.5">
      <c r="J1451" s="638"/>
    </row>
    <row r="1452" ht="13.5">
      <c r="J1452" s="638"/>
    </row>
    <row r="1453" ht="13.5">
      <c r="J1453" s="638"/>
    </row>
    <row r="1454" ht="13.5">
      <c r="J1454" s="638"/>
    </row>
    <row r="1455" ht="13.5">
      <c r="J1455" s="638"/>
    </row>
    <row r="1456" ht="13.5">
      <c r="J1456" s="638"/>
    </row>
    <row r="1457" ht="13.5">
      <c r="J1457" s="638"/>
    </row>
    <row r="1458" ht="13.5">
      <c r="J1458" s="638"/>
    </row>
    <row r="1459" ht="13.5">
      <c r="J1459" s="638"/>
    </row>
    <row r="1460" ht="13.5">
      <c r="J1460" s="638"/>
    </row>
    <row r="1461" ht="13.5">
      <c r="J1461" s="638"/>
    </row>
    <row r="1462" ht="13.5">
      <c r="J1462" s="638"/>
    </row>
    <row r="1463" ht="13.5">
      <c r="J1463" s="638"/>
    </row>
    <row r="1464" ht="13.5">
      <c r="J1464" s="638"/>
    </row>
    <row r="1465" ht="13.5">
      <c r="J1465" s="638"/>
    </row>
    <row r="1466" ht="13.5">
      <c r="J1466" s="638"/>
    </row>
    <row r="1467" ht="13.5">
      <c r="J1467" s="638"/>
    </row>
    <row r="1468" ht="13.5">
      <c r="J1468" s="638"/>
    </row>
    <row r="1469" ht="13.5">
      <c r="J1469" s="638"/>
    </row>
    <row r="1470" ht="13.5">
      <c r="J1470" s="638"/>
    </row>
    <row r="1471" ht="13.5">
      <c r="J1471" s="638"/>
    </row>
    <row r="1472" ht="13.5">
      <c r="J1472" s="638"/>
    </row>
    <row r="1473" ht="13.5">
      <c r="J1473" s="638"/>
    </row>
    <row r="1474" ht="13.5">
      <c r="J1474" s="638"/>
    </row>
    <row r="1475" ht="13.5">
      <c r="J1475" s="638"/>
    </row>
    <row r="1476" ht="13.5">
      <c r="J1476" s="638"/>
    </row>
    <row r="1477" ht="13.5">
      <c r="J1477" s="638"/>
    </row>
    <row r="1478" ht="13.5">
      <c r="J1478" s="638"/>
    </row>
    <row r="1479" ht="13.5">
      <c r="J1479" s="638"/>
    </row>
    <row r="1480" ht="13.5">
      <c r="J1480" s="638"/>
    </row>
    <row r="1481" ht="13.5">
      <c r="J1481" s="638"/>
    </row>
    <row r="1482" ht="13.5">
      <c r="J1482" s="638"/>
    </row>
    <row r="1483" ht="13.5">
      <c r="J1483" s="638"/>
    </row>
    <row r="1484" ht="13.5">
      <c r="J1484" s="638"/>
    </row>
    <row r="1485" ht="13.5">
      <c r="J1485" s="638"/>
    </row>
    <row r="1486" ht="13.5">
      <c r="J1486" s="638"/>
    </row>
    <row r="1487" ht="13.5">
      <c r="J1487" s="638"/>
    </row>
    <row r="1488" ht="13.5">
      <c r="J1488" s="638"/>
    </row>
    <row r="1489" ht="13.5">
      <c r="J1489" s="638"/>
    </row>
    <row r="1490" ht="13.5">
      <c r="J1490" s="638"/>
    </row>
    <row r="1491" ht="13.5">
      <c r="J1491" s="638"/>
    </row>
    <row r="1492" ht="13.5">
      <c r="J1492" s="638"/>
    </row>
    <row r="1493" ht="13.5">
      <c r="J1493" s="638"/>
    </row>
    <row r="1494" ht="13.5">
      <c r="J1494" s="638"/>
    </row>
    <row r="1495" ht="13.5">
      <c r="J1495" s="638"/>
    </row>
    <row r="1496" ht="13.5">
      <c r="J1496" s="638"/>
    </row>
    <row r="1497" ht="13.5">
      <c r="J1497" s="638"/>
    </row>
    <row r="1498" ht="13.5">
      <c r="J1498" s="638"/>
    </row>
    <row r="1499" ht="13.5">
      <c r="J1499" s="638"/>
    </row>
    <row r="1500" ht="13.5">
      <c r="J1500" s="638"/>
    </row>
    <row r="1501" ht="13.5">
      <c r="J1501" s="638"/>
    </row>
    <row r="1502" ht="13.5">
      <c r="J1502" s="638"/>
    </row>
    <row r="1503" ht="13.5">
      <c r="J1503" s="638"/>
    </row>
    <row r="1504" ht="13.5">
      <c r="J1504" s="638"/>
    </row>
    <row r="1505" ht="13.5">
      <c r="J1505" s="638"/>
    </row>
    <row r="1506" ht="13.5">
      <c r="J1506" s="638"/>
    </row>
    <row r="1507" ht="13.5">
      <c r="J1507" s="638"/>
    </row>
    <row r="1508" ht="13.5">
      <c r="J1508" s="638"/>
    </row>
    <row r="1509" ht="13.5">
      <c r="J1509" s="638"/>
    </row>
    <row r="1510" ht="13.5">
      <c r="J1510" s="638"/>
    </row>
    <row r="1511" ht="13.5">
      <c r="J1511" s="638"/>
    </row>
    <row r="1512" ht="13.5">
      <c r="J1512" s="638"/>
    </row>
    <row r="1513" ht="13.5">
      <c r="J1513" s="638"/>
    </row>
    <row r="1514" ht="13.5">
      <c r="J1514" s="638"/>
    </row>
    <row r="1515" ht="13.5">
      <c r="J1515" s="638"/>
    </row>
    <row r="1516" ht="13.5">
      <c r="J1516" s="638"/>
    </row>
    <row r="1517" ht="13.5">
      <c r="J1517" s="638"/>
    </row>
    <row r="1518" ht="13.5">
      <c r="J1518" s="638"/>
    </row>
    <row r="1519" ht="13.5">
      <c r="J1519" s="638"/>
    </row>
    <row r="1520" ht="13.5">
      <c r="J1520" s="638"/>
    </row>
    <row r="1521" ht="13.5">
      <c r="J1521" s="638"/>
    </row>
    <row r="1522" ht="13.5">
      <c r="J1522" s="638"/>
    </row>
    <row r="1523" ht="13.5">
      <c r="J1523" s="638"/>
    </row>
    <row r="1524" ht="13.5">
      <c r="J1524" s="638"/>
    </row>
    <row r="1525" ht="13.5">
      <c r="J1525" s="638"/>
    </row>
    <row r="1526" ht="13.5">
      <c r="J1526" s="638"/>
    </row>
    <row r="1527" ht="13.5">
      <c r="J1527" s="638"/>
    </row>
    <row r="1528" ht="13.5">
      <c r="J1528" s="638"/>
    </row>
    <row r="1529" ht="13.5">
      <c r="J1529" s="638"/>
    </row>
    <row r="1530" ht="13.5">
      <c r="J1530" s="638"/>
    </row>
    <row r="1531" ht="13.5">
      <c r="J1531" s="638"/>
    </row>
    <row r="1532" ht="13.5">
      <c r="J1532" s="638"/>
    </row>
    <row r="1533" ht="13.5">
      <c r="J1533" s="638"/>
    </row>
    <row r="1534" ht="13.5">
      <c r="J1534" s="638"/>
    </row>
    <row r="1535" ht="13.5">
      <c r="J1535" s="638"/>
    </row>
    <row r="1536" ht="13.5">
      <c r="J1536" s="638"/>
    </row>
    <row r="1537" ht="13.5">
      <c r="J1537" s="638"/>
    </row>
    <row r="1538" ht="13.5">
      <c r="J1538" s="638"/>
    </row>
    <row r="1539" ht="13.5">
      <c r="J1539" s="638"/>
    </row>
    <row r="1540" ht="13.5">
      <c r="J1540" s="638"/>
    </row>
    <row r="1541" ht="13.5">
      <c r="J1541" s="638"/>
    </row>
    <row r="1542" ht="13.5">
      <c r="J1542" s="638"/>
    </row>
    <row r="1543" ht="13.5">
      <c r="J1543" s="638"/>
    </row>
    <row r="1544" ht="13.5">
      <c r="J1544" s="638"/>
    </row>
    <row r="1545" ht="13.5">
      <c r="J1545" s="638"/>
    </row>
    <row r="1546" ht="13.5">
      <c r="J1546" s="638"/>
    </row>
    <row r="1547" ht="13.5">
      <c r="J1547" s="638"/>
    </row>
    <row r="1548" ht="13.5">
      <c r="J1548" s="638"/>
    </row>
    <row r="1549" ht="13.5">
      <c r="J1549" s="638"/>
    </row>
    <row r="1550" ht="13.5">
      <c r="J1550" s="638"/>
    </row>
    <row r="1551" ht="13.5">
      <c r="J1551" s="638"/>
    </row>
    <row r="1552" ht="13.5">
      <c r="J1552" s="638"/>
    </row>
    <row r="1553" ht="13.5">
      <c r="J1553" s="638"/>
    </row>
    <row r="1554" ht="13.5">
      <c r="J1554" s="638"/>
    </row>
    <row r="1555" ht="13.5">
      <c r="J1555" s="638"/>
    </row>
    <row r="1556" ht="13.5">
      <c r="J1556" s="638"/>
    </row>
    <row r="1557" ht="13.5">
      <c r="J1557" s="638"/>
    </row>
    <row r="1558" ht="13.5">
      <c r="J1558" s="638"/>
    </row>
    <row r="1559" ht="13.5">
      <c r="J1559" s="638"/>
    </row>
    <row r="1560" ht="13.5">
      <c r="J1560" s="638"/>
    </row>
    <row r="1561" ht="13.5">
      <c r="J1561" s="638"/>
    </row>
    <row r="1562" ht="13.5">
      <c r="J1562" s="638"/>
    </row>
    <row r="1563" ht="13.5">
      <c r="J1563" s="638"/>
    </row>
    <row r="1564" ht="13.5">
      <c r="J1564" s="638"/>
    </row>
    <row r="1565" ht="13.5">
      <c r="J1565" s="638"/>
    </row>
    <row r="1566" ht="13.5">
      <c r="J1566" s="638"/>
    </row>
    <row r="1567" ht="13.5">
      <c r="J1567" s="638"/>
    </row>
    <row r="1568" ht="13.5">
      <c r="J1568" s="638"/>
    </row>
    <row r="1569" ht="13.5">
      <c r="J1569" s="638"/>
    </row>
    <row r="1570" ht="13.5">
      <c r="J1570" s="638"/>
    </row>
    <row r="1571" ht="13.5">
      <c r="J1571" s="638"/>
    </row>
    <row r="1572" ht="13.5">
      <c r="J1572" s="638"/>
    </row>
    <row r="1573" ht="13.5">
      <c r="J1573" s="638"/>
    </row>
    <row r="1574" ht="13.5">
      <c r="J1574" s="638"/>
    </row>
    <row r="1575" ht="13.5">
      <c r="J1575" s="638"/>
    </row>
    <row r="1576" ht="13.5">
      <c r="J1576" s="638"/>
    </row>
    <row r="1577" ht="13.5">
      <c r="J1577" s="638"/>
    </row>
    <row r="1578" ht="13.5">
      <c r="J1578" s="638"/>
    </row>
    <row r="1579" ht="13.5">
      <c r="J1579" s="638"/>
    </row>
    <row r="1580" ht="13.5">
      <c r="J1580" s="638"/>
    </row>
    <row r="1581" ht="13.5">
      <c r="J1581" s="638"/>
    </row>
    <row r="1582" ht="13.5">
      <c r="J1582" s="638"/>
    </row>
    <row r="1583" ht="13.5">
      <c r="J1583" s="638"/>
    </row>
    <row r="1584" ht="13.5">
      <c r="J1584" s="638"/>
    </row>
    <row r="1585" ht="13.5">
      <c r="J1585" s="638"/>
    </row>
    <row r="1586" ht="13.5">
      <c r="J1586" s="638"/>
    </row>
    <row r="1587" ht="13.5">
      <c r="J1587" s="638"/>
    </row>
    <row r="1588" ht="13.5">
      <c r="J1588" s="638"/>
    </row>
    <row r="1589" ht="13.5">
      <c r="J1589" s="638"/>
    </row>
    <row r="1590" ht="13.5">
      <c r="J1590" s="638"/>
    </row>
    <row r="1591" ht="13.5">
      <c r="J1591" s="638"/>
    </row>
    <row r="1592" ht="13.5">
      <c r="J1592" s="638"/>
    </row>
    <row r="1593" ht="13.5">
      <c r="J1593" s="638"/>
    </row>
    <row r="1594" ht="13.5">
      <c r="J1594" s="638"/>
    </row>
    <row r="1595" ht="13.5">
      <c r="J1595" s="638"/>
    </row>
    <row r="1596" ht="13.5">
      <c r="J1596" s="638"/>
    </row>
    <row r="1597" ht="13.5">
      <c r="J1597" s="638"/>
    </row>
    <row r="1598" ht="13.5">
      <c r="J1598" s="638"/>
    </row>
    <row r="1599" ht="13.5">
      <c r="J1599" s="638"/>
    </row>
    <row r="1600" ht="13.5">
      <c r="J1600" s="638"/>
    </row>
    <row r="1601" ht="13.5">
      <c r="J1601" s="638"/>
    </row>
    <row r="1602" ht="13.5">
      <c r="J1602" s="638"/>
    </row>
    <row r="1603" ht="13.5">
      <c r="J1603" s="638"/>
    </row>
    <row r="1604" ht="13.5">
      <c r="J1604" s="638"/>
    </row>
    <row r="1605" ht="13.5">
      <c r="J1605" s="638"/>
    </row>
    <row r="1606" ht="13.5">
      <c r="J1606" s="638"/>
    </row>
    <row r="1607" ht="13.5">
      <c r="J1607" s="638"/>
    </row>
    <row r="1608" ht="13.5">
      <c r="J1608" s="638"/>
    </row>
    <row r="1609" ht="13.5">
      <c r="J1609" s="638"/>
    </row>
    <row r="1610" ht="13.5">
      <c r="J1610" s="638"/>
    </row>
    <row r="1611" ht="13.5">
      <c r="J1611" s="638"/>
    </row>
    <row r="1612" ht="13.5">
      <c r="J1612" s="638"/>
    </row>
    <row r="1613" ht="13.5">
      <c r="J1613" s="638"/>
    </row>
    <row r="1614" ht="13.5">
      <c r="J1614" s="638"/>
    </row>
    <row r="1615" ht="13.5">
      <c r="J1615" s="638"/>
    </row>
    <row r="1616" ht="13.5">
      <c r="J1616" s="638"/>
    </row>
    <row r="1617" ht="13.5">
      <c r="J1617" s="638"/>
    </row>
    <row r="1618" ht="13.5">
      <c r="J1618" s="638"/>
    </row>
    <row r="1619" ht="13.5">
      <c r="J1619" s="638"/>
    </row>
    <row r="1620" ht="13.5">
      <c r="J1620" s="638"/>
    </row>
    <row r="1621" ht="13.5">
      <c r="J1621" s="638"/>
    </row>
    <row r="1622" ht="13.5">
      <c r="J1622" s="638"/>
    </row>
    <row r="1623" ht="13.5">
      <c r="J1623" s="638"/>
    </row>
    <row r="1624" ht="13.5">
      <c r="J1624" s="638"/>
    </row>
    <row r="1625" ht="13.5">
      <c r="J1625" s="638"/>
    </row>
    <row r="1626" ht="13.5">
      <c r="J1626" s="638"/>
    </row>
    <row r="1627" ht="13.5">
      <c r="J1627" s="638"/>
    </row>
    <row r="1628" ht="13.5">
      <c r="J1628" s="638"/>
    </row>
    <row r="1629" ht="13.5">
      <c r="J1629" s="638"/>
    </row>
    <row r="1630" ht="13.5">
      <c r="J1630" s="638"/>
    </row>
    <row r="1631" ht="13.5">
      <c r="J1631" s="638"/>
    </row>
    <row r="1632" ht="13.5">
      <c r="J1632" s="638"/>
    </row>
    <row r="1633" ht="13.5">
      <c r="J1633" s="638"/>
    </row>
    <row r="1634" ht="13.5">
      <c r="J1634" s="638"/>
    </row>
    <row r="1635" ht="13.5">
      <c r="J1635" s="638"/>
    </row>
    <row r="1636" ht="13.5">
      <c r="J1636" s="638"/>
    </row>
    <row r="1637" ht="13.5">
      <c r="J1637" s="638"/>
    </row>
    <row r="1638" ht="13.5">
      <c r="J1638" s="638"/>
    </row>
    <row r="1639" ht="13.5">
      <c r="J1639" s="638"/>
    </row>
    <row r="1640" ht="13.5">
      <c r="J1640" s="638"/>
    </row>
    <row r="1641" ht="13.5">
      <c r="J1641" s="638"/>
    </row>
    <row r="1642" ht="13.5">
      <c r="J1642" s="638"/>
    </row>
    <row r="1643" ht="13.5">
      <c r="J1643" s="638"/>
    </row>
    <row r="1644" ht="13.5">
      <c r="J1644" s="638"/>
    </row>
    <row r="1645" ht="13.5">
      <c r="J1645" s="638"/>
    </row>
    <row r="1646" ht="13.5">
      <c r="J1646" s="638"/>
    </row>
    <row r="1647" ht="13.5">
      <c r="J1647" s="638"/>
    </row>
    <row r="1648" ht="13.5">
      <c r="J1648" s="638"/>
    </row>
    <row r="1649" ht="13.5">
      <c r="J1649" s="638"/>
    </row>
    <row r="1650" ht="13.5">
      <c r="J1650" s="638"/>
    </row>
    <row r="1651" ht="13.5">
      <c r="J1651" s="638"/>
    </row>
    <row r="1652" ht="13.5">
      <c r="J1652" s="638"/>
    </row>
    <row r="1653" ht="13.5">
      <c r="J1653" s="638"/>
    </row>
    <row r="1654" ht="13.5">
      <c r="J1654" s="638"/>
    </row>
    <row r="1655" ht="13.5">
      <c r="J1655" s="638"/>
    </row>
    <row r="1656" ht="13.5">
      <c r="J1656" s="638"/>
    </row>
    <row r="1657" ht="13.5">
      <c r="J1657" s="638"/>
    </row>
    <row r="1658" ht="13.5">
      <c r="J1658" s="638"/>
    </row>
    <row r="1659" ht="13.5">
      <c r="J1659" s="638"/>
    </row>
    <row r="1660" ht="13.5">
      <c r="J1660" s="638"/>
    </row>
    <row r="1661" ht="13.5">
      <c r="J1661" s="638"/>
    </row>
    <row r="1662" ht="13.5">
      <c r="J1662" s="638"/>
    </row>
    <row r="1663" ht="13.5">
      <c r="J1663" s="638"/>
    </row>
    <row r="1664" ht="13.5">
      <c r="J1664" s="638"/>
    </row>
    <row r="1665" ht="13.5">
      <c r="J1665" s="638"/>
    </row>
    <row r="1666" ht="13.5">
      <c r="J1666" s="638"/>
    </row>
    <row r="1667" ht="13.5">
      <c r="J1667" s="638"/>
    </row>
    <row r="1668" ht="13.5">
      <c r="J1668" s="638"/>
    </row>
    <row r="1669" ht="13.5">
      <c r="J1669" s="638"/>
    </row>
    <row r="1670" ht="13.5">
      <c r="J1670" s="638"/>
    </row>
    <row r="1671" ht="13.5">
      <c r="J1671" s="638"/>
    </row>
    <row r="1672" ht="13.5">
      <c r="J1672" s="638"/>
    </row>
    <row r="1673" ht="13.5">
      <c r="J1673" s="638"/>
    </row>
    <row r="1674" ht="13.5">
      <c r="J1674" s="638"/>
    </row>
    <row r="1675" ht="13.5">
      <c r="J1675" s="638"/>
    </row>
    <row r="1676" ht="13.5">
      <c r="J1676" s="638"/>
    </row>
    <row r="1677" ht="13.5">
      <c r="J1677" s="638"/>
    </row>
    <row r="1678" ht="13.5">
      <c r="J1678" s="638"/>
    </row>
    <row r="1679" ht="13.5">
      <c r="J1679" s="638"/>
    </row>
    <row r="1680" ht="13.5">
      <c r="J1680" s="638"/>
    </row>
    <row r="1681" ht="13.5">
      <c r="J1681" s="638"/>
    </row>
    <row r="1682" ht="13.5">
      <c r="J1682" s="638"/>
    </row>
    <row r="1683" ht="13.5">
      <c r="J1683" s="638"/>
    </row>
    <row r="1684" ht="13.5">
      <c r="J1684" s="638"/>
    </row>
    <row r="1685" ht="13.5">
      <c r="J1685" s="638"/>
    </row>
    <row r="1686" ht="13.5">
      <c r="J1686" s="638"/>
    </row>
    <row r="1687" ht="13.5">
      <c r="J1687" s="638"/>
    </row>
    <row r="1688" ht="13.5">
      <c r="J1688" s="638"/>
    </row>
    <row r="1689" ht="13.5">
      <c r="J1689" s="638"/>
    </row>
    <row r="1690" ht="13.5">
      <c r="J1690" s="638"/>
    </row>
    <row r="1691" ht="13.5">
      <c r="J1691" s="638"/>
    </row>
    <row r="1692" ht="13.5">
      <c r="J1692" s="638"/>
    </row>
    <row r="1693" ht="13.5">
      <c r="J1693" s="638"/>
    </row>
    <row r="1694" ht="13.5">
      <c r="J1694" s="638"/>
    </row>
    <row r="1695" ht="13.5">
      <c r="J1695" s="638"/>
    </row>
    <row r="1696" ht="13.5">
      <c r="J1696" s="638"/>
    </row>
    <row r="1697" ht="13.5">
      <c r="J1697" s="638"/>
    </row>
    <row r="1698" ht="13.5">
      <c r="J1698" s="638"/>
    </row>
    <row r="1699" ht="13.5">
      <c r="J1699" s="638"/>
    </row>
    <row r="1700" ht="13.5">
      <c r="J1700" s="638"/>
    </row>
    <row r="1701" ht="13.5">
      <c r="J1701" s="638"/>
    </row>
    <row r="1702" ht="13.5">
      <c r="J1702" s="638"/>
    </row>
    <row r="1703" ht="13.5">
      <c r="J1703" s="638"/>
    </row>
    <row r="1704" ht="13.5">
      <c r="J1704" s="638"/>
    </row>
    <row r="1705" ht="13.5">
      <c r="J1705" s="638"/>
    </row>
    <row r="1706" ht="13.5">
      <c r="J1706" s="638"/>
    </row>
    <row r="1707" ht="13.5">
      <c r="J1707" s="638"/>
    </row>
    <row r="1708" ht="13.5">
      <c r="J1708" s="638"/>
    </row>
    <row r="1709" ht="13.5">
      <c r="J1709" s="638"/>
    </row>
    <row r="1710" ht="13.5">
      <c r="J1710" s="638"/>
    </row>
    <row r="1711" ht="13.5">
      <c r="J1711" s="638"/>
    </row>
    <row r="1712" ht="13.5">
      <c r="J1712" s="638"/>
    </row>
    <row r="1713" ht="13.5">
      <c r="J1713" s="638"/>
    </row>
    <row r="1714" ht="13.5">
      <c r="J1714" s="638"/>
    </row>
    <row r="1715" ht="13.5">
      <c r="J1715" s="638"/>
    </row>
    <row r="1716" ht="13.5">
      <c r="J1716" s="638"/>
    </row>
    <row r="1717" ht="13.5">
      <c r="J1717" s="638"/>
    </row>
    <row r="1718" ht="13.5">
      <c r="J1718" s="638"/>
    </row>
    <row r="1719" ht="13.5">
      <c r="J1719" s="638"/>
    </row>
    <row r="1720" ht="13.5">
      <c r="J1720" s="638"/>
    </row>
    <row r="1721" ht="13.5">
      <c r="J1721" s="638"/>
    </row>
    <row r="1722" ht="13.5">
      <c r="J1722" s="638"/>
    </row>
    <row r="1723" ht="13.5">
      <c r="J1723" s="638"/>
    </row>
    <row r="1724" ht="13.5">
      <c r="J1724" s="638"/>
    </row>
    <row r="1725" ht="13.5">
      <c r="J1725" s="638"/>
    </row>
    <row r="1726" ht="13.5">
      <c r="J1726" s="638"/>
    </row>
    <row r="1727" ht="13.5">
      <c r="J1727" s="638"/>
    </row>
    <row r="1728" ht="13.5">
      <c r="J1728" s="638"/>
    </row>
    <row r="1729" ht="13.5">
      <c r="J1729" s="638"/>
    </row>
    <row r="1730" ht="13.5">
      <c r="J1730" s="638"/>
    </row>
    <row r="1731" ht="13.5">
      <c r="J1731" s="638"/>
    </row>
    <row r="1732" ht="13.5">
      <c r="J1732" s="638"/>
    </row>
    <row r="1733" ht="13.5">
      <c r="J1733" s="638"/>
    </row>
    <row r="1734" ht="13.5">
      <c r="J1734" s="638"/>
    </row>
  </sheetData>
  <mergeCells count="25">
    <mergeCell ref="B76:C76"/>
    <mergeCell ref="J3:J4"/>
    <mergeCell ref="B72:C72"/>
    <mergeCell ref="B45:C45"/>
    <mergeCell ref="B51:C51"/>
    <mergeCell ref="B59:C59"/>
    <mergeCell ref="B65:C65"/>
    <mergeCell ref="B15:C15"/>
    <mergeCell ref="B22:C22"/>
    <mergeCell ref="B28:C28"/>
    <mergeCell ref="B38:C38"/>
    <mergeCell ref="R3:T4"/>
    <mergeCell ref="B7:C7"/>
    <mergeCell ref="B3:C5"/>
    <mergeCell ref="F3:F4"/>
    <mergeCell ref="H3:H4"/>
    <mergeCell ref="G3:G4"/>
    <mergeCell ref="I3:I4"/>
    <mergeCell ref="K5:L5"/>
    <mergeCell ref="R5:S5"/>
    <mergeCell ref="K3:M4"/>
    <mergeCell ref="N3:O4"/>
    <mergeCell ref="P3:Q4"/>
    <mergeCell ref="D3:D4"/>
    <mergeCell ref="E3:E4"/>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T23"/>
  <sheetViews>
    <sheetView workbookViewId="0" topLeftCell="A1">
      <selection activeCell="A1" sqref="A1"/>
    </sheetView>
  </sheetViews>
  <sheetFormatPr defaultColWidth="9.00390625" defaultRowHeight="13.5"/>
  <cols>
    <col min="1" max="1" width="2.625" style="641" customWidth="1"/>
    <col min="2" max="2" width="16.875" style="695" customWidth="1"/>
    <col min="3" max="3" width="13.875" style="641" bestFit="1" customWidth="1"/>
    <col min="4" max="4" width="17.125" style="641" bestFit="1" customWidth="1"/>
    <col min="5" max="8" width="12.75390625" style="641" bestFit="1" customWidth="1"/>
    <col min="9" max="10" width="10.375" style="641" customWidth="1"/>
    <col min="11" max="11" width="9.125" style="641" customWidth="1"/>
    <col min="12" max="12" width="9.50390625" style="641" bestFit="1" customWidth="1"/>
    <col min="13" max="13" width="9.00390625" style="641" customWidth="1"/>
    <col min="14" max="14" width="9.625" style="641" customWidth="1"/>
    <col min="15" max="17" width="6.125" style="641" customWidth="1"/>
    <col min="18" max="16384" width="9.00390625" style="641" customWidth="1"/>
  </cols>
  <sheetData>
    <row r="2" s="639" customFormat="1" ht="14.25">
      <c r="B2" s="640" t="s">
        <v>1649</v>
      </c>
    </row>
    <row r="3" spans="2:14" ht="20.25" customHeight="1" thickBot="1">
      <c r="B3" s="642" t="s">
        <v>1616</v>
      </c>
      <c r="C3" s="643"/>
      <c r="D3" s="643"/>
      <c r="E3" s="643"/>
      <c r="F3" s="644"/>
      <c r="G3" s="644"/>
      <c r="H3" s="644"/>
      <c r="I3" s="644"/>
      <c r="J3" s="644"/>
      <c r="K3" s="644"/>
      <c r="L3" s="644"/>
      <c r="M3" s="645"/>
      <c r="N3" s="645" t="s">
        <v>1617</v>
      </c>
    </row>
    <row r="4" spans="2:20" ht="22.5" customHeight="1" thickTop="1">
      <c r="B4" s="1393" t="s">
        <v>1618</v>
      </c>
      <c r="C4" s="1396" t="s">
        <v>1619</v>
      </c>
      <c r="D4" s="1396" t="s">
        <v>1620</v>
      </c>
      <c r="E4" s="1399" t="s">
        <v>1621</v>
      </c>
      <c r="F4" s="1391" t="s">
        <v>1622</v>
      </c>
      <c r="G4" s="1392"/>
      <c r="H4" s="1382" t="s">
        <v>1623</v>
      </c>
      <c r="I4" s="1383"/>
      <c r="J4" s="1383"/>
      <c r="K4" s="1383"/>
      <c r="L4" s="1383"/>
      <c r="M4" s="1383"/>
      <c r="N4" s="1384"/>
      <c r="O4" s="643"/>
      <c r="P4" s="643"/>
      <c r="Q4" s="643"/>
      <c r="R4" s="643"/>
      <c r="S4" s="643"/>
      <c r="T4" s="646"/>
    </row>
    <row r="5" spans="2:20" ht="22.5" customHeight="1">
      <c r="B5" s="1394"/>
      <c r="C5" s="1397"/>
      <c r="D5" s="1397"/>
      <c r="E5" s="1400"/>
      <c r="F5" s="1402" t="s">
        <v>1624</v>
      </c>
      <c r="G5" s="1404" t="s">
        <v>1625</v>
      </c>
      <c r="H5" s="1385" t="s">
        <v>1700</v>
      </c>
      <c r="I5" s="1387" t="s">
        <v>1626</v>
      </c>
      <c r="J5" s="1388"/>
      <c r="K5" s="1387" t="s">
        <v>1627</v>
      </c>
      <c r="L5" s="1388"/>
      <c r="M5" s="1389" t="s">
        <v>1628</v>
      </c>
      <c r="N5" s="1390"/>
      <c r="O5" s="643"/>
      <c r="P5" s="643"/>
      <c r="Q5" s="643"/>
      <c r="R5" s="643"/>
      <c r="S5" s="643"/>
      <c r="T5" s="646"/>
    </row>
    <row r="6" spans="2:18" ht="23.25" customHeight="1">
      <c r="B6" s="1395"/>
      <c r="C6" s="1398"/>
      <c r="D6" s="1398"/>
      <c r="E6" s="1401"/>
      <c r="F6" s="1403"/>
      <c r="G6" s="1405"/>
      <c r="H6" s="1386"/>
      <c r="I6" s="648" t="s">
        <v>1629</v>
      </c>
      <c r="J6" s="649" t="s">
        <v>1632</v>
      </c>
      <c r="K6" s="648" t="s">
        <v>1629</v>
      </c>
      <c r="L6" s="649" t="s">
        <v>1632</v>
      </c>
      <c r="M6" s="648" t="s">
        <v>1629</v>
      </c>
      <c r="N6" s="649" t="s">
        <v>1632</v>
      </c>
      <c r="O6" s="650"/>
      <c r="P6" s="651"/>
      <c r="Q6" s="651"/>
      <c r="R6" s="652"/>
    </row>
    <row r="7" spans="2:18" ht="9.75" customHeight="1">
      <c r="B7" s="647"/>
      <c r="C7" s="653" t="s">
        <v>1633</v>
      </c>
      <c r="D7" s="653" t="s">
        <v>1633</v>
      </c>
      <c r="E7" s="653" t="s">
        <v>1633</v>
      </c>
      <c r="F7" s="653" t="s">
        <v>1633</v>
      </c>
      <c r="G7" s="653" t="s">
        <v>1633</v>
      </c>
      <c r="H7" s="653" t="s">
        <v>1633</v>
      </c>
      <c r="I7" s="653"/>
      <c r="J7" s="653" t="s">
        <v>1633</v>
      </c>
      <c r="K7" s="653"/>
      <c r="L7" s="653" t="s">
        <v>1633</v>
      </c>
      <c r="M7" s="653"/>
      <c r="N7" s="654" t="s">
        <v>1633</v>
      </c>
      <c r="O7" s="650"/>
      <c r="P7" s="651"/>
      <c r="Q7" s="651"/>
      <c r="R7" s="652"/>
    </row>
    <row r="8" spans="2:18" s="655" customFormat="1" ht="16.5" customHeight="1">
      <c r="B8" s="656" t="s">
        <v>1634</v>
      </c>
      <c r="C8" s="657">
        <f>SUM(C16,C18)</f>
        <v>11669303</v>
      </c>
      <c r="D8" s="657">
        <f>SUM(D16,D18)</f>
        <v>1313858</v>
      </c>
      <c r="E8" s="657">
        <v>348056</v>
      </c>
      <c r="F8" s="657">
        <f aca="true" t="shared" si="0" ref="F8:L8">SUM(F16,F18)</f>
        <v>1353686</v>
      </c>
      <c r="G8" s="657">
        <f t="shared" si="0"/>
        <v>8994370</v>
      </c>
      <c r="H8" s="657">
        <f t="shared" si="0"/>
        <v>10228449</v>
      </c>
      <c r="I8" s="658">
        <f t="shared" si="0"/>
        <v>3950</v>
      </c>
      <c r="J8" s="658">
        <f t="shared" si="0"/>
        <v>59514</v>
      </c>
      <c r="K8" s="658">
        <f t="shared" si="0"/>
        <v>3102</v>
      </c>
      <c r="L8" s="658">
        <f t="shared" si="0"/>
        <v>53577</v>
      </c>
      <c r="M8" s="659" t="s">
        <v>1635</v>
      </c>
      <c r="N8" s="660">
        <f>SUM(N16,N18)</f>
        <v>6516</v>
      </c>
      <c r="O8" s="661"/>
      <c r="P8" s="662"/>
      <c r="Q8" s="662"/>
      <c r="R8" s="663"/>
    </row>
    <row r="9" spans="2:18" s="664" customFormat="1" ht="19.5" customHeight="1">
      <c r="B9" s="665" t="s">
        <v>1636</v>
      </c>
      <c r="C9" s="666">
        <v>207581</v>
      </c>
      <c r="D9" s="666">
        <v>0</v>
      </c>
      <c r="E9" s="667">
        <v>207581</v>
      </c>
      <c r="F9" s="666">
        <v>129910</v>
      </c>
      <c r="G9" s="667">
        <v>77671</v>
      </c>
      <c r="H9" s="666">
        <v>201361</v>
      </c>
      <c r="I9" s="666">
        <v>124</v>
      </c>
      <c r="J9" s="666">
        <v>3574</v>
      </c>
      <c r="K9" s="666">
        <v>32</v>
      </c>
      <c r="L9" s="666">
        <v>229</v>
      </c>
      <c r="M9" s="668" t="s">
        <v>1637</v>
      </c>
      <c r="N9" s="669">
        <v>2417</v>
      </c>
      <c r="O9" s="670"/>
      <c r="P9" s="671"/>
      <c r="Q9" s="672"/>
      <c r="R9" s="673"/>
    </row>
    <row r="10" spans="2:18" s="664" customFormat="1" ht="19.5" customHeight="1">
      <c r="B10" s="665" t="s">
        <v>1638</v>
      </c>
      <c r="C10" s="666">
        <v>362636</v>
      </c>
      <c r="D10" s="666">
        <v>54448</v>
      </c>
      <c r="E10" s="667">
        <v>308188</v>
      </c>
      <c r="F10" s="666">
        <v>89893</v>
      </c>
      <c r="G10" s="667">
        <v>218295</v>
      </c>
      <c r="H10" s="666">
        <v>303595</v>
      </c>
      <c r="I10" s="666">
        <v>212</v>
      </c>
      <c r="J10" s="666">
        <v>3778</v>
      </c>
      <c r="K10" s="666">
        <v>37</v>
      </c>
      <c r="L10" s="666">
        <v>328</v>
      </c>
      <c r="M10" s="668" t="s">
        <v>1639</v>
      </c>
      <c r="N10" s="669">
        <v>487</v>
      </c>
      <c r="O10" s="674"/>
      <c r="P10" s="675"/>
      <c r="Q10" s="676"/>
      <c r="R10" s="677"/>
    </row>
    <row r="11" spans="2:18" s="678" customFormat="1" ht="19.5" customHeight="1">
      <c r="B11" s="679" t="s">
        <v>1340</v>
      </c>
      <c r="C11" s="667">
        <f aca="true" t="shared" si="1" ref="C11:L11">SUM(C9:C10)</f>
        <v>570217</v>
      </c>
      <c r="D11" s="667">
        <f t="shared" si="1"/>
        <v>54448</v>
      </c>
      <c r="E11" s="667">
        <f t="shared" si="1"/>
        <v>515769</v>
      </c>
      <c r="F11" s="667">
        <f t="shared" si="1"/>
        <v>219803</v>
      </c>
      <c r="G11" s="667">
        <f t="shared" si="1"/>
        <v>295966</v>
      </c>
      <c r="H11" s="667">
        <f t="shared" si="1"/>
        <v>504956</v>
      </c>
      <c r="I11" s="666">
        <f t="shared" si="1"/>
        <v>336</v>
      </c>
      <c r="J11" s="666">
        <f t="shared" si="1"/>
        <v>7352</v>
      </c>
      <c r="K11" s="666">
        <f t="shared" si="1"/>
        <v>69</v>
      </c>
      <c r="L11" s="666">
        <f t="shared" si="1"/>
        <v>557</v>
      </c>
      <c r="M11" s="668" t="s">
        <v>1640</v>
      </c>
      <c r="N11" s="669">
        <f>SUM(N9:N10)</f>
        <v>2904</v>
      </c>
      <c r="O11" s="680"/>
      <c r="P11" s="681"/>
      <c r="Q11" s="682"/>
      <c r="R11" s="683"/>
    </row>
    <row r="12" spans="2:18" s="678" customFormat="1" ht="19.5" customHeight="1">
      <c r="B12" s="679"/>
      <c r="C12" s="667"/>
      <c r="D12" s="667"/>
      <c r="E12" s="667"/>
      <c r="F12" s="667"/>
      <c r="G12" s="667"/>
      <c r="H12" s="667"/>
      <c r="I12" s="666"/>
      <c r="J12" s="666"/>
      <c r="K12" s="666"/>
      <c r="L12" s="666"/>
      <c r="M12" s="666"/>
      <c r="N12" s="669"/>
      <c r="O12" s="680"/>
      <c r="P12" s="681"/>
      <c r="Q12" s="682"/>
      <c r="R12" s="683"/>
    </row>
    <row r="13" spans="2:18" s="664" customFormat="1" ht="19.5" customHeight="1">
      <c r="B13" s="684" t="s">
        <v>1641</v>
      </c>
      <c r="C13" s="677">
        <v>603494</v>
      </c>
      <c r="D13" s="677">
        <v>1445</v>
      </c>
      <c r="E13" s="677">
        <v>601488</v>
      </c>
      <c r="F13" s="677">
        <v>217674</v>
      </c>
      <c r="G13" s="677">
        <v>383814</v>
      </c>
      <c r="H13" s="677">
        <v>592052</v>
      </c>
      <c r="I13" s="666">
        <v>362</v>
      </c>
      <c r="J13" s="666">
        <v>7433</v>
      </c>
      <c r="K13" s="666">
        <v>71</v>
      </c>
      <c r="L13" s="666">
        <v>1490</v>
      </c>
      <c r="M13" s="666">
        <v>5</v>
      </c>
      <c r="N13" s="669">
        <v>513</v>
      </c>
      <c r="O13" s="676"/>
      <c r="P13" s="676"/>
      <c r="Q13" s="676"/>
      <c r="R13" s="677"/>
    </row>
    <row r="14" spans="2:18" s="664" customFormat="1" ht="19.5" customHeight="1">
      <c r="B14" s="684" t="s">
        <v>1642</v>
      </c>
      <c r="C14" s="677">
        <v>1797273</v>
      </c>
      <c r="D14" s="677">
        <v>76945</v>
      </c>
      <c r="E14" s="677">
        <v>1718670</v>
      </c>
      <c r="F14" s="677">
        <v>250646</v>
      </c>
      <c r="G14" s="677">
        <v>1468024</v>
      </c>
      <c r="H14" s="677">
        <v>1695396</v>
      </c>
      <c r="I14" s="666">
        <v>848</v>
      </c>
      <c r="J14" s="666">
        <v>12116</v>
      </c>
      <c r="K14" s="666">
        <v>463</v>
      </c>
      <c r="L14" s="666">
        <v>9022</v>
      </c>
      <c r="M14" s="666">
        <v>9</v>
      </c>
      <c r="N14" s="669">
        <v>2136</v>
      </c>
      <c r="O14" s="676"/>
      <c r="P14" s="676"/>
      <c r="Q14" s="676"/>
      <c r="R14" s="677"/>
    </row>
    <row r="15" spans="2:18" s="664" customFormat="1" ht="17.25" customHeight="1">
      <c r="B15" s="665" t="s">
        <v>1340</v>
      </c>
      <c r="C15" s="667">
        <f aca="true" t="shared" si="2" ref="C15:L15">SUM(C13:C14)</f>
        <v>2400767</v>
      </c>
      <c r="D15" s="667">
        <f t="shared" si="2"/>
        <v>78390</v>
      </c>
      <c r="E15" s="667">
        <f t="shared" si="2"/>
        <v>2320158</v>
      </c>
      <c r="F15" s="667">
        <f t="shared" si="2"/>
        <v>468320</v>
      </c>
      <c r="G15" s="667">
        <f t="shared" si="2"/>
        <v>1851838</v>
      </c>
      <c r="H15" s="667">
        <f t="shared" si="2"/>
        <v>2287448</v>
      </c>
      <c r="I15" s="666">
        <f t="shared" si="2"/>
        <v>1210</v>
      </c>
      <c r="J15" s="666">
        <f t="shared" si="2"/>
        <v>19549</v>
      </c>
      <c r="K15" s="666">
        <f t="shared" si="2"/>
        <v>534</v>
      </c>
      <c r="L15" s="666">
        <f t="shared" si="2"/>
        <v>10512</v>
      </c>
      <c r="M15" s="666">
        <v>14</v>
      </c>
      <c r="N15" s="669">
        <f>SUM(N13:N14)</f>
        <v>2649</v>
      </c>
      <c r="O15" s="676"/>
      <c r="P15" s="676"/>
      <c r="Q15" s="676"/>
      <c r="R15" s="677"/>
    </row>
    <row r="16" spans="2:14" s="685" customFormat="1" ht="18.75" customHeight="1">
      <c r="B16" s="665" t="s">
        <v>1643</v>
      </c>
      <c r="C16" s="686">
        <f aca="true" t="shared" si="3" ref="C16:L16">SUM(C11,C15)</f>
        <v>2970984</v>
      </c>
      <c r="D16" s="686">
        <f t="shared" si="3"/>
        <v>132838</v>
      </c>
      <c r="E16" s="686">
        <f t="shared" si="3"/>
        <v>2835927</v>
      </c>
      <c r="F16" s="686">
        <f t="shared" si="3"/>
        <v>688123</v>
      </c>
      <c r="G16" s="686">
        <f t="shared" si="3"/>
        <v>2147804</v>
      </c>
      <c r="H16" s="686">
        <f t="shared" si="3"/>
        <v>2792404</v>
      </c>
      <c r="I16" s="687">
        <f t="shared" si="3"/>
        <v>1546</v>
      </c>
      <c r="J16" s="687">
        <f t="shared" si="3"/>
        <v>26901</v>
      </c>
      <c r="K16" s="687">
        <f t="shared" si="3"/>
        <v>603</v>
      </c>
      <c r="L16" s="687">
        <f t="shared" si="3"/>
        <v>11069</v>
      </c>
      <c r="M16" s="688" t="s">
        <v>1644</v>
      </c>
      <c r="N16" s="689">
        <f>SUM(N11,N15)</f>
        <v>5553</v>
      </c>
    </row>
    <row r="17" spans="2:14" s="664" customFormat="1" ht="18.75" customHeight="1">
      <c r="B17" s="665"/>
      <c r="C17" s="673"/>
      <c r="D17" s="673"/>
      <c r="E17" s="673"/>
      <c r="F17" s="673"/>
      <c r="G17" s="673"/>
      <c r="H17" s="673"/>
      <c r="I17" s="666"/>
      <c r="J17" s="666"/>
      <c r="K17" s="666"/>
      <c r="L17" s="666"/>
      <c r="M17" s="666"/>
      <c r="N17" s="669"/>
    </row>
    <row r="18" spans="2:14" s="664" customFormat="1" ht="18.75" customHeight="1">
      <c r="B18" s="684" t="s">
        <v>1645</v>
      </c>
      <c r="C18" s="677">
        <v>8698319</v>
      </c>
      <c r="D18" s="677">
        <v>1181020</v>
      </c>
      <c r="E18" s="677">
        <v>7512129</v>
      </c>
      <c r="F18" s="677">
        <v>665563</v>
      </c>
      <c r="G18" s="677">
        <v>6846566</v>
      </c>
      <c r="H18" s="677">
        <v>7436045</v>
      </c>
      <c r="I18" s="666">
        <v>2404</v>
      </c>
      <c r="J18" s="666">
        <v>32613</v>
      </c>
      <c r="K18" s="666">
        <v>2499</v>
      </c>
      <c r="L18" s="666">
        <v>42508</v>
      </c>
      <c r="M18" s="666">
        <v>9</v>
      </c>
      <c r="N18" s="669">
        <v>963</v>
      </c>
    </row>
    <row r="19" spans="2:14" s="664" customFormat="1" ht="18.75" customHeight="1">
      <c r="B19" s="684" t="s">
        <v>1646</v>
      </c>
      <c r="C19" s="667">
        <v>0</v>
      </c>
      <c r="D19" s="667">
        <v>0</v>
      </c>
      <c r="E19" s="667">
        <v>0</v>
      </c>
      <c r="F19" s="667">
        <v>0</v>
      </c>
      <c r="G19" s="667">
        <v>0</v>
      </c>
      <c r="H19" s="667">
        <v>0</v>
      </c>
      <c r="I19" s="666">
        <v>0</v>
      </c>
      <c r="J19" s="666">
        <v>0</v>
      </c>
      <c r="K19" s="666">
        <v>0</v>
      </c>
      <c r="L19" s="666">
        <v>0</v>
      </c>
      <c r="M19" s="666">
        <v>0</v>
      </c>
      <c r="N19" s="669">
        <v>0</v>
      </c>
    </row>
    <row r="20" spans="2:14" s="664" customFormat="1" ht="18.75" customHeight="1">
      <c r="B20" s="690" t="s">
        <v>1647</v>
      </c>
      <c r="C20" s="691">
        <v>44656</v>
      </c>
      <c r="D20" s="692">
        <v>0</v>
      </c>
      <c r="E20" s="692">
        <v>44656</v>
      </c>
      <c r="F20" s="692">
        <v>44656</v>
      </c>
      <c r="G20" s="692">
        <v>0</v>
      </c>
      <c r="H20" s="692">
        <v>43780</v>
      </c>
      <c r="I20" s="693">
        <v>26</v>
      </c>
      <c r="J20" s="693">
        <v>876</v>
      </c>
      <c r="K20" s="693">
        <v>0</v>
      </c>
      <c r="L20" s="693">
        <v>0</v>
      </c>
      <c r="M20" s="693">
        <v>0</v>
      </c>
      <c r="N20" s="694">
        <v>0</v>
      </c>
    </row>
    <row r="21" ht="12">
      <c r="B21" s="641"/>
    </row>
    <row r="22" ht="12">
      <c r="B22" s="695" t="s">
        <v>1648</v>
      </c>
    </row>
    <row r="23" ht="12">
      <c r="M23" s="696"/>
    </row>
  </sheetData>
  <mergeCells count="12">
    <mergeCell ref="F4:G4"/>
    <mergeCell ref="B4:B6"/>
    <mergeCell ref="C4:C6"/>
    <mergeCell ref="D4:D6"/>
    <mergeCell ref="E4:E6"/>
    <mergeCell ref="F5:F6"/>
    <mergeCell ref="G5:G6"/>
    <mergeCell ref="H4:N4"/>
    <mergeCell ref="H5:H6"/>
    <mergeCell ref="I5:J5"/>
    <mergeCell ref="K5:L5"/>
    <mergeCell ref="M5:N5"/>
  </mergeCells>
  <printOptions/>
  <pageMargins left="0.75" right="0.75" top="1" bottom="1" header="0.512" footer="0.512"/>
  <pageSetup orientation="portrait" paperSize="9" r:id="rId1"/>
</worksheet>
</file>

<file path=xl/worksheets/sheet16.xml><?xml version="1.0" encoding="utf-8"?>
<worksheet xmlns="http://schemas.openxmlformats.org/spreadsheetml/2006/main" xmlns:r="http://schemas.openxmlformats.org/officeDocument/2006/relationships">
  <dimension ref="B2:U51"/>
  <sheetViews>
    <sheetView workbookViewId="0" topLeftCell="A1">
      <selection activeCell="A1" sqref="A1"/>
    </sheetView>
  </sheetViews>
  <sheetFormatPr defaultColWidth="9.00390625" defaultRowHeight="13.5"/>
  <cols>
    <col min="1" max="1" width="4.125" style="699" customWidth="1"/>
    <col min="2" max="2" width="5.00390625" style="700" customWidth="1"/>
    <col min="3" max="3" width="7.375" style="700" customWidth="1"/>
    <col min="4" max="4" width="8.50390625" style="699" bestFit="1" customWidth="1"/>
    <col min="5" max="5" width="6.75390625" style="699" customWidth="1"/>
    <col min="6" max="6" width="8.125" style="699" customWidth="1"/>
    <col min="7" max="7" width="9.50390625" style="699" bestFit="1" customWidth="1"/>
    <col min="8" max="8" width="6.50390625" style="699" bestFit="1" customWidth="1"/>
    <col min="9" max="9" width="9.50390625" style="699" bestFit="1" customWidth="1"/>
    <col min="10" max="10" width="8.50390625" style="699" customWidth="1"/>
    <col min="11" max="11" width="10.875" style="699" customWidth="1"/>
    <col min="12" max="12" width="9.50390625" style="699" bestFit="1" customWidth="1"/>
    <col min="13" max="13" width="8.875" style="699" customWidth="1"/>
    <col min="14" max="14" width="8.625" style="699" customWidth="1"/>
    <col min="15" max="15" width="7.00390625" style="699" customWidth="1"/>
    <col min="16" max="16" width="7.50390625" style="699" customWidth="1"/>
    <col min="17" max="18" width="9.00390625" style="699" customWidth="1"/>
    <col min="19" max="19" width="7.50390625" style="699" customWidth="1"/>
    <col min="20" max="20" width="8.625" style="699" customWidth="1"/>
    <col min="21" max="21" width="10.625" style="699" customWidth="1"/>
    <col min="22" max="16384" width="9.00390625" style="699" customWidth="1"/>
  </cols>
  <sheetData>
    <row r="2" spans="2:3" s="697" customFormat="1" ht="14.25">
      <c r="B2" s="697" t="s">
        <v>682</v>
      </c>
      <c r="C2" s="698"/>
    </row>
    <row r="3" spans="2:3" ht="12">
      <c r="B3" s="700" t="s">
        <v>564</v>
      </c>
      <c r="C3" s="701"/>
    </row>
    <row r="4" ht="12.75" thickBot="1">
      <c r="C4" s="702"/>
    </row>
    <row r="5" spans="2:21" ht="15.75" customHeight="1" thickTop="1">
      <c r="B5" s="1427" t="s">
        <v>565</v>
      </c>
      <c r="C5" s="1428"/>
      <c r="D5" s="1422" t="s">
        <v>566</v>
      </c>
      <c r="E5" s="1425"/>
      <c r="F5" s="1425"/>
      <c r="G5" s="1425"/>
      <c r="H5" s="1425"/>
      <c r="I5" s="1425"/>
      <c r="J5" s="1425"/>
      <c r="K5" s="1425"/>
      <c r="L5" s="1425"/>
      <c r="M5" s="1425"/>
      <c r="N5" s="1426"/>
      <c r="O5" s="1422" t="s">
        <v>567</v>
      </c>
      <c r="P5" s="1415"/>
      <c r="Q5" s="1415"/>
      <c r="R5" s="1416"/>
      <c r="S5" s="1422" t="s">
        <v>568</v>
      </c>
      <c r="T5" s="1415"/>
      <c r="U5" s="1416"/>
    </row>
    <row r="6" spans="2:21" ht="15.75" customHeight="1">
      <c r="B6" s="1429"/>
      <c r="C6" s="1430"/>
      <c r="D6" s="1414" t="s">
        <v>569</v>
      </c>
      <c r="E6" s="1414"/>
      <c r="F6" s="1414"/>
      <c r="G6" s="1414" t="s">
        <v>570</v>
      </c>
      <c r="H6" s="1414"/>
      <c r="I6" s="1414"/>
      <c r="J6" s="1414" t="s">
        <v>571</v>
      </c>
      <c r="K6" s="1414"/>
      <c r="L6" s="1414"/>
      <c r="M6" s="1424" t="s">
        <v>572</v>
      </c>
      <c r="N6" s="1421" t="s">
        <v>1340</v>
      </c>
      <c r="O6" s="1423" t="s">
        <v>573</v>
      </c>
      <c r="P6" s="1418"/>
      <c r="Q6" s="1421" t="s">
        <v>574</v>
      </c>
      <c r="R6" s="1421" t="s">
        <v>1340</v>
      </c>
      <c r="S6" s="1423" t="s">
        <v>573</v>
      </c>
      <c r="T6" s="1417"/>
      <c r="U6" s="1418"/>
    </row>
    <row r="7" spans="2:21" ht="35.25" customHeight="1">
      <c r="B7" s="1431"/>
      <c r="C7" s="1432"/>
      <c r="D7" s="705" t="s">
        <v>575</v>
      </c>
      <c r="E7" s="705" t="s">
        <v>576</v>
      </c>
      <c r="F7" s="705" t="s">
        <v>577</v>
      </c>
      <c r="G7" s="705" t="s">
        <v>575</v>
      </c>
      <c r="H7" s="705" t="s">
        <v>576</v>
      </c>
      <c r="I7" s="705" t="s">
        <v>577</v>
      </c>
      <c r="J7" s="705" t="s">
        <v>575</v>
      </c>
      <c r="K7" s="705" t="s">
        <v>576</v>
      </c>
      <c r="L7" s="705" t="s">
        <v>577</v>
      </c>
      <c r="M7" s="1424"/>
      <c r="N7" s="1408"/>
      <c r="O7" s="705" t="s">
        <v>578</v>
      </c>
      <c r="P7" s="705" t="s">
        <v>579</v>
      </c>
      <c r="Q7" s="1408"/>
      <c r="R7" s="1408"/>
      <c r="S7" s="705" t="s">
        <v>575</v>
      </c>
      <c r="T7" s="705" t="s">
        <v>576</v>
      </c>
      <c r="U7" s="705" t="s">
        <v>577</v>
      </c>
    </row>
    <row r="8" spans="2:21" ht="13.5" customHeight="1">
      <c r="B8" s="703" t="s">
        <v>580</v>
      </c>
      <c r="C8" s="704" t="s">
        <v>581</v>
      </c>
      <c r="D8" s="708">
        <v>588</v>
      </c>
      <c r="E8" s="709">
        <v>532</v>
      </c>
      <c r="F8" s="710">
        <f>SUM(D8:E8)</f>
        <v>1120</v>
      </c>
      <c r="G8" s="709">
        <v>127</v>
      </c>
      <c r="H8" s="709">
        <v>14</v>
      </c>
      <c r="I8" s="710">
        <f>SUM(G8:H8)</f>
        <v>141</v>
      </c>
      <c r="J8" s="709">
        <v>687</v>
      </c>
      <c r="K8" s="709">
        <v>67</v>
      </c>
      <c r="L8" s="709">
        <f>SUM(J8:K8)</f>
        <v>754</v>
      </c>
      <c r="M8" s="709">
        <v>195</v>
      </c>
      <c r="N8" s="709">
        <f>SUM(F8,I8,L8,M8)</f>
        <v>2210</v>
      </c>
      <c r="O8" s="709">
        <v>0</v>
      </c>
      <c r="P8" s="709">
        <v>220</v>
      </c>
      <c r="Q8" s="709">
        <v>2</v>
      </c>
      <c r="R8" s="709">
        <f>SUM(O8:Q8)</f>
        <v>222</v>
      </c>
      <c r="S8" s="709">
        <v>68</v>
      </c>
      <c r="T8" s="709">
        <v>90</v>
      </c>
      <c r="U8" s="711">
        <f>SUM(S8:T8)</f>
        <v>158</v>
      </c>
    </row>
    <row r="9" spans="2:21" ht="12">
      <c r="B9" s="703" t="s">
        <v>582</v>
      </c>
      <c r="C9" s="704" t="s">
        <v>583</v>
      </c>
      <c r="D9" s="710">
        <v>549</v>
      </c>
      <c r="E9" s="710">
        <v>606</v>
      </c>
      <c r="F9" s="710">
        <f>SUM(D9:E9)</f>
        <v>1155</v>
      </c>
      <c r="G9" s="710">
        <v>198</v>
      </c>
      <c r="H9" s="710">
        <v>15</v>
      </c>
      <c r="I9" s="710">
        <f>SUM(G9:H9)</f>
        <v>213</v>
      </c>
      <c r="J9" s="710">
        <v>918</v>
      </c>
      <c r="K9" s="710">
        <v>65</v>
      </c>
      <c r="L9" s="710">
        <v>983</v>
      </c>
      <c r="M9" s="710">
        <v>57</v>
      </c>
      <c r="N9" s="710">
        <f>SUM(F9,I9,L9,M9)</f>
        <v>2408</v>
      </c>
      <c r="O9" s="710">
        <v>3</v>
      </c>
      <c r="P9" s="710">
        <v>222</v>
      </c>
      <c r="Q9" s="710">
        <v>10</v>
      </c>
      <c r="R9" s="710">
        <f>SUM(O9:Q9)</f>
        <v>235</v>
      </c>
      <c r="S9" s="712" t="s">
        <v>584</v>
      </c>
      <c r="T9" s="713">
        <v>85</v>
      </c>
      <c r="U9" s="714">
        <f>S9+T9</f>
        <v>164</v>
      </c>
    </row>
    <row r="10" spans="2:21" ht="12">
      <c r="B10" s="703" t="s">
        <v>582</v>
      </c>
      <c r="C10" s="704" t="s">
        <v>585</v>
      </c>
      <c r="D10" s="710">
        <v>564</v>
      </c>
      <c r="E10" s="710">
        <v>548</v>
      </c>
      <c r="F10" s="710">
        <f>SUM(D10:E10)</f>
        <v>1112</v>
      </c>
      <c r="G10" s="710">
        <v>301</v>
      </c>
      <c r="H10" s="710">
        <v>19</v>
      </c>
      <c r="I10" s="710">
        <f>SUM(G10:H10)</f>
        <v>320</v>
      </c>
      <c r="J10" s="710">
        <v>1261</v>
      </c>
      <c r="K10" s="710">
        <v>88</v>
      </c>
      <c r="L10" s="710">
        <f>SUM(J10:K10)</f>
        <v>1349</v>
      </c>
      <c r="M10" s="710">
        <v>11</v>
      </c>
      <c r="N10" s="710">
        <f>SUM(F10,I10,L10,M10)</f>
        <v>2792</v>
      </c>
      <c r="O10" s="710">
        <v>0</v>
      </c>
      <c r="P10" s="710">
        <v>262</v>
      </c>
      <c r="Q10" s="710">
        <v>10</v>
      </c>
      <c r="R10" s="710">
        <f>SUM(O10:Q10)</f>
        <v>272</v>
      </c>
      <c r="S10" s="712" t="s">
        <v>586</v>
      </c>
      <c r="T10" s="713">
        <v>81</v>
      </c>
      <c r="U10" s="714">
        <f>S10+T10</f>
        <v>169</v>
      </c>
    </row>
    <row r="11" spans="2:21" ht="12">
      <c r="B11" s="703" t="s">
        <v>582</v>
      </c>
      <c r="C11" s="704" t="s">
        <v>587</v>
      </c>
      <c r="D11" s="710">
        <v>627</v>
      </c>
      <c r="E11" s="710">
        <v>459</v>
      </c>
      <c r="F11" s="710">
        <f>SUM(D11:E11)</f>
        <v>1086</v>
      </c>
      <c r="G11" s="710">
        <v>360</v>
      </c>
      <c r="H11" s="710">
        <v>21</v>
      </c>
      <c r="I11" s="710">
        <f>SUM(G11:H11)</f>
        <v>381</v>
      </c>
      <c r="J11" s="710">
        <v>1491</v>
      </c>
      <c r="K11" s="710">
        <v>96</v>
      </c>
      <c r="L11" s="710">
        <f>SUM(J11:K11)</f>
        <v>1587</v>
      </c>
      <c r="M11" s="710">
        <v>9</v>
      </c>
      <c r="N11" s="710">
        <f>SUM(F11,I11,L11,M11)</f>
        <v>3063</v>
      </c>
      <c r="O11" s="710">
        <v>0</v>
      </c>
      <c r="P11" s="710">
        <v>329</v>
      </c>
      <c r="Q11" s="710">
        <v>10</v>
      </c>
      <c r="R11" s="710">
        <f>SUM(O11:Q11)</f>
        <v>339</v>
      </c>
      <c r="S11" s="712" t="s">
        <v>588</v>
      </c>
      <c r="T11" s="713">
        <v>74</v>
      </c>
      <c r="U11" s="714">
        <f>S11+T11</f>
        <v>174</v>
      </c>
    </row>
    <row r="12" spans="2:21" ht="12">
      <c r="B12" s="703" t="s">
        <v>582</v>
      </c>
      <c r="C12" s="704" t="s">
        <v>589</v>
      </c>
      <c r="D12" s="710">
        <v>761</v>
      </c>
      <c r="E12" s="710">
        <v>481</v>
      </c>
      <c r="F12" s="710">
        <f>SUM(D12:E12)</f>
        <v>1242</v>
      </c>
      <c r="G12" s="710">
        <v>463</v>
      </c>
      <c r="H12" s="710">
        <v>18</v>
      </c>
      <c r="I12" s="710">
        <f>SUM(G12:H12)</f>
        <v>481</v>
      </c>
      <c r="J12" s="710">
        <v>1910</v>
      </c>
      <c r="K12" s="710">
        <v>105</v>
      </c>
      <c r="L12" s="710">
        <f>SUM(J12:K12)</f>
        <v>2015</v>
      </c>
      <c r="M12" s="715" t="s">
        <v>590</v>
      </c>
      <c r="N12" s="715" t="s">
        <v>591</v>
      </c>
      <c r="O12" s="710">
        <v>9</v>
      </c>
      <c r="P12" s="710">
        <v>342</v>
      </c>
      <c r="Q12" s="710">
        <v>10</v>
      </c>
      <c r="R12" s="710">
        <f>SUM(O12:Q12)</f>
        <v>361</v>
      </c>
      <c r="S12" s="712" t="s">
        <v>592</v>
      </c>
      <c r="T12" s="713">
        <v>97</v>
      </c>
      <c r="U12" s="714" t="s">
        <v>593</v>
      </c>
    </row>
    <row r="13" spans="2:21" ht="12">
      <c r="B13" s="703"/>
      <c r="C13" s="704"/>
      <c r="D13" s="710"/>
      <c r="E13" s="710"/>
      <c r="F13" s="710"/>
      <c r="G13" s="710"/>
      <c r="H13" s="710"/>
      <c r="I13" s="710"/>
      <c r="J13" s="710"/>
      <c r="K13" s="710"/>
      <c r="L13" s="710"/>
      <c r="M13" s="716"/>
      <c r="N13" s="710"/>
      <c r="O13" s="710"/>
      <c r="P13" s="710"/>
      <c r="Q13" s="710"/>
      <c r="R13" s="710"/>
      <c r="S13" s="712"/>
      <c r="T13" s="713"/>
      <c r="U13" s="717"/>
    </row>
    <row r="14" spans="2:21" ht="12">
      <c r="B14" s="703" t="s">
        <v>582</v>
      </c>
      <c r="C14" s="704" t="s">
        <v>594</v>
      </c>
      <c r="D14" s="710">
        <v>895</v>
      </c>
      <c r="E14" s="710">
        <v>508</v>
      </c>
      <c r="F14" s="710">
        <f>SUM(D14:E14)</f>
        <v>1403</v>
      </c>
      <c r="G14" s="710">
        <v>616</v>
      </c>
      <c r="H14" s="710">
        <v>20</v>
      </c>
      <c r="I14" s="710">
        <f>SUM(G14:H14)</f>
        <v>636</v>
      </c>
      <c r="J14" s="710">
        <v>2781</v>
      </c>
      <c r="K14" s="710">
        <v>152</v>
      </c>
      <c r="L14" s="710">
        <f>SUM(J14:K14)</f>
        <v>2933</v>
      </c>
      <c r="M14" s="710">
        <v>13</v>
      </c>
      <c r="N14" s="710">
        <f>SUM(F14,I14,L14,M14)</f>
        <v>4985</v>
      </c>
      <c r="O14" s="710">
        <v>8</v>
      </c>
      <c r="P14" s="710">
        <v>395</v>
      </c>
      <c r="Q14" s="710">
        <v>10</v>
      </c>
      <c r="R14" s="710">
        <f>SUM(O14:Q14)</f>
        <v>413</v>
      </c>
      <c r="S14" s="712" t="s">
        <v>595</v>
      </c>
      <c r="T14" s="713">
        <v>110</v>
      </c>
      <c r="U14" s="717" t="s">
        <v>596</v>
      </c>
    </row>
    <row r="15" spans="2:21" ht="12">
      <c r="B15" s="703" t="s">
        <v>582</v>
      </c>
      <c r="C15" s="704" t="s">
        <v>597</v>
      </c>
      <c r="D15" s="710">
        <v>1068</v>
      </c>
      <c r="E15" s="710">
        <v>558</v>
      </c>
      <c r="F15" s="710">
        <f>SUM(D15:E15)</f>
        <v>1626</v>
      </c>
      <c r="G15" s="710">
        <v>836</v>
      </c>
      <c r="H15" s="710">
        <v>23</v>
      </c>
      <c r="I15" s="710">
        <f>SUM(G15:H15)</f>
        <v>859</v>
      </c>
      <c r="J15" s="710">
        <v>3517</v>
      </c>
      <c r="K15" s="710">
        <v>171</v>
      </c>
      <c r="L15" s="710">
        <f>SUM(J15:K15)</f>
        <v>3688</v>
      </c>
      <c r="M15" s="710">
        <v>21</v>
      </c>
      <c r="N15" s="710">
        <f>SUM(F15,I15,L15,M15)</f>
        <v>6194</v>
      </c>
      <c r="O15" s="710">
        <v>9</v>
      </c>
      <c r="P15" s="710">
        <v>432</v>
      </c>
      <c r="Q15" s="710">
        <v>8</v>
      </c>
      <c r="R15" s="710">
        <f>SUM(O15:Q15)</f>
        <v>449</v>
      </c>
      <c r="S15" s="712" t="s">
        <v>598</v>
      </c>
      <c r="T15" s="713">
        <v>125</v>
      </c>
      <c r="U15" s="717" t="s">
        <v>599</v>
      </c>
    </row>
    <row r="16" spans="2:21" s="718" customFormat="1" ht="12">
      <c r="B16" s="703" t="s">
        <v>582</v>
      </c>
      <c r="C16" s="704" t="s">
        <v>600</v>
      </c>
      <c r="D16" s="710">
        <v>1116</v>
      </c>
      <c r="E16" s="710">
        <v>540</v>
      </c>
      <c r="F16" s="710">
        <f>SUM(D16:E16)</f>
        <v>1656</v>
      </c>
      <c r="G16" s="710">
        <v>1037</v>
      </c>
      <c r="H16" s="710">
        <v>22</v>
      </c>
      <c r="I16" s="710">
        <f>SUM(G16:H16)</f>
        <v>1059</v>
      </c>
      <c r="J16" s="710">
        <v>4023</v>
      </c>
      <c r="K16" s="710">
        <v>194</v>
      </c>
      <c r="L16" s="710">
        <f>SUM(J16:K16)</f>
        <v>4217</v>
      </c>
      <c r="M16" s="710">
        <v>21</v>
      </c>
      <c r="N16" s="710">
        <f>SUM(F16,I16,L16,M16)</f>
        <v>6953</v>
      </c>
      <c r="O16" s="710">
        <v>7</v>
      </c>
      <c r="P16" s="710">
        <v>500</v>
      </c>
      <c r="Q16" s="710">
        <v>4</v>
      </c>
      <c r="R16" s="710">
        <f>SUM(O16:Q16)</f>
        <v>511</v>
      </c>
      <c r="S16" s="712" t="s">
        <v>601</v>
      </c>
      <c r="T16" s="713">
        <v>107</v>
      </c>
      <c r="U16" s="717" t="s">
        <v>602</v>
      </c>
    </row>
    <row r="17" spans="2:21" ht="12">
      <c r="B17" s="703" t="s">
        <v>582</v>
      </c>
      <c r="C17" s="704" t="s">
        <v>603</v>
      </c>
      <c r="D17" s="710">
        <v>1185</v>
      </c>
      <c r="E17" s="710">
        <v>525</v>
      </c>
      <c r="F17" s="710">
        <f>SUM(D17:E17)</f>
        <v>1710</v>
      </c>
      <c r="G17" s="710">
        <v>1476</v>
      </c>
      <c r="H17" s="710">
        <v>45</v>
      </c>
      <c r="I17" s="710">
        <f>SUM(G17:H17)</f>
        <v>1521</v>
      </c>
      <c r="J17" s="710">
        <v>4726</v>
      </c>
      <c r="K17" s="710">
        <v>212</v>
      </c>
      <c r="L17" s="710">
        <f>SUM(J17:K17)</f>
        <v>4938</v>
      </c>
      <c r="M17" s="710">
        <v>55</v>
      </c>
      <c r="N17" s="710">
        <f>SUM(F17,I17,L17,M17)</f>
        <v>8224</v>
      </c>
      <c r="O17" s="710">
        <v>5</v>
      </c>
      <c r="P17" s="710">
        <v>523</v>
      </c>
      <c r="Q17" s="710">
        <v>4</v>
      </c>
      <c r="R17" s="710">
        <f>SUM(O17:Q17)</f>
        <v>532</v>
      </c>
      <c r="S17" s="712" t="s">
        <v>604</v>
      </c>
      <c r="T17" s="713">
        <v>92</v>
      </c>
      <c r="U17" s="717" t="s">
        <v>605</v>
      </c>
    </row>
    <row r="18" spans="2:21" s="718" customFormat="1" ht="12">
      <c r="B18" s="703" t="s">
        <v>582</v>
      </c>
      <c r="C18" s="704" t="s">
        <v>606</v>
      </c>
      <c r="D18" s="710">
        <v>1315</v>
      </c>
      <c r="E18" s="710">
        <v>582</v>
      </c>
      <c r="F18" s="710">
        <f>SUM(D18:E18)</f>
        <v>1897</v>
      </c>
      <c r="G18" s="710">
        <v>2149</v>
      </c>
      <c r="H18" s="710">
        <v>59</v>
      </c>
      <c r="I18" s="710">
        <f>SUM(G18:H18)</f>
        <v>2208</v>
      </c>
      <c r="J18" s="710">
        <v>5186</v>
      </c>
      <c r="K18" s="710">
        <v>233</v>
      </c>
      <c r="L18" s="710">
        <f>SUM(J18:K18)</f>
        <v>5419</v>
      </c>
      <c r="M18" s="710">
        <v>87</v>
      </c>
      <c r="N18" s="710">
        <f>SUM(F18,I18,L18,M18)</f>
        <v>9611</v>
      </c>
      <c r="O18" s="710">
        <v>9</v>
      </c>
      <c r="P18" s="710">
        <v>584</v>
      </c>
      <c r="Q18" s="710">
        <v>4</v>
      </c>
      <c r="R18" s="710">
        <f>SUM(O18:Q18)</f>
        <v>597</v>
      </c>
      <c r="S18" s="712" t="s">
        <v>607</v>
      </c>
      <c r="T18" s="713">
        <v>68</v>
      </c>
      <c r="U18" s="717" t="s">
        <v>608</v>
      </c>
    </row>
    <row r="19" spans="2:21" s="718" customFormat="1" ht="12">
      <c r="B19" s="703"/>
      <c r="C19" s="704"/>
      <c r="D19" s="710"/>
      <c r="E19" s="710"/>
      <c r="F19" s="710"/>
      <c r="G19" s="710"/>
      <c r="H19" s="710"/>
      <c r="I19" s="710"/>
      <c r="J19" s="710"/>
      <c r="K19" s="710"/>
      <c r="L19" s="710"/>
      <c r="M19" s="710"/>
      <c r="N19" s="710"/>
      <c r="O19" s="710"/>
      <c r="P19" s="710"/>
      <c r="Q19" s="710"/>
      <c r="R19" s="710"/>
      <c r="S19" s="712"/>
      <c r="T19" s="713"/>
      <c r="U19" s="717"/>
    </row>
    <row r="20" spans="2:21" ht="12">
      <c r="B20" s="703" t="s">
        <v>582</v>
      </c>
      <c r="C20" s="704" t="s">
        <v>609</v>
      </c>
      <c r="D20" s="710">
        <v>1447</v>
      </c>
      <c r="E20" s="710">
        <v>556</v>
      </c>
      <c r="F20" s="710">
        <f>SUM(D20:E20)</f>
        <v>2003</v>
      </c>
      <c r="G20" s="710">
        <v>2955</v>
      </c>
      <c r="H20" s="710">
        <v>96</v>
      </c>
      <c r="I20" s="710">
        <f>SUM(G20:H20)</f>
        <v>3051</v>
      </c>
      <c r="J20" s="710">
        <v>5400</v>
      </c>
      <c r="K20" s="710">
        <v>333</v>
      </c>
      <c r="L20" s="710">
        <f>SUM(J20:K20)</f>
        <v>5733</v>
      </c>
      <c r="M20" s="710">
        <v>95</v>
      </c>
      <c r="N20" s="710">
        <f>SUM(F20,I20,L20,M20)</f>
        <v>10882</v>
      </c>
      <c r="O20" s="710">
        <v>11</v>
      </c>
      <c r="P20" s="710">
        <v>648</v>
      </c>
      <c r="Q20" s="710">
        <v>4</v>
      </c>
      <c r="R20" s="710">
        <f>SUM(O20:Q20)</f>
        <v>663</v>
      </c>
      <c r="S20" s="712" t="s">
        <v>610</v>
      </c>
      <c r="T20" s="713">
        <v>52</v>
      </c>
      <c r="U20" s="717" t="s">
        <v>611</v>
      </c>
    </row>
    <row r="21" spans="2:21" ht="12">
      <c r="B21" s="703" t="s">
        <v>582</v>
      </c>
      <c r="C21" s="704" t="s">
        <v>612</v>
      </c>
      <c r="D21" s="710">
        <v>1504</v>
      </c>
      <c r="E21" s="710">
        <v>572</v>
      </c>
      <c r="F21" s="710">
        <f>SUM(D21:E21)</f>
        <v>2076</v>
      </c>
      <c r="G21" s="710">
        <v>3934</v>
      </c>
      <c r="H21" s="710">
        <v>137</v>
      </c>
      <c r="I21" s="710">
        <f>SUM(G21:H21)</f>
        <v>4071</v>
      </c>
      <c r="J21" s="710">
        <v>5430</v>
      </c>
      <c r="K21" s="710">
        <v>321</v>
      </c>
      <c r="L21" s="710">
        <f>SUM(J21:K21)</f>
        <v>5751</v>
      </c>
      <c r="M21" s="710">
        <v>89</v>
      </c>
      <c r="N21" s="710">
        <f>SUM(F21,I21,L21,M21)</f>
        <v>11987</v>
      </c>
      <c r="O21" s="710">
        <v>11</v>
      </c>
      <c r="P21" s="710">
        <v>711</v>
      </c>
      <c r="Q21" s="719">
        <v>0</v>
      </c>
      <c r="R21" s="710">
        <f>SUM(O21:Q21)</f>
        <v>722</v>
      </c>
      <c r="S21" s="712" t="s">
        <v>613</v>
      </c>
      <c r="T21" s="713">
        <v>35</v>
      </c>
      <c r="U21" s="717" t="s">
        <v>614</v>
      </c>
    </row>
    <row r="22" spans="2:21" s="718" customFormat="1" ht="12">
      <c r="B22" s="703" t="s">
        <v>582</v>
      </c>
      <c r="C22" s="704" t="s">
        <v>615</v>
      </c>
      <c r="D22" s="710">
        <v>1670</v>
      </c>
      <c r="E22" s="710">
        <v>631</v>
      </c>
      <c r="F22" s="710">
        <f>SUM(D22:E22)</f>
        <v>2301</v>
      </c>
      <c r="G22" s="710">
        <v>5185</v>
      </c>
      <c r="H22" s="710">
        <v>185</v>
      </c>
      <c r="I22" s="710">
        <f>SUM(G22:H22)</f>
        <v>5370</v>
      </c>
      <c r="J22" s="710">
        <v>5259</v>
      </c>
      <c r="K22" s="710">
        <v>369</v>
      </c>
      <c r="L22" s="710">
        <f>SUM(J22:K22)</f>
        <v>5628</v>
      </c>
      <c r="M22" s="710">
        <v>58</v>
      </c>
      <c r="N22" s="710">
        <f>SUM(F22,I22,L22,M22)</f>
        <v>13357</v>
      </c>
      <c r="O22" s="710">
        <v>18</v>
      </c>
      <c r="P22" s="710">
        <v>740</v>
      </c>
      <c r="Q22" s="719">
        <v>0</v>
      </c>
      <c r="R22" s="710">
        <f>SUM(O22:Q22)</f>
        <v>758</v>
      </c>
      <c r="S22" s="712" t="s">
        <v>616</v>
      </c>
      <c r="T22" s="713">
        <v>25</v>
      </c>
      <c r="U22" s="717" t="s">
        <v>617</v>
      </c>
    </row>
    <row r="23" spans="2:21" s="718" customFormat="1" ht="12">
      <c r="B23" s="703"/>
      <c r="C23" s="704"/>
      <c r="D23" s="710"/>
      <c r="E23" s="710"/>
      <c r="F23" s="710"/>
      <c r="G23" s="710"/>
      <c r="H23" s="710"/>
      <c r="I23" s="710"/>
      <c r="J23" s="710"/>
      <c r="K23" s="710"/>
      <c r="L23" s="710"/>
      <c r="M23" s="710"/>
      <c r="N23" s="710"/>
      <c r="O23" s="710"/>
      <c r="P23" s="710"/>
      <c r="Q23" s="719"/>
      <c r="R23" s="710"/>
      <c r="S23" s="712"/>
      <c r="T23" s="713"/>
      <c r="U23" s="717"/>
    </row>
    <row r="24" spans="2:21" s="720" customFormat="1" ht="12">
      <c r="B24" s="721" t="s">
        <v>582</v>
      </c>
      <c r="C24" s="722" t="s">
        <v>618</v>
      </c>
      <c r="D24" s="723">
        <v>2047</v>
      </c>
      <c r="E24" s="723">
        <v>704</v>
      </c>
      <c r="F24" s="723">
        <f>SUM(D24:E24)</f>
        <v>2751</v>
      </c>
      <c r="G24" s="723">
        <v>7647</v>
      </c>
      <c r="H24" s="723">
        <v>262</v>
      </c>
      <c r="I24" s="723">
        <v>7909</v>
      </c>
      <c r="J24" s="723">
        <v>4963</v>
      </c>
      <c r="K24" s="723">
        <v>354</v>
      </c>
      <c r="L24" s="723">
        <f>SUM(J24:K24)</f>
        <v>5317</v>
      </c>
      <c r="M24" s="723">
        <v>74</v>
      </c>
      <c r="N24" s="723">
        <v>16051</v>
      </c>
      <c r="O24" s="723">
        <v>25</v>
      </c>
      <c r="P24" s="723">
        <v>774</v>
      </c>
      <c r="Q24" s="724">
        <v>0</v>
      </c>
      <c r="R24" s="723">
        <f>SUM(O24:Q24)</f>
        <v>799</v>
      </c>
      <c r="S24" s="725" t="s">
        <v>619</v>
      </c>
      <c r="T24" s="726">
        <v>18</v>
      </c>
      <c r="U24" s="727" t="s">
        <v>620</v>
      </c>
    </row>
    <row r="25" spans="2:21" s="720" customFormat="1" ht="12.75" thickBot="1">
      <c r="B25" s="728"/>
      <c r="C25" s="729"/>
      <c r="D25" s="730"/>
      <c r="E25" s="730"/>
      <c r="F25" s="723"/>
      <c r="G25" s="730"/>
      <c r="H25" s="730"/>
      <c r="I25" s="730"/>
      <c r="J25" s="730"/>
      <c r="K25" s="730"/>
      <c r="L25" s="730"/>
      <c r="M25" s="730"/>
      <c r="N25" s="730"/>
      <c r="O25" s="730"/>
      <c r="P25" s="730"/>
      <c r="Q25" s="730"/>
      <c r="R25" s="730"/>
      <c r="S25" s="730"/>
      <c r="T25" s="730"/>
      <c r="U25" s="731"/>
    </row>
    <row r="26" spans="2:21" ht="15.75" customHeight="1" thickTop="1">
      <c r="B26" s="1427" t="s">
        <v>565</v>
      </c>
      <c r="C26" s="1428"/>
      <c r="D26" s="1433" t="s">
        <v>621</v>
      </c>
      <c r="E26" s="1434"/>
      <c r="F26" s="1434"/>
      <c r="G26" s="1434"/>
      <c r="H26" s="1434"/>
      <c r="I26" s="1435"/>
      <c r="J26" s="1409" t="s">
        <v>622</v>
      </c>
      <c r="K26" s="1406" t="s">
        <v>623</v>
      </c>
      <c r="L26" s="1406" t="s">
        <v>1340</v>
      </c>
      <c r="M26" s="1415" t="s">
        <v>624</v>
      </c>
      <c r="N26" s="1415"/>
      <c r="O26" s="1415"/>
      <c r="P26" s="1415"/>
      <c r="Q26" s="1415"/>
      <c r="R26" s="1415"/>
      <c r="S26" s="1416"/>
      <c r="T26" s="1408" t="s">
        <v>625</v>
      </c>
      <c r="U26" s="1408" t="s">
        <v>1537</v>
      </c>
    </row>
    <row r="27" spans="2:21" ht="15.75" customHeight="1">
      <c r="B27" s="1429"/>
      <c r="C27" s="1430"/>
      <c r="D27" s="1436" t="s">
        <v>570</v>
      </c>
      <c r="E27" s="1436"/>
      <c r="F27" s="1436"/>
      <c r="G27" s="1436" t="s">
        <v>571</v>
      </c>
      <c r="H27" s="1436"/>
      <c r="I27" s="1436"/>
      <c r="J27" s="1410"/>
      <c r="K27" s="1407"/>
      <c r="L27" s="1407"/>
      <c r="M27" s="1417" t="s">
        <v>569</v>
      </c>
      <c r="N27" s="1417"/>
      <c r="O27" s="1418"/>
      <c r="P27" s="1419" t="s">
        <v>626</v>
      </c>
      <c r="Q27" s="1419"/>
      <c r="R27" s="1420"/>
      <c r="S27" s="1421" t="s">
        <v>1340</v>
      </c>
      <c r="T27" s="1414"/>
      <c r="U27" s="1414"/>
    </row>
    <row r="28" spans="2:21" ht="33.75" customHeight="1">
      <c r="B28" s="1431"/>
      <c r="C28" s="1432"/>
      <c r="D28" s="705" t="s">
        <v>575</v>
      </c>
      <c r="E28" s="705" t="s">
        <v>576</v>
      </c>
      <c r="F28" s="705" t="s">
        <v>577</v>
      </c>
      <c r="G28" s="705" t="s">
        <v>627</v>
      </c>
      <c r="H28" s="705" t="s">
        <v>576</v>
      </c>
      <c r="I28" s="705" t="s">
        <v>577</v>
      </c>
      <c r="J28" s="1411"/>
      <c r="K28" s="1408"/>
      <c r="L28" s="1408"/>
      <c r="M28" s="706" t="s">
        <v>578</v>
      </c>
      <c r="N28" s="705" t="s">
        <v>576</v>
      </c>
      <c r="O28" s="705" t="s">
        <v>577</v>
      </c>
      <c r="P28" s="707" t="s">
        <v>578</v>
      </c>
      <c r="Q28" s="707" t="s">
        <v>628</v>
      </c>
      <c r="R28" s="707" t="s">
        <v>577</v>
      </c>
      <c r="S28" s="1408"/>
      <c r="T28" s="1414"/>
      <c r="U28" s="1414"/>
    </row>
    <row r="29" spans="2:21" ht="14.25" customHeight="1">
      <c r="B29" s="703" t="s">
        <v>580</v>
      </c>
      <c r="C29" s="704" t="s">
        <v>581</v>
      </c>
      <c r="D29" s="732">
        <v>60</v>
      </c>
      <c r="E29" s="732">
        <v>71</v>
      </c>
      <c r="F29" s="732">
        <f>SUM(D29:E29)</f>
        <v>131</v>
      </c>
      <c r="G29" s="732">
        <v>29</v>
      </c>
      <c r="H29" s="713">
        <v>0</v>
      </c>
      <c r="I29" s="732">
        <f>SUM(G29:H29)</f>
        <v>29</v>
      </c>
      <c r="J29" s="733">
        <v>83</v>
      </c>
      <c r="K29" s="713">
        <v>0</v>
      </c>
      <c r="L29" s="734">
        <v>401</v>
      </c>
      <c r="M29" s="1413">
        <v>129</v>
      </c>
      <c r="N29" s="1413"/>
      <c r="O29" s="732">
        <f>SUM(M29)</f>
        <v>129</v>
      </c>
      <c r="P29" s="1413">
        <v>22</v>
      </c>
      <c r="Q29" s="1413"/>
      <c r="R29" s="713">
        <f>SUM(P29)</f>
        <v>22</v>
      </c>
      <c r="S29" s="713">
        <v>151</v>
      </c>
      <c r="T29" s="732"/>
      <c r="U29" s="735">
        <f>SUM(N8,R8,L29,S29)</f>
        <v>2984</v>
      </c>
    </row>
    <row r="30" spans="2:21" ht="12">
      <c r="B30" s="703" t="s">
        <v>629</v>
      </c>
      <c r="C30" s="704" t="s">
        <v>583</v>
      </c>
      <c r="D30" s="713">
        <v>77</v>
      </c>
      <c r="E30" s="713">
        <v>16</v>
      </c>
      <c r="F30" s="713">
        <f>SUM(D30:E30)</f>
        <v>93</v>
      </c>
      <c r="G30" s="713">
        <v>0</v>
      </c>
      <c r="H30" s="713">
        <v>0</v>
      </c>
      <c r="I30" s="713">
        <f>SUM(G30:H30)</f>
        <v>0</v>
      </c>
      <c r="J30" s="713">
        <v>123</v>
      </c>
      <c r="K30" s="713">
        <v>92</v>
      </c>
      <c r="L30" s="736">
        <v>472</v>
      </c>
      <c r="M30" s="1412">
        <v>165</v>
      </c>
      <c r="N30" s="1412"/>
      <c r="O30" s="737">
        <f>SUM(M30)</f>
        <v>165</v>
      </c>
      <c r="P30" s="1412">
        <v>26</v>
      </c>
      <c r="Q30" s="1412"/>
      <c r="R30" s="713">
        <f>SUM(P30)</f>
        <v>26</v>
      </c>
      <c r="S30" s="713">
        <v>191</v>
      </c>
      <c r="T30" s="713">
        <v>0</v>
      </c>
      <c r="U30" s="735">
        <f>SUM(N9,R9,L30,S30)</f>
        <v>3306</v>
      </c>
    </row>
    <row r="31" spans="2:21" ht="12">
      <c r="B31" s="703" t="s">
        <v>629</v>
      </c>
      <c r="C31" s="704" t="s">
        <v>585</v>
      </c>
      <c r="D31" s="713">
        <v>77</v>
      </c>
      <c r="E31" s="713">
        <v>33</v>
      </c>
      <c r="F31" s="713">
        <f>SUM(D31:E31)</f>
        <v>110</v>
      </c>
      <c r="G31" s="713">
        <v>3</v>
      </c>
      <c r="H31" s="713">
        <v>9</v>
      </c>
      <c r="I31" s="713">
        <f>SUM(G31:H31)</f>
        <v>12</v>
      </c>
      <c r="J31" s="713">
        <v>128</v>
      </c>
      <c r="K31" s="713">
        <v>331</v>
      </c>
      <c r="L31" s="738">
        <v>750</v>
      </c>
      <c r="M31" s="1412">
        <v>174</v>
      </c>
      <c r="N31" s="1412"/>
      <c r="O31" s="737">
        <f>SUM(M31)</f>
        <v>174</v>
      </c>
      <c r="P31" s="1412">
        <v>28</v>
      </c>
      <c r="Q31" s="1412"/>
      <c r="R31" s="713">
        <f>SUM(P31)</f>
        <v>28</v>
      </c>
      <c r="S31" s="713">
        <v>202</v>
      </c>
      <c r="T31" s="713">
        <v>0</v>
      </c>
      <c r="U31" s="735">
        <f>SUM(N10,R10,L31,S31)</f>
        <v>4016</v>
      </c>
    </row>
    <row r="32" spans="2:21" ht="12">
      <c r="B32" s="703" t="s">
        <v>629</v>
      </c>
      <c r="C32" s="704" t="s">
        <v>587</v>
      </c>
      <c r="D32" s="713">
        <v>75</v>
      </c>
      <c r="E32" s="713">
        <v>61</v>
      </c>
      <c r="F32" s="713">
        <f>SUM(D32:E32)</f>
        <v>136</v>
      </c>
      <c r="G32" s="713">
        <v>48</v>
      </c>
      <c r="H32" s="713">
        <v>9</v>
      </c>
      <c r="I32" s="713">
        <f>SUM(G32:H32)</f>
        <v>57</v>
      </c>
      <c r="J32" s="713">
        <v>146</v>
      </c>
      <c r="K32" s="713">
        <v>582</v>
      </c>
      <c r="L32" s="738">
        <v>1095</v>
      </c>
      <c r="M32" s="713">
        <v>182</v>
      </c>
      <c r="N32" s="713">
        <v>0</v>
      </c>
      <c r="O32" s="737">
        <f>SUM(M32)</f>
        <v>182</v>
      </c>
      <c r="P32" s="713">
        <v>25</v>
      </c>
      <c r="Q32" s="713">
        <v>0</v>
      </c>
      <c r="R32" s="713">
        <f>SUM(P32)</f>
        <v>25</v>
      </c>
      <c r="S32" s="713">
        <v>207</v>
      </c>
      <c r="T32" s="713">
        <v>11</v>
      </c>
      <c r="U32" s="735">
        <v>4715</v>
      </c>
    </row>
    <row r="33" spans="2:21" ht="12">
      <c r="B33" s="703" t="s">
        <v>629</v>
      </c>
      <c r="C33" s="704" t="s">
        <v>589</v>
      </c>
      <c r="D33" s="713">
        <v>101</v>
      </c>
      <c r="E33" s="713">
        <v>95</v>
      </c>
      <c r="F33" s="713">
        <f>SUM(D33:E33)</f>
        <v>196</v>
      </c>
      <c r="G33" s="713">
        <v>60</v>
      </c>
      <c r="H33" s="713">
        <v>8</v>
      </c>
      <c r="I33" s="713">
        <f>SUM(G33:H33)</f>
        <v>68</v>
      </c>
      <c r="J33" s="712" t="s">
        <v>630</v>
      </c>
      <c r="K33" s="712" t="s">
        <v>631</v>
      </c>
      <c r="L33" s="712" t="s">
        <v>632</v>
      </c>
      <c r="M33" s="713">
        <v>256</v>
      </c>
      <c r="N33" s="713">
        <v>4</v>
      </c>
      <c r="O33" s="713">
        <f>SUM(M33:N33)</f>
        <v>260</v>
      </c>
      <c r="P33" s="713">
        <v>36</v>
      </c>
      <c r="Q33" s="713">
        <v>1</v>
      </c>
      <c r="R33" s="713">
        <f>SUM(P33:Q33)</f>
        <v>37</v>
      </c>
      <c r="S33" s="713">
        <v>297</v>
      </c>
      <c r="T33" s="713">
        <v>11</v>
      </c>
      <c r="U33" s="717" t="s">
        <v>633</v>
      </c>
    </row>
    <row r="34" spans="2:21" s="718" customFormat="1" ht="12">
      <c r="B34" s="739"/>
      <c r="C34" s="740"/>
      <c r="D34" s="741"/>
      <c r="E34" s="741"/>
      <c r="F34" s="741"/>
      <c r="G34" s="741"/>
      <c r="H34" s="741"/>
      <c r="I34" s="741"/>
      <c r="J34" s="712"/>
      <c r="K34" s="741"/>
      <c r="L34" s="712"/>
      <c r="M34" s="741"/>
      <c r="N34" s="741"/>
      <c r="O34" s="741"/>
      <c r="P34" s="741"/>
      <c r="Q34" s="741"/>
      <c r="R34" s="741"/>
      <c r="S34" s="741"/>
      <c r="T34" s="741"/>
      <c r="U34" s="717"/>
    </row>
    <row r="35" spans="2:21" ht="12">
      <c r="B35" s="703" t="s">
        <v>582</v>
      </c>
      <c r="C35" s="704" t="s">
        <v>594</v>
      </c>
      <c r="D35" s="713">
        <v>118</v>
      </c>
      <c r="E35" s="713">
        <v>138</v>
      </c>
      <c r="F35" s="713">
        <f>SUM(D35:E35)</f>
        <v>256</v>
      </c>
      <c r="G35" s="713">
        <v>9</v>
      </c>
      <c r="H35" s="713">
        <v>3</v>
      </c>
      <c r="I35" s="713">
        <f>SUM(G35:H35)</f>
        <v>12</v>
      </c>
      <c r="J35" s="712" t="s">
        <v>634</v>
      </c>
      <c r="K35" s="177" t="s">
        <v>635</v>
      </c>
      <c r="L35" s="712" t="s">
        <v>636</v>
      </c>
      <c r="M35" s="713">
        <v>283</v>
      </c>
      <c r="N35" s="713">
        <v>4</v>
      </c>
      <c r="O35" s="713">
        <f>SUM(M35:N35)</f>
        <v>287</v>
      </c>
      <c r="P35" s="713">
        <v>48</v>
      </c>
      <c r="Q35" s="713">
        <v>1</v>
      </c>
      <c r="R35" s="713">
        <f>SUM(P35:Q35)</f>
        <v>49</v>
      </c>
      <c r="S35" s="713">
        <v>336</v>
      </c>
      <c r="T35" s="713">
        <v>15</v>
      </c>
      <c r="U35" s="717" t="s">
        <v>637</v>
      </c>
    </row>
    <row r="36" spans="2:21" ht="12">
      <c r="B36" s="703" t="s">
        <v>582</v>
      </c>
      <c r="C36" s="704" t="s">
        <v>597</v>
      </c>
      <c r="D36" s="712" t="s">
        <v>638</v>
      </c>
      <c r="E36" s="713">
        <v>191</v>
      </c>
      <c r="F36" s="712" t="s">
        <v>639</v>
      </c>
      <c r="G36" s="713">
        <v>8</v>
      </c>
      <c r="H36" s="713">
        <v>0</v>
      </c>
      <c r="I36" s="713">
        <f>SUM(G36:H36)</f>
        <v>8</v>
      </c>
      <c r="J36" s="712" t="s">
        <v>640</v>
      </c>
      <c r="K36" s="712" t="s">
        <v>641</v>
      </c>
      <c r="L36" s="712" t="s">
        <v>642</v>
      </c>
      <c r="M36" s="713">
        <v>319</v>
      </c>
      <c r="N36" s="713">
        <v>5</v>
      </c>
      <c r="O36" s="713">
        <f>SUM(M36:N36)</f>
        <v>324</v>
      </c>
      <c r="P36" s="713">
        <v>56</v>
      </c>
      <c r="Q36" s="713">
        <v>1</v>
      </c>
      <c r="R36" s="713">
        <f>SUM(P36:Q36)</f>
        <v>57</v>
      </c>
      <c r="S36" s="713">
        <v>381</v>
      </c>
      <c r="T36" s="713">
        <v>16</v>
      </c>
      <c r="U36" s="717" t="s">
        <v>643</v>
      </c>
    </row>
    <row r="37" spans="2:21" ht="12">
      <c r="B37" s="703" t="s">
        <v>582</v>
      </c>
      <c r="C37" s="704" t="s">
        <v>600</v>
      </c>
      <c r="D37" s="712" t="s">
        <v>644</v>
      </c>
      <c r="E37" s="713">
        <v>281</v>
      </c>
      <c r="F37" s="712" t="s">
        <v>645</v>
      </c>
      <c r="G37" s="713">
        <v>8</v>
      </c>
      <c r="H37" s="713">
        <v>0</v>
      </c>
      <c r="I37" s="713">
        <f>SUM(G37:H37)</f>
        <v>8</v>
      </c>
      <c r="J37" s="712" t="s">
        <v>646</v>
      </c>
      <c r="K37" s="712" t="s">
        <v>647</v>
      </c>
      <c r="L37" s="712" t="s">
        <v>648</v>
      </c>
      <c r="M37" s="713">
        <v>352</v>
      </c>
      <c r="N37" s="713">
        <v>3</v>
      </c>
      <c r="O37" s="713">
        <f>SUM(M37:N37)</f>
        <v>355</v>
      </c>
      <c r="P37" s="713">
        <v>66</v>
      </c>
      <c r="Q37" s="713">
        <v>1</v>
      </c>
      <c r="R37" s="713">
        <f>SUM(P37:Q37)</f>
        <v>67</v>
      </c>
      <c r="S37" s="713">
        <v>422</v>
      </c>
      <c r="T37" s="713">
        <v>20</v>
      </c>
      <c r="U37" s="717" t="s">
        <v>649</v>
      </c>
    </row>
    <row r="38" spans="2:21" ht="12">
      <c r="B38" s="703" t="s">
        <v>582</v>
      </c>
      <c r="C38" s="704" t="s">
        <v>603</v>
      </c>
      <c r="D38" s="736">
        <v>250</v>
      </c>
      <c r="E38" s="713">
        <v>357</v>
      </c>
      <c r="F38" s="713">
        <f>SUM(D38:E38)</f>
        <v>607</v>
      </c>
      <c r="G38" s="713">
        <v>4</v>
      </c>
      <c r="H38" s="713">
        <v>0</v>
      </c>
      <c r="I38" s="713">
        <f>SUM(G38:H38)</f>
        <v>4</v>
      </c>
      <c r="J38" s="712" t="s">
        <v>650</v>
      </c>
      <c r="K38" s="712" t="s">
        <v>651</v>
      </c>
      <c r="L38" s="712" t="s">
        <v>652</v>
      </c>
      <c r="M38" s="713">
        <v>378</v>
      </c>
      <c r="N38" s="713">
        <v>13</v>
      </c>
      <c r="O38" s="713">
        <f>SUM(M38:N38)</f>
        <v>391</v>
      </c>
      <c r="P38" s="713">
        <v>81</v>
      </c>
      <c r="Q38" s="713">
        <v>1</v>
      </c>
      <c r="R38" s="713">
        <f>SUM(P38:Q38)</f>
        <v>82</v>
      </c>
      <c r="S38" s="713">
        <v>473</v>
      </c>
      <c r="T38" s="713">
        <v>43</v>
      </c>
      <c r="U38" s="717" t="s">
        <v>653</v>
      </c>
    </row>
    <row r="39" spans="2:21" ht="12">
      <c r="B39" s="703" t="s">
        <v>582</v>
      </c>
      <c r="C39" s="704" t="s">
        <v>606</v>
      </c>
      <c r="D39" s="736">
        <v>343</v>
      </c>
      <c r="E39" s="713">
        <v>452</v>
      </c>
      <c r="F39" s="713">
        <f>SUM(D39:E39)</f>
        <v>795</v>
      </c>
      <c r="G39" s="713">
        <v>3</v>
      </c>
      <c r="H39" s="713">
        <v>0</v>
      </c>
      <c r="I39" s="713">
        <f>SUM(G39:H39)</f>
        <v>3</v>
      </c>
      <c r="J39" s="712" t="s">
        <v>654</v>
      </c>
      <c r="K39" s="712" t="s">
        <v>655</v>
      </c>
      <c r="L39" s="712" t="s">
        <v>656</v>
      </c>
      <c r="M39" s="713">
        <v>424</v>
      </c>
      <c r="N39" s="713">
        <v>16</v>
      </c>
      <c r="O39" s="713">
        <f>SUM(M39:N39)</f>
        <v>440</v>
      </c>
      <c r="P39" s="713">
        <v>132</v>
      </c>
      <c r="Q39" s="713">
        <v>1</v>
      </c>
      <c r="R39" s="713">
        <f>SUM(P39:Q39)</f>
        <v>133</v>
      </c>
      <c r="S39" s="713">
        <v>573</v>
      </c>
      <c r="T39" s="713">
        <v>77</v>
      </c>
      <c r="U39" s="717" t="s">
        <v>657</v>
      </c>
    </row>
    <row r="40" spans="2:21" s="718" customFormat="1" ht="12">
      <c r="B40" s="739"/>
      <c r="C40" s="740"/>
      <c r="D40" s="742"/>
      <c r="E40" s="741"/>
      <c r="F40" s="741"/>
      <c r="G40" s="741"/>
      <c r="H40" s="741"/>
      <c r="I40" s="741"/>
      <c r="J40" s="712"/>
      <c r="K40" s="712"/>
      <c r="L40" s="712"/>
      <c r="M40" s="741"/>
      <c r="N40" s="741"/>
      <c r="O40" s="741"/>
      <c r="P40" s="741"/>
      <c r="Q40" s="741"/>
      <c r="R40" s="741"/>
      <c r="S40" s="741"/>
      <c r="T40" s="741"/>
      <c r="U40" s="717"/>
    </row>
    <row r="41" spans="2:21" ht="12">
      <c r="B41" s="703" t="s">
        <v>582</v>
      </c>
      <c r="C41" s="704" t="s">
        <v>609</v>
      </c>
      <c r="D41" s="736">
        <v>428</v>
      </c>
      <c r="E41" s="713">
        <v>551</v>
      </c>
      <c r="F41" s="713">
        <v>979</v>
      </c>
      <c r="G41" s="713">
        <v>3</v>
      </c>
      <c r="H41" s="713">
        <v>0</v>
      </c>
      <c r="I41" s="713">
        <f>SUM(G41:H41)</f>
        <v>3</v>
      </c>
      <c r="J41" s="712" t="s">
        <v>658</v>
      </c>
      <c r="K41" s="712" t="s">
        <v>659</v>
      </c>
      <c r="L41" s="712" t="s">
        <v>660</v>
      </c>
      <c r="M41" s="713">
        <v>432</v>
      </c>
      <c r="N41" s="713">
        <v>17</v>
      </c>
      <c r="O41" s="713">
        <f>SUM(M41:N41)</f>
        <v>449</v>
      </c>
      <c r="P41" s="713">
        <v>140</v>
      </c>
      <c r="Q41" s="713">
        <v>1</v>
      </c>
      <c r="R41" s="713">
        <f>SUM(P41:Q41)</f>
        <v>141</v>
      </c>
      <c r="S41" s="713">
        <v>590</v>
      </c>
      <c r="T41" s="713">
        <v>97</v>
      </c>
      <c r="U41" s="717" t="s">
        <v>661</v>
      </c>
    </row>
    <row r="42" spans="2:21" ht="12">
      <c r="B42" s="703" t="s">
        <v>582</v>
      </c>
      <c r="C42" s="704" t="s">
        <v>612</v>
      </c>
      <c r="D42" s="736">
        <v>688</v>
      </c>
      <c r="E42" s="713">
        <v>554</v>
      </c>
      <c r="F42" s="713">
        <v>1242</v>
      </c>
      <c r="G42" s="713">
        <v>3</v>
      </c>
      <c r="H42" s="713">
        <v>0</v>
      </c>
      <c r="I42" s="713">
        <f>SUM(G42:H42)</f>
        <v>3</v>
      </c>
      <c r="J42" s="712" t="s">
        <v>662</v>
      </c>
      <c r="K42" s="712" t="s">
        <v>663</v>
      </c>
      <c r="L42" s="712" t="s">
        <v>664</v>
      </c>
      <c r="M42" s="713">
        <v>450</v>
      </c>
      <c r="N42" s="713">
        <v>17</v>
      </c>
      <c r="O42" s="713">
        <f>SUM(M42:N42)</f>
        <v>467</v>
      </c>
      <c r="P42" s="713">
        <v>209</v>
      </c>
      <c r="Q42" s="713">
        <v>2</v>
      </c>
      <c r="R42" s="713">
        <f>SUM(P42:Q42)</f>
        <v>211</v>
      </c>
      <c r="S42" s="713">
        <v>678</v>
      </c>
      <c r="T42" s="713">
        <v>126</v>
      </c>
      <c r="U42" s="717" t="s">
        <v>665</v>
      </c>
    </row>
    <row r="43" spans="2:21" ht="12">
      <c r="B43" s="703" t="s">
        <v>582</v>
      </c>
      <c r="C43" s="704" t="s">
        <v>615</v>
      </c>
      <c r="D43" s="712" t="s">
        <v>666</v>
      </c>
      <c r="E43" s="713">
        <v>612</v>
      </c>
      <c r="F43" s="712" t="s">
        <v>667</v>
      </c>
      <c r="G43" s="713">
        <v>1</v>
      </c>
      <c r="H43" s="713">
        <v>0</v>
      </c>
      <c r="I43" s="713">
        <f>SUM(G43:H43)</f>
        <v>1</v>
      </c>
      <c r="J43" s="712" t="s">
        <v>668</v>
      </c>
      <c r="K43" s="712" t="s">
        <v>669</v>
      </c>
      <c r="L43" s="712" t="s">
        <v>670</v>
      </c>
      <c r="M43" s="713">
        <v>501</v>
      </c>
      <c r="N43" s="713">
        <v>18</v>
      </c>
      <c r="O43" s="713">
        <f>SUM(M43:N43)</f>
        <v>519</v>
      </c>
      <c r="P43" s="713">
        <v>233</v>
      </c>
      <c r="Q43" s="713">
        <v>11</v>
      </c>
      <c r="R43" s="713">
        <f>SUM(P43:Q43)</f>
        <v>244</v>
      </c>
      <c r="S43" s="713">
        <v>763</v>
      </c>
      <c r="T43" s="713">
        <v>147</v>
      </c>
      <c r="U43" s="717" t="s">
        <v>671</v>
      </c>
    </row>
    <row r="44" spans="2:21" s="718" customFormat="1" ht="12">
      <c r="B44" s="739"/>
      <c r="C44" s="740"/>
      <c r="D44" s="742"/>
      <c r="E44" s="741"/>
      <c r="F44" s="741"/>
      <c r="G44" s="741"/>
      <c r="H44" s="741"/>
      <c r="I44" s="741"/>
      <c r="J44" s="712"/>
      <c r="K44" s="712"/>
      <c r="L44" s="712"/>
      <c r="M44" s="741"/>
      <c r="N44" s="741"/>
      <c r="O44" s="741"/>
      <c r="P44" s="741"/>
      <c r="Q44" s="741"/>
      <c r="R44" s="741"/>
      <c r="S44" s="741"/>
      <c r="T44" s="741"/>
      <c r="U44" s="717"/>
    </row>
    <row r="45" spans="2:21" s="720" customFormat="1" ht="12">
      <c r="B45" s="743" t="s">
        <v>582</v>
      </c>
      <c r="C45" s="744" t="s">
        <v>618</v>
      </c>
      <c r="D45" s="745" t="s">
        <v>672</v>
      </c>
      <c r="E45" s="746">
        <v>660</v>
      </c>
      <c r="F45" s="747" t="s">
        <v>673</v>
      </c>
      <c r="G45" s="746">
        <v>1</v>
      </c>
      <c r="H45" s="746">
        <v>0</v>
      </c>
      <c r="I45" s="746">
        <f>SUM(G45:H45)</f>
        <v>1</v>
      </c>
      <c r="J45" s="747" t="s">
        <v>674</v>
      </c>
      <c r="K45" s="747" t="s">
        <v>675</v>
      </c>
      <c r="L45" s="747" t="s">
        <v>676</v>
      </c>
      <c r="M45" s="746">
        <v>540</v>
      </c>
      <c r="N45" s="746">
        <v>19</v>
      </c>
      <c r="O45" s="746">
        <f>SUM(M45:N45)</f>
        <v>559</v>
      </c>
      <c r="P45" s="746">
        <v>257</v>
      </c>
      <c r="Q45" s="746">
        <v>10</v>
      </c>
      <c r="R45" s="746">
        <f>SUM(P45:Q45)</f>
        <v>267</v>
      </c>
      <c r="S45" s="746">
        <v>826</v>
      </c>
      <c r="T45" s="746">
        <v>207</v>
      </c>
      <c r="U45" s="748" t="s">
        <v>677</v>
      </c>
    </row>
    <row r="47" ht="12">
      <c r="C47" s="699" t="s">
        <v>678</v>
      </c>
    </row>
    <row r="48" ht="12">
      <c r="C48" s="699" t="s">
        <v>679</v>
      </c>
    </row>
    <row r="49" ht="12">
      <c r="C49" s="699" t="s">
        <v>680</v>
      </c>
    </row>
    <row r="50" ht="12">
      <c r="C50" s="699" t="s">
        <v>681</v>
      </c>
    </row>
    <row r="51" ht="12">
      <c r="C51" s="699"/>
    </row>
  </sheetData>
  <mergeCells count="32">
    <mergeCell ref="B5:C7"/>
    <mergeCell ref="B26:C28"/>
    <mergeCell ref="D6:F6"/>
    <mergeCell ref="G6:I6"/>
    <mergeCell ref="D26:I26"/>
    <mergeCell ref="D27:F27"/>
    <mergeCell ref="G27:I27"/>
    <mergeCell ref="M6:M7"/>
    <mergeCell ref="N6:N7"/>
    <mergeCell ref="D5:N5"/>
    <mergeCell ref="O6:P6"/>
    <mergeCell ref="J6:L6"/>
    <mergeCell ref="Q6:Q7"/>
    <mergeCell ref="R6:R7"/>
    <mergeCell ref="O5:R5"/>
    <mergeCell ref="S5:U5"/>
    <mergeCell ref="S6:U6"/>
    <mergeCell ref="T26:T28"/>
    <mergeCell ref="U26:U28"/>
    <mergeCell ref="M26:S26"/>
    <mergeCell ref="M27:O27"/>
    <mergeCell ref="P27:R27"/>
    <mergeCell ref="S27:S28"/>
    <mergeCell ref="L26:L28"/>
    <mergeCell ref="K26:K28"/>
    <mergeCell ref="J26:J28"/>
    <mergeCell ref="P31:Q31"/>
    <mergeCell ref="P30:Q30"/>
    <mergeCell ref="M31:N31"/>
    <mergeCell ref="M30:N30"/>
    <mergeCell ref="M29:N29"/>
    <mergeCell ref="P29:Q29"/>
  </mergeCells>
  <printOptions/>
  <pageMargins left="0.75" right="0.75" top="1" bottom="1" header="0.512" footer="0.512"/>
  <pageSetup orientation="portrait" paperSize="9" r:id="rId1"/>
</worksheet>
</file>

<file path=xl/worksheets/sheet17.xml><?xml version="1.0" encoding="utf-8"?>
<worksheet xmlns="http://schemas.openxmlformats.org/spreadsheetml/2006/main" xmlns:r="http://schemas.openxmlformats.org/officeDocument/2006/relationships">
  <dimension ref="B2:N146"/>
  <sheetViews>
    <sheetView workbookViewId="0" topLeftCell="A1">
      <selection activeCell="A1" sqref="A1"/>
    </sheetView>
  </sheetViews>
  <sheetFormatPr defaultColWidth="9.00390625" defaultRowHeight="13.5"/>
  <cols>
    <col min="1" max="1" width="2.625" style="749" customWidth="1"/>
    <col min="2" max="2" width="4.375" style="751" customWidth="1"/>
    <col min="3" max="3" width="20.50390625" style="751" bestFit="1" customWidth="1"/>
    <col min="4" max="4" width="6.625" style="752" customWidth="1"/>
    <col min="5" max="5" width="13.125" style="749" bestFit="1" customWidth="1"/>
    <col min="6" max="6" width="15.375" style="749" bestFit="1" customWidth="1"/>
    <col min="7" max="7" width="9.00390625" style="749" customWidth="1"/>
    <col min="8" max="8" width="11.25390625" style="749" bestFit="1" customWidth="1"/>
    <col min="9" max="9" width="15.375" style="749" bestFit="1" customWidth="1"/>
    <col min="10" max="16384" width="9.00390625" style="749" customWidth="1"/>
  </cols>
  <sheetData>
    <row r="2" ht="14.25">
      <c r="B2" s="750" t="s">
        <v>848</v>
      </c>
    </row>
    <row r="3" ht="12.75" thickBot="1"/>
    <row r="4" spans="2:14" ht="14.25" customHeight="1" thickTop="1">
      <c r="B4" s="1443" t="s">
        <v>684</v>
      </c>
      <c r="C4" s="1444"/>
      <c r="D4" s="1447" t="s">
        <v>685</v>
      </c>
      <c r="E4" s="1438" t="s">
        <v>686</v>
      </c>
      <c r="F4" s="1438"/>
      <c r="G4" s="1439"/>
      <c r="H4" s="1437" t="s">
        <v>687</v>
      </c>
      <c r="I4" s="1438"/>
      <c r="J4" s="1439"/>
      <c r="K4" s="753"/>
      <c r="L4" s="753"/>
      <c r="M4" s="753"/>
      <c r="N4" s="753"/>
    </row>
    <row r="5" spans="2:14" ht="12" customHeight="1">
      <c r="B5" s="1445"/>
      <c r="C5" s="1446"/>
      <c r="D5" s="1448"/>
      <c r="E5" s="755" t="s">
        <v>688</v>
      </c>
      <c r="F5" s="756" t="s">
        <v>689</v>
      </c>
      <c r="G5" s="754" t="s">
        <v>690</v>
      </c>
      <c r="H5" s="755" t="s">
        <v>688</v>
      </c>
      <c r="I5" s="757" t="s">
        <v>689</v>
      </c>
      <c r="J5" s="758" t="s">
        <v>690</v>
      </c>
      <c r="K5" s="753"/>
      <c r="L5" s="753"/>
      <c r="M5" s="753"/>
      <c r="N5" s="753"/>
    </row>
    <row r="6" spans="2:10" s="753" customFormat="1" ht="12">
      <c r="B6" s="759"/>
      <c r="C6" s="760"/>
      <c r="D6" s="761"/>
      <c r="E6" s="762"/>
      <c r="F6" s="763" t="s">
        <v>691</v>
      </c>
      <c r="G6" s="764" t="s">
        <v>683</v>
      </c>
      <c r="H6" s="765"/>
      <c r="I6" s="763" t="s">
        <v>691</v>
      </c>
      <c r="J6" s="766" t="s">
        <v>683</v>
      </c>
    </row>
    <row r="7" spans="2:10" ht="12" customHeight="1">
      <c r="B7" s="1451" t="s">
        <v>692</v>
      </c>
      <c r="C7" s="767" t="s">
        <v>693</v>
      </c>
      <c r="D7" s="768" t="s">
        <v>694</v>
      </c>
      <c r="E7" s="769">
        <v>273434</v>
      </c>
      <c r="F7" s="770">
        <v>1143058857</v>
      </c>
      <c r="G7" s="771">
        <v>20.8</v>
      </c>
      <c r="H7" s="770">
        <v>250594</v>
      </c>
      <c r="I7" s="770">
        <v>878984488</v>
      </c>
      <c r="J7" s="772">
        <v>14</v>
      </c>
    </row>
    <row r="8" spans="2:10" ht="12" customHeight="1">
      <c r="B8" s="1451"/>
      <c r="C8" s="767" t="s">
        <v>695</v>
      </c>
      <c r="D8" s="768" t="s">
        <v>696</v>
      </c>
      <c r="E8" s="769">
        <v>4844452</v>
      </c>
      <c r="F8" s="770">
        <v>1221650792</v>
      </c>
      <c r="G8" s="771">
        <v>22.1</v>
      </c>
      <c r="H8" s="770">
        <v>6713959</v>
      </c>
      <c r="I8" s="770">
        <v>1985207382</v>
      </c>
      <c r="J8" s="772">
        <v>31.2</v>
      </c>
    </row>
    <row r="9" spans="2:10" ht="12" customHeight="1">
      <c r="B9" s="1451"/>
      <c r="C9" s="767" t="s">
        <v>697</v>
      </c>
      <c r="D9" s="768" t="s">
        <v>698</v>
      </c>
      <c r="E9" s="769">
        <v>1088421</v>
      </c>
      <c r="F9" s="770">
        <v>108087000</v>
      </c>
      <c r="G9" s="771">
        <f>F9/$F$133*100</f>
        <v>1.97199849743957</v>
      </c>
      <c r="H9" s="770">
        <v>710258</v>
      </c>
      <c r="I9" s="770">
        <v>80056068</v>
      </c>
      <c r="J9" s="772">
        <f>I9/$I$133*100</f>
        <v>1.2687137807937205</v>
      </c>
    </row>
    <row r="10" spans="2:10" ht="12" customHeight="1">
      <c r="B10" s="1451"/>
      <c r="C10" s="767" t="s">
        <v>699</v>
      </c>
      <c r="D10" s="768" t="s">
        <v>700</v>
      </c>
      <c r="E10" s="769">
        <v>1706025</v>
      </c>
      <c r="F10" s="770">
        <v>223283982</v>
      </c>
      <c r="G10" s="771">
        <f>F10/$F$133*100</f>
        <v>4.07371540524137</v>
      </c>
      <c r="H10" s="770">
        <v>1171896</v>
      </c>
      <c r="I10" s="770">
        <v>184666500</v>
      </c>
      <c r="J10" s="772">
        <f>I10/$I$133*100</f>
        <v>2.926560587524029</v>
      </c>
    </row>
    <row r="11" spans="2:10" ht="12" customHeight="1">
      <c r="B11" s="1451"/>
      <c r="C11" s="767" t="s">
        <v>701</v>
      </c>
      <c r="D11" s="768" t="s">
        <v>1564</v>
      </c>
      <c r="E11" s="769">
        <v>36539</v>
      </c>
      <c r="F11" s="770">
        <v>45504060</v>
      </c>
      <c r="G11" s="771">
        <f>F11/$F$133*100</f>
        <v>0.8302010227631449</v>
      </c>
      <c r="H11" s="770">
        <v>54089</v>
      </c>
      <c r="I11" s="770">
        <v>65900793</v>
      </c>
      <c r="J11" s="772">
        <v>1.1</v>
      </c>
    </row>
    <row r="12" spans="2:10" ht="12" customHeight="1">
      <c r="B12" s="1451"/>
      <c r="C12" s="767" t="s">
        <v>702</v>
      </c>
      <c r="D12" s="768" t="s">
        <v>703</v>
      </c>
      <c r="E12" s="769">
        <v>7739</v>
      </c>
      <c r="F12" s="770">
        <v>25323900</v>
      </c>
      <c r="G12" s="771">
        <f>F12/$F$133*100</f>
        <v>0.46202311794489553</v>
      </c>
      <c r="H12" s="770">
        <v>41154</v>
      </c>
      <c r="I12" s="770">
        <v>431053500</v>
      </c>
      <c r="J12" s="772">
        <v>6.9</v>
      </c>
    </row>
    <row r="13" spans="2:10" s="773" customFormat="1" ht="12" customHeight="1">
      <c r="B13" s="1451"/>
      <c r="C13" s="774" t="s">
        <v>577</v>
      </c>
      <c r="D13" s="775"/>
      <c r="E13" s="776"/>
      <c r="F13" s="777">
        <f>SUM(F7:F12)</f>
        <v>2766908591</v>
      </c>
      <c r="G13" s="778">
        <f>F13/$F$133*100</f>
        <v>50.48099756681782</v>
      </c>
      <c r="H13" s="777"/>
      <c r="I13" s="777">
        <f>SUM(I7:I12)</f>
        <v>3625868731</v>
      </c>
      <c r="J13" s="779">
        <v>57.4</v>
      </c>
    </row>
    <row r="14" spans="2:10" ht="12" customHeight="1">
      <c r="B14" s="780"/>
      <c r="C14" s="767"/>
      <c r="D14" s="768"/>
      <c r="E14" s="769"/>
      <c r="F14" s="770"/>
      <c r="G14" s="771"/>
      <c r="H14" s="770"/>
      <c r="I14" s="770"/>
      <c r="J14" s="772"/>
    </row>
    <row r="15" spans="2:10" ht="12" customHeight="1">
      <c r="B15" s="1452" t="s">
        <v>704</v>
      </c>
      <c r="C15" s="767" t="s">
        <v>705</v>
      </c>
      <c r="D15" s="768" t="s">
        <v>706</v>
      </c>
      <c r="E15" s="769">
        <v>44087</v>
      </c>
      <c r="F15" s="770"/>
      <c r="G15" s="771"/>
      <c r="H15" s="770">
        <v>8871</v>
      </c>
      <c r="I15" s="770"/>
      <c r="J15" s="772"/>
    </row>
    <row r="16" spans="2:10" ht="12" customHeight="1">
      <c r="B16" s="1452"/>
      <c r="C16" s="767" t="s">
        <v>707</v>
      </c>
      <c r="D16" s="768" t="s">
        <v>1564</v>
      </c>
      <c r="E16" s="769">
        <v>7550</v>
      </c>
      <c r="F16" s="770">
        <v>405235654</v>
      </c>
      <c r="G16" s="771">
        <f>F16/$F$133*100</f>
        <v>7.393341482296126</v>
      </c>
      <c r="H16" s="770">
        <v>53183</v>
      </c>
      <c r="I16" s="770">
        <v>453853024</v>
      </c>
      <c r="J16" s="772">
        <f>I16/$I$133*100</f>
        <v>7.192578906119936</v>
      </c>
    </row>
    <row r="17" spans="2:10" ht="12" customHeight="1">
      <c r="B17" s="1452"/>
      <c r="C17" s="767" t="s">
        <v>708</v>
      </c>
      <c r="D17" s="768" t="s">
        <v>709</v>
      </c>
      <c r="E17" s="769">
        <v>172679</v>
      </c>
      <c r="F17" s="770">
        <v>0</v>
      </c>
      <c r="G17" s="771">
        <f>F17/$F$133*100</f>
        <v>0</v>
      </c>
      <c r="H17" s="770">
        <v>123550</v>
      </c>
      <c r="I17" s="770"/>
      <c r="J17" s="772"/>
    </row>
    <row r="18" spans="2:10" ht="12" customHeight="1">
      <c r="B18" s="1452"/>
      <c r="C18" s="767" t="s">
        <v>710</v>
      </c>
      <c r="D18" s="768"/>
      <c r="E18" s="769">
        <v>3370</v>
      </c>
      <c r="F18" s="770"/>
      <c r="G18" s="771"/>
      <c r="H18" s="770">
        <v>281430</v>
      </c>
      <c r="I18" s="770"/>
      <c r="J18" s="772"/>
    </row>
    <row r="19" spans="2:10" ht="12" customHeight="1">
      <c r="B19" s="1452"/>
      <c r="C19" s="1442" t="s">
        <v>708</v>
      </c>
      <c r="D19" s="768" t="s">
        <v>706</v>
      </c>
      <c r="E19" s="769"/>
      <c r="F19" s="770"/>
      <c r="G19" s="771"/>
      <c r="H19" s="770">
        <v>0</v>
      </c>
      <c r="I19" s="770"/>
      <c r="J19" s="772"/>
    </row>
    <row r="20" spans="2:10" ht="12" customHeight="1">
      <c r="B20" s="1452"/>
      <c r="C20" s="1442"/>
      <c r="D20" s="768" t="s">
        <v>711</v>
      </c>
      <c r="E20" s="781" t="s">
        <v>712</v>
      </c>
      <c r="F20" s="770">
        <v>98671380</v>
      </c>
      <c r="G20" s="771">
        <f aca="true" t="shared" si="0" ref="G20:G29">F20/$F$133*100</f>
        <v>1.8002147631101688</v>
      </c>
      <c r="H20" s="770">
        <v>4345</v>
      </c>
      <c r="I20" s="770">
        <v>81919415</v>
      </c>
      <c r="J20" s="772">
        <f>I20/$I$133*100</f>
        <v>1.298243759924105</v>
      </c>
    </row>
    <row r="21" spans="2:10" ht="12" customHeight="1">
      <c r="B21" s="1452"/>
      <c r="C21" s="1442"/>
      <c r="D21" s="768" t="s">
        <v>713</v>
      </c>
      <c r="E21" s="781" t="s">
        <v>714</v>
      </c>
      <c r="F21" s="770">
        <v>0</v>
      </c>
      <c r="G21" s="771">
        <f t="shared" si="0"/>
        <v>0</v>
      </c>
      <c r="H21" s="770">
        <v>291</v>
      </c>
      <c r="I21" s="770"/>
      <c r="J21" s="772"/>
    </row>
    <row r="22" spans="2:10" ht="12" customHeight="1">
      <c r="B22" s="1452"/>
      <c r="C22" s="1442"/>
      <c r="D22" s="768" t="s">
        <v>703</v>
      </c>
      <c r="E22" s="769"/>
      <c r="F22" s="770">
        <v>0</v>
      </c>
      <c r="G22" s="771">
        <f t="shared" si="0"/>
        <v>0</v>
      </c>
      <c r="H22" s="770">
        <v>30</v>
      </c>
      <c r="I22" s="770"/>
      <c r="J22" s="772"/>
    </row>
    <row r="23" spans="2:10" ht="12" customHeight="1">
      <c r="B23" s="1452"/>
      <c r="C23" s="767" t="s">
        <v>715</v>
      </c>
      <c r="D23" s="768" t="s">
        <v>706</v>
      </c>
      <c r="E23" s="769">
        <v>0</v>
      </c>
      <c r="F23" s="770">
        <v>0</v>
      </c>
      <c r="G23" s="771">
        <f t="shared" si="0"/>
        <v>0</v>
      </c>
      <c r="H23" s="770">
        <v>4</v>
      </c>
      <c r="I23" s="770">
        <v>94000</v>
      </c>
      <c r="J23" s="782">
        <v>0</v>
      </c>
    </row>
    <row r="24" spans="2:10" ht="12" customHeight="1">
      <c r="B24" s="1452"/>
      <c r="C24" s="767" t="s">
        <v>716</v>
      </c>
      <c r="D24" s="768" t="s">
        <v>717</v>
      </c>
      <c r="E24" s="769">
        <v>12843</v>
      </c>
      <c r="F24" s="770">
        <v>1084465</v>
      </c>
      <c r="G24" s="783">
        <f t="shared" si="0"/>
        <v>0.019785574125711726</v>
      </c>
      <c r="H24" s="770">
        <v>6863</v>
      </c>
      <c r="I24" s="770">
        <v>3492830</v>
      </c>
      <c r="J24" s="784">
        <v>0.05</v>
      </c>
    </row>
    <row r="25" spans="2:10" ht="12" customHeight="1">
      <c r="B25" s="1452"/>
      <c r="C25" s="767" t="s">
        <v>718</v>
      </c>
      <c r="D25" s="768" t="s">
        <v>719</v>
      </c>
      <c r="E25" s="769">
        <v>46920</v>
      </c>
      <c r="F25" s="770">
        <v>7549640</v>
      </c>
      <c r="G25" s="783">
        <f t="shared" si="0"/>
        <v>0.1377397720004226</v>
      </c>
      <c r="H25" s="770">
        <v>15885</v>
      </c>
      <c r="I25" s="770">
        <v>5070481</v>
      </c>
      <c r="J25" s="784">
        <f>I25/$I$133*100</f>
        <v>0.0803560464642446</v>
      </c>
    </row>
    <row r="26" spans="2:10" ht="12" customHeight="1">
      <c r="B26" s="1452"/>
      <c r="C26" s="767" t="s">
        <v>720</v>
      </c>
      <c r="D26" s="768" t="s">
        <v>721</v>
      </c>
      <c r="E26" s="769">
        <v>25492</v>
      </c>
      <c r="F26" s="770">
        <v>4537640</v>
      </c>
      <c r="G26" s="783">
        <f t="shared" si="0"/>
        <v>0.08278719237208629</v>
      </c>
      <c r="H26" s="770">
        <v>94455</v>
      </c>
      <c r="I26" s="770">
        <v>16137430</v>
      </c>
      <c r="J26" s="782">
        <f>I26/$I$133*100</f>
        <v>0.255743010356117</v>
      </c>
    </row>
    <row r="27" spans="2:10" ht="12" customHeight="1">
      <c r="B27" s="1452"/>
      <c r="C27" s="767"/>
      <c r="D27" s="768" t="s">
        <v>703</v>
      </c>
      <c r="E27" s="769">
        <v>0</v>
      </c>
      <c r="F27" s="770">
        <v>0</v>
      </c>
      <c r="G27" s="771">
        <f t="shared" si="0"/>
        <v>0</v>
      </c>
      <c r="H27" s="770">
        <v>1150</v>
      </c>
      <c r="I27" s="770">
        <v>0</v>
      </c>
      <c r="J27" s="782">
        <v>0</v>
      </c>
    </row>
    <row r="28" spans="2:10" ht="12" customHeight="1">
      <c r="B28" s="1452"/>
      <c r="C28" s="767" t="s">
        <v>722</v>
      </c>
      <c r="D28" s="768" t="s">
        <v>723</v>
      </c>
      <c r="E28" s="769">
        <v>596278</v>
      </c>
      <c r="F28" s="770">
        <v>42324346</v>
      </c>
      <c r="G28" s="783">
        <f t="shared" si="0"/>
        <v>0.7721885769529404</v>
      </c>
      <c r="H28" s="770">
        <v>52677</v>
      </c>
      <c r="I28" s="770">
        <v>3698933</v>
      </c>
      <c r="J28" s="784">
        <v>0.05</v>
      </c>
    </row>
    <row r="29" spans="2:10" s="773" customFormat="1" ht="12" customHeight="1">
      <c r="B29" s="1452"/>
      <c r="C29" s="774" t="s">
        <v>577</v>
      </c>
      <c r="D29" s="775"/>
      <c r="E29" s="776"/>
      <c r="F29" s="777">
        <f>SUM(F15:F28)</f>
        <v>559403125</v>
      </c>
      <c r="G29" s="778">
        <f t="shared" si="0"/>
        <v>10.206057360857457</v>
      </c>
      <c r="H29" s="777"/>
      <c r="I29" s="777">
        <f>SUM(I15:I28)</f>
        <v>564266113</v>
      </c>
      <c r="J29" s="779">
        <f>I29/$I$133*100</f>
        <v>8.942385149343167</v>
      </c>
    </row>
    <row r="30" spans="2:10" ht="12" customHeight="1">
      <c r="B30" s="780"/>
      <c r="C30" s="767"/>
      <c r="D30" s="768"/>
      <c r="E30" s="769"/>
      <c r="F30" s="770"/>
      <c r="G30" s="771"/>
      <c r="H30" s="770"/>
      <c r="I30" s="770"/>
      <c r="J30" s="772"/>
    </row>
    <row r="31" spans="2:10" ht="12" customHeight="1">
      <c r="B31" s="1453" t="s">
        <v>724</v>
      </c>
      <c r="C31" s="767" t="s">
        <v>725</v>
      </c>
      <c r="D31" s="768" t="s">
        <v>726</v>
      </c>
      <c r="E31" s="769">
        <v>255850</v>
      </c>
      <c r="F31" s="770">
        <v>152574127</v>
      </c>
      <c r="G31" s="771">
        <f>F31/$F$133*100</f>
        <v>2.7836460369161333</v>
      </c>
      <c r="H31" s="770">
        <v>224584</v>
      </c>
      <c r="I31" s="770">
        <v>133001788</v>
      </c>
      <c r="J31" s="782">
        <f>I31/$I$133*100</f>
        <v>2.1077877732616708</v>
      </c>
    </row>
    <row r="32" spans="2:10" ht="12" customHeight="1">
      <c r="B32" s="1454"/>
      <c r="C32" s="767" t="s">
        <v>727</v>
      </c>
      <c r="D32" s="768" t="s">
        <v>728</v>
      </c>
      <c r="E32" s="769">
        <v>2201300</v>
      </c>
      <c r="F32" s="770">
        <v>422709034</v>
      </c>
      <c r="G32" s="771">
        <f>F32/$F$133*100</f>
        <v>7.7121354085332365</v>
      </c>
      <c r="H32" s="770">
        <v>2218434</v>
      </c>
      <c r="I32" s="770">
        <v>428041363</v>
      </c>
      <c r="J32" s="782">
        <f>I32/$I$133*100</f>
        <v>6.783520469526774</v>
      </c>
    </row>
    <row r="33" spans="2:10" ht="12" customHeight="1">
      <c r="B33" s="1454"/>
      <c r="C33" s="767" t="s">
        <v>729</v>
      </c>
      <c r="D33" s="768" t="s">
        <v>730</v>
      </c>
      <c r="E33" s="769">
        <v>3092240</v>
      </c>
      <c r="F33" s="770">
        <v>471101983</v>
      </c>
      <c r="G33" s="771">
        <f>F33/$F$133*100</f>
        <v>8.595042906332878</v>
      </c>
      <c r="H33" s="770">
        <v>1191440</v>
      </c>
      <c r="I33" s="770">
        <v>178260334</v>
      </c>
      <c r="J33" s="782">
        <f>I33/$I$133*100</f>
        <v>2.8250368518560194</v>
      </c>
    </row>
    <row r="34" spans="2:10" ht="12" customHeight="1">
      <c r="B34" s="1454"/>
      <c r="C34" s="767" t="s">
        <v>731</v>
      </c>
      <c r="D34" s="768" t="s">
        <v>1564</v>
      </c>
      <c r="E34" s="769">
        <v>1968861</v>
      </c>
      <c r="F34" s="770">
        <v>201366440</v>
      </c>
      <c r="G34" s="771">
        <f>F34/$F$133*100</f>
        <v>3.673839750522776</v>
      </c>
      <c r="H34" s="770">
        <v>504784</v>
      </c>
      <c r="I34" s="770">
        <v>28625403</v>
      </c>
      <c r="J34" s="782">
        <v>0.4</v>
      </c>
    </row>
    <row r="35" spans="2:10" ht="12" customHeight="1">
      <c r="B35" s="1454"/>
      <c r="C35" s="767" t="s">
        <v>732</v>
      </c>
      <c r="D35" s="768" t="s">
        <v>733</v>
      </c>
      <c r="E35" s="769">
        <v>1849000</v>
      </c>
      <c r="F35" s="770">
        <v>161285996</v>
      </c>
      <c r="G35" s="771">
        <v>1.9</v>
      </c>
      <c r="H35" s="770">
        <v>6171150</v>
      </c>
      <c r="I35" s="770">
        <v>559432531</v>
      </c>
      <c r="J35" s="782">
        <f>I35/$I$133*100</f>
        <v>8.865783434480074</v>
      </c>
    </row>
    <row r="36" spans="2:10" ht="12" customHeight="1">
      <c r="B36" s="1454"/>
      <c r="C36" s="767" t="s">
        <v>734</v>
      </c>
      <c r="D36" s="768" t="s">
        <v>1564</v>
      </c>
      <c r="E36" s="769">
        <v>2173000</v>
      </c>
      <c r="F36" s="770">
        <v>203507275</v>
      </c>
      <c r="G36" s="771">
        <v>8.8</v>
      </c>
      <c r="H36" s="770">
        <v>2232556</v>
      </c>
      <c r="I36" s="770">
        <v>201267545</v>
      </c>
      <c r="J36" s="782">
        <f>I36/$I$133*100</f>
        <v>3.1896508827790577</v>
      </c>
    </row>
    <row r="37" spans="2:10" ht="12" customHeight="1">
      <c r="B37" s="1454"/>
      <c r="C37" s="767" t="s">
        <v>735</v>
      </c>
      <c r="D37" s="768" t="s">
        <v>1564</v>
      </c>
      <c r="E37" s="769">
        <v>0</v>
      </c>
      <c r="F37" s="770">
        <v>0</v>
      </c>
      <c r="G37" s="771">
        <f>F37/$F$133*100</f>
        <v>0</v>
      </c>
      <c r="H37" s="770">
        <v>256144</v>
      </c>
      <c r="I37" s="770">
        <v>14111275</v>
      </c>
      <c r="J37" s="782">
        <f>I37/$I$133*100</f>
        <v>0.22363288010934923</v>
      </c>
    </row>
    <row r="38" spans="2:10" ht="12" customHeight="1">
      <c r="B38" s="1454"/>
      <c r="C38" s="767" t="s">
        <v>736</v>
      </c>
      <c r="D38" s="768" t="s">
        <v>737</v>
      </c>
      <c r="E38" s="769">
        <v>0</v>
      </c>
      <c r="F38" s="770">
        <v>0</v>
      </c>
      <c r="G38" s="771">
        <f>F38/$F$133*100</f>
        <v>0</v>
      </c>
      <c r="H38" s="770">
        <v>662630</v>
      </c>
      <c r="I38" s="770">
        <v>53412224</v>
      </c>
      <c r="J38" s="782">
        <f>I38/$I$133*100</f>
        <v>0.8464670617053176</v>
      </c>
    </row>
    <row r="39" spans="2:10" s="773" customFormat="1" ht="12" customHeight="1">
      <c r="B39" s="1454"/>
      <c r="C39" s="774" t="s">
        <v>577</v>
      </c>
      <c r="D39" s="775"/>
      <c r="E39" s="776">
        <v>11539251</v>
      </c>
      <c r="F39" s="777">
        <f>SUM(F31:F38)</f>
        <v>1612544855</v>
      </c>
      <c r="G39" s="778">
        <f>F39/$F$133*100</f>
        <v>29.420152572593455</v>
      </c>
      <c r="H39" s="777">
        <f>SUM(H31:H38)</f>
        <v>13461722</v>
      </c>
      <c r="I39" s="777">
        <f>SUM(I31:I38)</f>
        <v>1596152463</v>
      </c>
      <c r="J39" s="779">
        <v>25.2</v>
      </c>
    </row>
    <row r="40" spans="2:10" ht="12" customHeight="1">
      <c r="B40" s="780"/>
      <c r="C40" s="767"/>
      <c r="D40" s="768"/>
      <c r="E40" s="769"/>
      <c r="F40" s="770"/>
      <c r="G40" s="771"/>
      <c r="H40" s="770"/>
      <c r="I40" s="770"/>
      <c r="J40" s="772"/>
    </row>
    <row r="41" spans="2:10" ht="12" customHeight="1">
      <c r="B41" s="1449" t="s">
        <v>738</v>
      </c>
      <c r="C41" s="767" t="s">
        <v>739</v>
      </c>
      <c r="D41" s="768" t="s">
        <v>740</v>
      </c>
      <c r="E41" s="769">
        <v>730</v>
      </c>
      <c r="F41" s="770">
        <v>5840000</v>
      </c>
      <c r="G41" s="783">
        <f aca="true" t="shared" si="1" ref="G41:G46">F41/$F$133*100</f>
        <v>0.10654816236038643</v>
      </c>
      <c r="H41" s="770">
        <v>690170</v>
      </c>
      <c r="I41" s="770">
        <v>6880000</v>
      </c>
      <c r="J41" s="782">
        <f aca="true" t="shared" si="2" ref="J41:J48">I41/$I$133*100</f>
        <v>0.10903296939166184</v>
      </c>
    </row>
    <row r="42" spans="2:10" ht="12" customHeight="1">
      <c r="B42" s="1449"/>
      <c r="C42" s="767" t="s">
        <v>741</v>
      </c>
      <c r="D42" s="768" t="s">
        <v>1344</v>
      </c>
      <c r="E42" s="769">
        <v>20060</v>
      </c>
      <c r="F42" s="770">
        <v>3073580</v>
      </c>
      <c r="G42" s="783">
        <f t="shared" si="1"/>
        <v>0.05607607891569119</v>
      </c>
      <c r="H42" s="770">
        <v>0</v>
      </c>
      <c r="I42" s="770">
        <v>0</v>
      </c>
      <c r="J42" s="782">
        <f t="shared" si="2"/>
        <v>0</v>
      </c>
    </row>
    <row r="43" spans="2:10" ht="12" customHeight="1">
      <c r="B43" s="1449"/>
      <c r="C43" s="767" t="s">
        <v>742</v>
      </c>
      <c r="D43" s="768" t="s">
        <v>1343</v>
      </c>
      <c r="E43" s="769">
        <v>3617</v>
      </c>
      <c r="F43" s="770">
        <v>8390290</v>
      </c>
      <c r="G43" s="783">
        <f t="shared" si="1"/>
        <v>0.1530770515703299</v>
      </c>
      <c r="H43" s="770">
        <v>279865</v>
      </c>
      <c r="I43" s="770">
        <v>7612340</v>
      </c>
      <c r="J43" s="782">
        <f t="shared" si="2"/>
        <v>0.12063895846205275</v>
      </c>
    </row>
    <row r="44" spans="2:10" ht="12" customHeight="1">
      <c r="B44" s="1449"/>
      <c r="C44" s="767" t="s">
        <v>743</v>
      </c>
      <c r="D44" s="768" t="s">
        <v>1344</v>
      </c>
      <c r="E44" s="769">
        <v>80</v>
      </c>
      <c r="F44" s="770">
        <v>6744000</v>
      </c>
      <c r="G44" s="783">
        <f t="shared" si="1"/>
        <v>0.12304123406822708</v>
      </c>
      <c r="H44" s="770">
        <v>0</v>
      </c>
      <c r="I44" s="770">
        <v>0</v>
      </c>
      <c r="J44" s="782">
        <f t="shared" si="2"/>
        <v>0</v>
      </c>
    </row>
    <row r="45" spans="2:10" ht="12" customHeight="1">
      <c r="B45" s="1449"/>
      <c r="C45" s="767" t="s">
        <v>744</v>
      </c>
      <c r="D45" s="768" t="s">
        <v>745</v>
      </c>
      <c r="E45" s="769">
        <v>1454580</v>
      </c>
      <c r="F45" s="770">
        <v>32151876</v>
      </c>
      <c r="G45" s="783">
        <f t="shared" si="1"/>
        <v>0.5865964562053102</v>
      </c>
      <c r="H45" s="770">
        <v>1379000</v>
      </c>
      <c r="I45" s="770">
        <v>30361000</v>
      </c>
      <c r="J45" s="782">
        <f t="shared" si="2"/>
        <v>0.48115552088666347</v>
      </c>
    </row>
    <row r="46" spans="2:10" ht="12" customHeight="1">
      <c r="B46" s="1449"/>
      <c r="C46" s="767" t="s">
        <v>746</v>
      </c>
      <c r="D46" s="768" t="s">
        <v>747</v>
      </c>
      <c r="E46" s="769">
        <v>111130</v>
      </c>
      <c r="F46" s="770">
        <v>19583000</v>
      </c>
      <c r="G46" s="783">
        <f t="shared" si="1"/>
        <v>0.35728299032593275</v>
      </c>
      <c r="H46" s="770">
        <v>729933</v>
      </c>
      <c r="I46" s="770">
        <v>6770100</v>
      </c>
      <c r="J46" s="782">
        <f t="shared" si="2"/>
        <v>0.10729129448815257</v>
      </c>
    </row>
    <row r="47" spans="2:10" ht="12" customHeight="1">
      <c r="B47" s="1449"/>
      <c r="C47" s="767" t="s">
        <v>748</v>
      </c>
      <c r="D47" s="768" t="s">
        <v>749</v>
      </c>
      <c r="E47" s="769">
        <v>85000</v>
      </c>
      <c r="F47" s="770">
        <v>12708000</v>
      </c>
      <c r="G47" s="783">
        <v>0.25</v>
      </c>
      <c r="H47" s="770">
        <v>0</v>
      </c>
      <c r="I47" s="770">
        <v>0</v>
      </c>
      <c r="J47" s="782">
        <f t="shared" si="2"/>
        <v>0</v>
      </c>
    </row>
    <row r="48" spans="2:10" ht="12" customHeight="1">
      <c r="B48" s="1449"/>
      <c r="C48" s="767" t="s">
        <v>750</v>
      </c>
      <c r="D48" s="768" t="s">
        <v>751</v>
      </c>
      <c r="E48" s="769">
        <v>1888</v>
      </c>
      <c r="F48" s="770">
        <v>320640</v>
      </c>
      <c r="G48" s="771">
        <v>0</v>
      </c>
      <c r="H48" s="770">
        <v>0</v>
      </c>
      <c r="I48" s="770">
        <v>0</v>
      </c>
      <c r="J48" s="782">
        <f t="shared" si="2"/>
        <v>0</v>
      </c>
    </row>
    <row r="49" spans="2:10" ht="12" customHeight="1">
      <c r="B49" s="1449"/>
      <c r="C49" s="767" t="s">
        <v>752</v>
      </c>
      <c r="D49" s="768" t="s">
        <v>753</v>
      </c>
      <c r="E49" s="769">
        <v>32860</v>
      </c>
      <c r="F49" s="770">
        <v>544800</v>
      </c>
      <c r="G49" s="771">
        <v>0</v>
      </c>
      <c r="H49" s="770">
        <v>18675</v>
      </c>
      <c r="I49" s="770">
        <v>159400</v>
      </c>
      <c r="J49" s="782">
        <v>0</v>
      </c>
    </row>
    <row r="50" spans="2:10" ht="12" customHeight="1">
      <c r="B50" s="1449"/>
      <c r="C50" s="767" t="s">
        <v>754</v>
      </c>
      <c r="D50" s="768" t="s">
        <v>755</v>
      </c>
      <c r="E50" s="769">
        <v>7100</v>
      </c>
      <c r="F50" s="770">
        <v>896000</v>
      </c>
      <c r="G50" s="771">
        <v>0</v>
      </c>
      <c r="H50" s="770">
        <v>0</v>
      </c>
      <c r="I50" s="770">
        <v>0</v>
      </c>
      <c r="J50" s="782">
        <f aca="true" t="shared" si="3" ref="J50:J55">I50/$I$133*100</f>
        <v>0</v>
      </c>
    </row>
    <row r="51" spans="2:10" ht="12" customHeight="1">
      <c r="B51" s="1449"/>
      <c r="C51" s="767" t="s">
        <v>756</v>
      </c>
      <c r="D51" s="768" t="s">
        <v>745</v>
      </c>
      <c r="E51" s="769">
        <v>8</v>
      </c>
      <c r="F51" s="770">
        <v>102000</v>
      </c>
      <c r="G51" s="771">
        <v>0</v>
      </c>
      <c r="H51" s="770">
        <v>0</v>
      </c>
      <c r="I51" s="770">
        <v>0</v>
      </c>
      <c r="J51" s="782">
        <f t="shared" si="3"/>
        <v>0</v>
      </c>
    </row>
    <row r="52" spans="2:10" ht="12" customHeight="1">
      <c r="B52" s="1449"/>
      <c r="C52" s="767" t="s">
        <v>757</v>
      </c>
      <c r="D52" s="768" t="s">
        <v>1343</v>
      </c>
      <c r="E52" s="769">
        <v>15</v>
      </c>
      <c r="F52" s="770">
        <v>915000</v>
      </c>
      <c r="G52" s="771">
        <v>0</v>
      </c>
      <c r="H52" s="770">
        <v>0</v>
      </c>
      <c r="I52" s="770">
        <v>0</v>
      </c>
      <c r="J52" s="782">
        <f t="shared" si="3"/>
        <v>0</v>
      </c>
    </row>
    <row r="53" spans="2:10" ht="12" customHeight="1">
      <c r="B53" s="1449"/>
      <c r="C53" s="767" t="s">
        <v>758</v>
      </c>
      <c r="D53" s="768" t="s">
        <v>1344</v>
      </c>
      <c r="E53" s="769">
        <v>111010</v>
      </c>
      <c r="F53" s="770">
        <v>23252626</v>
      </c>
      <c r="G53" s="783">
        <v>0.43</v>
      </c>
      <c r="H53" s="770">
        <v>0</v>
      </c>
      <c r="I53" s="770">
        <v>0</v>
      </c>
      <c r="J53" s="782">
        <f t="shared" si="3"/>
        <v>0</v>
      </c>
    </row>
    <row r="54" spans="2:10" ht="12" customHeight="1">
      <c r="B54" s="1449"/>
      <c r="C54" s="767" t="s">
        <v>759</v>
      </c>
      <c r="D54" s="768" t="s">
        <v>760</v>
      </c>
      <c r="E54" s="769">
        <v>0</v>
      </c>
      <c r="F54" s="770">
        <v>0</v>
      </c>
      <c r="G54" s="771">
        <f>F54/$F$133*100</f>
        <v>0</v>
      </c>
      <c r="H54" s="770">
        <v>259770</v>
      </c>
      <c r="I54" s="770">
        <v>3117240</v>
      </c>
      <c r="J54" s="784">
        <f t="shared" si="3"/>
        <v>0.049401443823613944</v>
      </c>
    </row>
    <row r="55" spans="2:10" s="773" customFormat="1" ht="12" customHeight="1">
      <c r="B55" s="1449"/>
      <c r="C55" s="774" t="s">
        <v>577</v>
      </c>
      <c r="D55" s="775"/>
      <c r="E55" s="776"/>
      <c r="F55" s="777">
        <f>SUM(F41:F54)</f>
        <v>114521812</v>
      </c>
      <c r="G55" s="786">
        <f>F55/$F$133*100</f>
        <v>2.0893987360927486</v>
      </c>
      <c r="H55" s="777">
        <v>0</v>
      </c>
      <c r="I55" s="777">
        <f>SUM(I41:I54)</f>
        <v>54900080</v>
      </c>
      <c r="J55" s="787">
        <f t="shared" si="3"/>
        <v>0.8700463288139223</v>
      </c>
    </row>
    <row r="56" spans="2:10" ht="12" customHeight="1">
      <c r="B56" s="788"/>
      <c r="C56" s="767"/>
      <c r="D56" s="768"/>
      <c r="E56" s="769"/>
      <c r="F56" s="770"/>
      <c r="G56" s="771"/>
      <c r="H56" s="770"/>
      <c r="I56" s="770"/>
      <c r="J56" s="772"/>
    </row>
    <row r="57" spans="2:10" ht="12" customHeight="1">
      <c r="B57" s="1449" t="s">
        <v>761</v>
      </c>
      <c r="C57" s="767" t="s">
        <v>762</v>
      </c>
      <c r="D57" s="768" t="s">
        <v>711</v>
      </c>
      <c r="E57" s="769">
        <v>254568</v>
      </c>
      <c r="F57" s="770">
        <v>45620545</v>
      </c>
      <c r="G57" s="783">
        <f>F57/$F$133*100</f>
        <v>0.8323262389776225</v>
      </c>
      <c r="H57" s="770">
        <v>269636</v>
      </c>
      <c r="I57" s="770">
        <v>53232180</v>
      </c>
      <c r="J57" s="782">
        <f>I57/$I$133*100</f>
        <v>0.8436137576441035</v>
      </c>
    </row>
    <row r="58" spans="2:10" ht="12" customHeight="1">
      <c r="B58" s="1449"/>
      <c r="C58" s="767" t="s">
        <v>763</v>
      </c>
      <c r="D58" s="768" t="s">
        <v>764</v>
      </c>
      <c r="E58" s="769"/>
      <c r="F58" s="770"/>
      <c r="G58" s="771"/>
      <c r="H58" s="770">
        <v>1773222</v>
      </c>
      <c r="I58" s="770">
        <v>16338263</v>
      </c>
      <c r="J58" s="782">
        <f>I58/$I$133*100</f>
        <v>0.2589257746499885</v>
      </c>
    </row>
    <row r="59" spans="2:10" ht="12" customHeight="1">
      <c r="B59" s="1449"/>
      <c r="C59" s="767"/>
      <c r="D59" s="768" t="s">
        <v>765</v>
      </c>
      <c r="E59" s="769"/>
      <c r="F59" s="770"/>
      <c r="G59" s="771"/>
      <c r="H59" s="770">
        <v>175262</v>
      </c>
      <c r="I59" s="770">
        <v>0</v>
      </c>
      <c r="J59" s="782">
        <f>I59/$I$133*100</f>
        <v>0</v>
      </c>
    </row>
    <row r="60" spans="2:10" ht="12" customHeight="1">
      <c r="B60" s="1449"/>
      <c r="C60" s="767" t="s">
        <v>766</v>
      </c>
      <c r="D60" s="768" t="s">
        <v>767</v>
      </c>
      <c r="E60" s="769">
        <v>190417</v>
      </c>
      <c r="F60" s="770">
        <v>11802125</v>
      </c>
      <c r="G60" s="783">
        <v>0.28</v>
      </c>
      <c r="H60" s="770">
        <v>604517</v>
      </c>
      <c r="I60" s="770">
        <v>34547170</v>
      </c>
      <c r="J60" s="782">
        <f>I60/$I$133*100</f>
        <v>0.547497169938741</v>
      </c>
    </row>
    <row r="61" spans="2:10" ht="12" customHeight="1">
      <c r="B61" s="1449"/>
      <c r="C61" s="767" t="s">
        <v>768</v>
      </c>
      <c r="D61" s="768" t="s">
        <v>711</v>
      </c>
      <c r="E61" s="769">
        <v>0</v>
      </c>
      <c r="F61" s="770">
        <v>0</v>
      </c>
      <c r="G61" s="771">
        <f>F61/$F$133*100</f>
        <v>0</v>
      </c>
      <c r="H61" s="770">
        <v>6600</v>
      </c>
      <c r="I61" s="770">
        <v>1105488</v>
      </c>
      <c r="J61" s="784">
        <v>0.01</v>
      </c>
    </row>
    <row r="62" spans="2:10" ht="12" customHeight="1">
      <c r="B62" s="1449"/>
      <c r="C62" s="767" t="s">
        <v>769</v>
      </c>
      <c r="D62" s="768" t="s">
        <v>1554</v>
      </c>
      <c r="E62" s="769">
        <v>700</v>
      </c>
      <c r="F62" s="770">
        <v>294000</v>
      </c>
      <c r="G62" s="771">
        <v>0</v>
      </c>
      <c r="H62" s="770">
        <v>5624</v>
      </c>
      <c r="I62" s="770">
        <v>1245642</v>
      </c>
      <c r="J62" s="784">
        <v>0.01</v>
      </c>
    </row>
    <row r="63" spans="2:10" ht="12" customHeight="1">
      <c r="B63" s="1449"/>
      <c r="C63" s="767" t="s">
        <v>770</v>
      </c>
      <c r="D63" s="768" t="s">
        <v>1554</v>
      </c>
      <c r="E63" s="769">
        <v>0</v>
      </c>
      <c r="F63" s="789">
        <v>0</v>
      </c>
      <c r="G63" s="771">
        <f aca="true" t="shared" si="4" ref="G63:G68">F63/$F$133*100</f>
        <v>0</v>
      </c>
      <c r="H63" s="770">
        <v>2056</v>
      </c>
      <c r="I63" s="770">
        <v>174760</v>
      </c>
      <c r="J63" s="782">
        <v>0</v>
      </c>
    </row>
    <row r="64" spans="2:10" ht="12" customHeight="1">
      <c r="B64" s="1449"/>
      <c r="C64" s="767" t="s">
        <v>771</v>
      </c>
      <c r="D64" s="768" t="s">
        <v>772</v>
      </c>
      <c r="E64" s="769">
        <v>0</v>
      </c>
      <c r="F64" s="789">
        <v>0</v>
      </c>
      <c r="G64" s="771">
        <f t="shared" si="4"/>
        <v>0</v>
      </c>
      <c r="H64" s="770">
        <v>17721</v>
      </c>
      <c r="I64" s="770">
        <v>388745</v>
      </c>
      <c r="J64" s="782">
        <v>0</v>
      </c>
    </row>
    <row r="65" spans="2:10" ht="12" customHeight="1">
      <c r="B65" s="1449"/>
      <c r="C65" s="767" t="s">
        <v>773</v>
      </c>
      <c r="D65" s="768" t="s">
        <v>772</v>
      </c>
      <c r="E65" s="769">
        <v>0</v>
      </c>
      <c r="F65" s="789">
        <v>0</v>
      </c>
      <c r="G65" s="771">
        <f t="shared" si="4"/>
        <v>0</v>
      </c>
      <c r="H65" s="770">
        <v>3000</v>
      </c>
      <c r="I65" s="770">
        <v>330000</v>
      </c>
      <c r="J65" s="782">
        <v>0</v>
      </c>
    </row>
    <row r="66" spans="2:10" ht="12" customHeight="1">
      <c r="B66" s="1449"/>
      <c r="C66" s="767" t="s">
        <v>774</v>
      </c>
      <c r="D66" s="768" t="s">
        <v>706</v>
      </c>
      <c r="E66" s="769">
        <v>0</v>
      </c>
      <c r="F66" s="789">
        <v>0</v>
      </c>
      <c r="G66" s="771">
        <f t="shared" si="4"/>
        <v>0</v>
      </c>
      <c r="H66" s="770">
        <v>135</v>
      </c>
      <c r="I66" s="770">
        <v>489950</v>
      </c>
      <c r="J66" s="782">
        <v>0</v>
      </c>
    </row>
    <row r="67" spans="2:10" ht="12" customHeight="1">
      <c r="B67" s="1449"/>
      <c r="C67" s="767" t="s">
        <v>775</v>
      </c>
      <c r="D67" s="768" t="s">
        <v>711</v>
      </c>
      <c r="E67" s="769">
        <v>0</v>
      </c>
      <c r="F67" s="789">
        <v>0</v>
      </c>
      <c r="G67" s="771">
        <f t="shared" si="4"/>
        <v>0</v>
      </c>
      <c r="H67" s="770">
        <v>15000</v>
      </c>
      <c r="I67" s="770">
        <v>1500000</v>
      </c>
      <c r="J67" s="784">
        <f>I67/$I$133*100</f>
        <v>0.023771722977833247</v>
      </c>
    </row>
    <row r="68" spans="2:10" ht="12" customHeight="1">
      <c r="B68" s="1449"/>
      <c r="C68" s="767" t="s">
        <v>776</v>
      </c>
      <c r="D68" s="768" t="s">
        <v>777</v>
      </c>
      <c r="E68" s="769">
        <v>0</v>
      </c>
      <c r="F68" s="789">
        <v>0</v>
      </c>
      <c r="G68" s="771">
        <f t="shared" si="4"/>
        <v>0</v>
      </c>
      <c r="H68" s="770">
        <v>1269</v>
      </c>
      <c r="I68" s="770">
        <v>200112</v>
      </c>
      <c r="J68" s="782">
        <v>0</v>
      </c>
    </row>
    <row r="69" spans="2:10" ht="12" customHeight="1">
      <c r="B69" s="1449"/>
      <c r="C69" s="767" t="s">
        <v>778</v>
      </c>
      <c r="D69" s="768" t="s">
        <v>1564</v>
      </c>
      <c r="E69" s="769">
        <v>1000</v>
      </c>
      <c r="F69" s="770">
        <v>370000</v>
      </c>
      <c r="G69" s="771">
        <v>0</v>
      </c>
      <c r="H69" s="770">
        <v>0</v>
      </c>
      <c r="I69" s="770">
        <v>0</v>
      </c>
      <c r="J69" s="782">
        <f>I69/$I$133*100</f>
        <v>0</v>
      </c>
    </row>
    <row r="70" spans="2:10" ht="12" customHeight="1">
      <c r="B70" s="1449"/>
      <c r="C70" s="767" t="s">
        <v>779</v>
      </c>
      <c r="D70" s="768" t="s">
        <v>780</v>
      </c>
      <c r="E70" s="769">
        <v>850</v>
      </c>
      <c r="F70" s="770">
        <v>68000</v>
      </c>
      <c r="G70" s="771">
        <v>0</v>
      </c>
      <c r="H70" s="770">
        <v>0</v>
      </c>
      <c r="I70" s="770">
        <v>0</v>
      </c>
      <c r="J70" s="782">
        <f>I70/$I$133*100</f>
        <v>0</v>
      </c>
    </row>
    <row r="71" spans="2:10" s="773" customFormat="1" ht="12" customHeight="1">
      <c r="B71" s="1449"/>
      <c r="C71" s="774" t="s">
        <v>577</v>
      </c>
      <c r="D71" s="775"/>
      <c r="E71" s="776"/>
      <c r="F71" s="777">
        <f>SUM(F57:F70)</f>
        <v>58154670</v>
      </c>
      <c r="G71" s="786">
        <f>F71/$F$133*100</f>
        <v>1.0610056885573105</v>
      </c>
      <c r="H71" s="777"/>
      <c r="I71" s="777">
        <f>SUM(I57:I70)</f>
        <v>109552310</v>
      </c>
      <c r="J71" s="790">
        <v>1.64</v>
      </c>
    </row>
    <row r="72" spans="2:10" ht="12">
      <c r="B72" s="788"/>
      <c r="C72" s="767"/>
      <c r="D72" s="768"/>
      <c r="E72" s="769"/>
      <c r="F72" s="770"/>
      <c r="G72" s="771"/>
      <c r="H72" s="770"/>
      <c r="I72" s="770"/>
      <c r="J72" s="772"/>
    </row>
    <row r="73" spans="2:10" ht="12" customHeight="1">
      <c r="B73" s="1449" t="s">
        <v>781</v>
      </c>
      <c r="C73" s="767" t="s">
        <v>782</v>
      </c>
      <c r="D73" s="768" t="s">
        <v>783</v>
      </c>
      <c r="E73" s="769">
        <v>10528</v>
      </c>
      <c r="F73" s="770">
        <v>9866400</v>
      </c>
      <c r="G73" s="783">
        <f>F73/$F$133*100</f>
        <v>0.18000801183433504</v>
      </c>
      <c r="H73" s="770">
        <v>10651</v>
      </c>
      <c r="I73" s="770">
        <v>10381630</v>
      </c>
      <c r="J73" s="782">
        <f aca="true" t="shared" si="5" ref="J73:J83">I73/$I$133*100</f>
        <v>0.16452615494557532</v>
      </c>
    </row>
    <row r="74" spans="2:10" ht="12" customHeight="1">
      <c r="B74" s="1449"/>
      <c r="C74" s="767" t="s">
        <v>784</v>
      </c>
      <c r="D74" s="768" t="s">
        <v>772</v>
      </c>
      <c r="E74" s="769">
        <v>983</v>
      </c>
      <c r="F74" s="770">
        <v>835550</v>
      </c>
      <c r="G74" s="771">
        <v>0</v>
      </c>
      <c r="H74" s="770">
        <v>6500</v>
      </c>
      <c r="I74" s="770">
        <v>9290000</v>
      </c>
      <c r="J74" s="782">
        <f t="shared" si="5"/>
        <v>0.14722620430938058</v>
      </c>
    </row>
    <row r="75" spans="2:10" ht="12" customHeight="1">
      <c r="B75" s="1449"/>
      <c r="C75" s="767" t="s">
        <v>785</v>
      </c>
      <c r="D75" s="768" t="s">
        <v>1564</v>
      </c>
      <c r="E75" s="769">
        <v>0</v>
      </c>
      <c r="F75" s="770">
        <v>0</v>
      </c>
      <c r="G75" s="771">
        <v>0</v>
      </c>
      <c r="H75" s="770">
        <v>0</v>
      </c>
      <c r="I75" s="770">
        <v>0</v>
      </c>
      <c r="J75" s="782">
        <f t="shared" si="5"/>
        <v>0</v>
      </c>
    </row>
    <row r="76" spans="2:10" ht="12" customHeight="1">
      <c r="B76" s="1449"/>
      <c r="C76" s="767" t="s">
        <v>786</v>
      </c>
      <c r="D76" s="768" t="s">
        <v>772</v>
      </c>
      <c r="E76" s="769">
        <v>1007</v>
      </c>
      <c r="F76" s="770">
        <v>855950</v>
      </c>
      <c r="G76" s="771">
        <v>0</v>
      </c>
      <c r="H76" s="770">
        <v>2678</v>
      </c>
      <c r="I76" s="770">
        <v>3012750</v>
      </c>
      <c r="J76" s="784">
        <f t="shared" si="5"/>
        <v>0.04774550560097807</v>
      </c>
    </row>
    <row r="77" spans="2:10" ht="12" customHeight="1">
      <c r="B77" s="1449"/>
      <c r="C77" s="767" t="s">
        <v>787</v>
      </c>
      <c r="D77" s="768" t="s">
        <v>772</v>
      </c>
      <c r="E77" s="769">
        <v>0</v>
      </c>
      <c r="F77" s="770">
        <v>0</v>
      </c>
      <c r="G77" s="771">
        <v>0</v>
      </c>
      <c r="H77" s="770">
        <v>6000</v>
      </c>
      <c r="I77" s="770">
        <v>13100000</v>
      </c>
      <c r="J77" s="782">
        <f t="shared" si="5"/>
        <v>0.20760638067307702</v>
      </c>
    </row>
    <row r="78" spans="2:10" ht="12" customHeight="1">
      <c r="B78" s="1449"/>
      <c r="C78" s="767" t="s">
        <v>788</v>
      </c>
      <c r="D78" s="768" t="s">
        <v>772</v>
      </c>
      <c r="E78" s="769">
        <v>6305</v>
      </c>
      <c r="F78" s="770">
        <v>12621800</v>
      </c>
      <c r="G78" s="783">
        <f>F78/$F$133*100</f>
        <v>0.2302790403562201</v>
      </c>
      <c r="H78" s="770">
        <v>33292</v>
      </c>
      <c r="I78" s="770">
        <v>50479648</v>
      </c>
      <c r="J78" s="782">
        <f t="shared" si="5"/>
        <v>0.7999921388496894</v>
      </c>
    </row>
    <row r="79" spans="2:10" ht="12" customHeight="1">
      <c r="B79" s="1449"/>
      <c r="C79" s="767" t="s">
        <v>789</v>
      </c>
      <c r="D79" s="768" t="s">
        <v>772</v>
      </c>
      <c r="E79" s="769">
        <v>23290</v>
      </c>
      <c r="F79" s="770">
        <v>24458700</v>
      </c>
      <c r="G79" s="783">
        <f>F79/$F$133*100</f>
        <v>0.44623793471301093</v>
      </c>
      <c r="H79" s="770">
        <v>3147</v>
      </c>
      <c r="I79" s="770">
        <v>3237850</v>
      </c>
      <c r="J79" s="784">
        <f t="shared" si="5"/>
        <v>0.051312848829184916</v>
      </c>
    </row>
    <row r="80" spans="2:10" ht="12" customHeight="1">
      <c r="B80" s="1449"/>
      <c r="C80" s="767" t="s">
        <v>790</v>
      </c>
      <c r="D80" s="768" t="s">
        <v>780</v>
      </c>
      <c r="E80" s="769">
        <v>538</v>
      </c>
      <c r="F80" s="770">
        <v>880180</v>
      </c>
      <c r="G80" s="771">
        <v>0</v>
      </c>
      <c r="H80" s="770">
        <v>21675</v>
      </c>
      <c r="I80" s="770">
        <v>30744880</v>
      </c>
      <c r="J80" s="782">
        <f t="shared" si="5"/>
        <v>0.48723918023115054</v>
      </c>
    </row>
    <row r="81" spans="2:10" ht="12" customHeight="1">
      <c r="B81" s="1449"/>
      <c r="C81" s="767" t="s">
        <v>791</v>
      </c>
      <c r="D81" s="768" t="s">
        <v>772</v>
      </c>
      <c r="E81" s="769">
        <v>62313</v>
      </c>
      <c r="F81" s="770">
        <v>120082975</v>
      </c>
      <c r="G81" s="791">
        <f>F81/$F$133*100</f>
        <v>2.1908596433250387</v>
      </c>
      <c r="H81" s="770">
        <v>19406</v>
      </c>
      <c r="I81" s="770">
        <v>37197250</v>
      </c>
      <c r="J81" s="782">
        <f t="shared" si="5"/>
        <v>0.5894951483581384</v>
      </c>
    </row>
    <row r="82" spans="2:10" ht="12" customHeight="1">
      <c r="B82" s="1449"/>
      <c r="C82" s="767" t="s">
        <v>792</v>
      </c>
      <c r="D82" s="768" t="s">
        <v>772</v>
      </c>
      <c r="E82" s="769">
        <v>19243</v>
      </c>
      <c r="F82" s="770">
        <v>33035300</v>
      </c>
      <c r="G82" s="791">
        <f>F82/$F$133*100</f>
        <v>0.602714128086314</v>
      </c>
      <c r="H82" s="770">
        <v>8660</v>
      </c>
      <c r="I82" s="770">
        <v>11270160</v>
      </c>
      <c r="J82" s="782">
        <f t="shared" si="5"/>
        <v>0.17860741429057142</v>
      </c>
    </row>
    <row r="83" spans="2:10" ht="12" customHeight="1">
      <c r="B83" s="1449"/>
      <c r="C83" s="767" t="s">
        <v>793</v>
      </c>
      <c r="D83" s="768" t="s">
        <v>1564</v>
      </c>
      <c r="E83" s="769">
        <v>470</v>
      </c>
      <c r="F83" s="770">
        <v>2090400</v>
      </c>
      <c r="G83" s="783">
        <f>F83/$F$133*100</f>
        <v>0.03813840386954654</v>
      </c>
      <c r="H83" s="770">
        <v>535</v>
      </c>
      <c r="I83" s="770">
        <v>2006290</v>
      </c>
      <c r="J83" s="784">
        <f t="shared" si="5"/>
        <v>0.03179531339546471</v>
      </c>
    </row>
    <row r="84" spans="2:10" ht="12" customHeight="1">
      <c r="B84" s="1449"/>
      <c r="C84" s="767" t="s">
        <v>794</v>
      </c>
      <c r="D84" s="768" t="s">
        <v>772</v>
      </c>
      <c r="E84" s="769">
        <v>13450</v>
      </c>
      <c r="F84" s="770">
        <v>21710500</v>
      </c>
      <c r="G84" s="791">
        <f>F84/$F$133*100</f>
        <v>0.3960982669392414</v>
      </c>
      <c r="H84" s="770">
        <v>978</v>
      </c>
      <c r="I84" s="770">
        <v>1100250</v>
      </c>
      <c r="J84" s="782">
        <v>1.3</v>
      </c>
    </row>
    <row r="85" spans="2:10" ht="12" customHeight="1">
      <c r="B85" s="1449"/>
      <c r="C85" s="767" t="s">
        <v>795</v>
      </c>
      <c r="D85" s="768" t="s">
        <v>772</v>
      </c>
      <c r="E85" s="769">
        <v>7120</v>
      </c>
      <c r="F85" s="770">
        <v>18564000</v>
      </c>
      <c r="G85" s="783">
        <f>F85/$F$133*100</f>
        <v>0.3386917955579133</v>
      </c>
      <c r="H85" s="770">
        <v>20456</v>
      </c>
      <c r="I85" s="770">
        <v>78924560</v>
      </c>
      <c r="J85" s="782">
        <f>I85/$I$133*100</f>
        <v>1.2507818509782527</v>
      </c>
    </row>
    <row r="86" spans="2:10" ht="12" customHeight="1">
      <c r="B86" s="1449"/>
      <c r="C86" s="767" t="s">
        <v>796</v>
      </c>
      <c r="D86" s="768" t="s">
        <v>772</v>
      </c>
      <c r="E86" s="769">
        <v>450</v>
      </c>
      <c r="F86" s="770">
        <v>877500</v>
      </c>
      <c r="G86" s="771">
        <v>0</v>
      </c>
      <c r="H86" s="770">
        <v>80</v>
      </c>
      <c r="I86" s="770">
        <v>164000</v>
      </c>
      <c r="J86" s="782">
        <v>0</v>
      </c>
    </row>
    <row r="87" spans="2:10" ht="12" customHeight="1">
      <c r="B87" s="1449"/>
      <c r="C87" s="767" t="s">
        <v>797</v>
      </c>
      <c r="D87" s="768" t="s">
        <v>772</v>
      </c>
      <c r="E87" s="769">
        <v>685</v>
      </c>
      <c r="F87" s="770">
        <v>664450</v>
      </c>
      <c r="G87" s="771">
        <v>0</v>
      </c>
      <c r="H87" s="770">
        <v>0</v>
      </c>
      <c r="I87" s="770">
        <v>0</v>
      </c>
      <c r="J87" s="782">
        <f>I87/$I$133*100</f>
        <v>0</v>
      </c>
    </row>
    <row r="88" spans="2:10" s="773" customFormat="1" ht="12" customHeight="1">
      <c r="B88" s="1449"/>
      <c r="C88" s="774" t="s">
        <v>577</v>
      </c>
      <c r="D88" s="775"/>
      <c r="E88" s="776">
        <f>SUM(E73:E87)</f>
        <v>146382</v>
      </c>
      <c r="F88" s="777">
        <f>SUM(F73:F87)</f>
        <v>246543705</v>
      </c>
      <c r="G88" s="792">
        <f>F88/$F$133*100</f>
        <v>4.4980785461080846</v>
      </c>
      <c r="H88" s="777">
        <f>SUM(H73:H87)</f>
        <v>134058</v>
      </c>
      <c r="I88" s="777">
        <f>SUM(I73:I87)</f>
        <v>250909268</v>
      </c>
      <c r="J88" s="787">
        <f>I88/$I$133*100</f>
        <v>3.9763637409779466</v>
      </c>
    </row>
    <row r="89" spans="2:10" ht="12">
      <c r="B89" s="780"/>
      <c r="C89" s="793"/>
      <c r="D89" s="768"/>
      <c r="E89" s="794"/>
      <c r="F89" s="59"/>
      <c r="G89" s="404"/>
      <c r="H89" s="59"/>
      <c r="I89" s="59"/>
      <c r="J89" s="405"/>
    </row>
    <row r="90" spans="2:10" ht="12">
      <c r="B90" s="1449" t="s">
        <v>798</v>
      </c>
      <c r="C90" s="767" t="s">
        <v>799</v>
      </c>
      <c r="D90" s="768" t="s">
        <v>800</v>
      </c>
      <c r="E90" s="769">
        <v>2257</v>
      </c>
      <c r="F90" s="59">
        <v>2764825</v>
      </c>
      <c r="G90" s="783">
        <f>F90/$F$133*100</f>
        <v>0.05044298339007798</v>
      </c>
      <c r="H90" s="770">
        <v>0</v>
      </c>
      <c r="I90" s="770">
        <v>0</v>
      </c>
      <c r="J90" s="782">
        <f>I90/$I$133*100</f>
        <v>0</v>
      </c>
    </row>
    <row r="91" spans="2:10" ht="12">
      <c r="B91" s="1449"/>
      <c r="C91" s="767" t="s">
        <v>801</v>
      </c>
      <c r="D91" s="768" t="s">
        <v>1564</v>
      </c>
      <c r="E91" s="769">
        <v>0</v>
      </c>
      <c r="F91" s="59">
        <v>0</v>
      </c>
      <c r="G91" s="783">
        <f>F91/$F$133*100</f>
        <v>0</v>
      </c>
      <c r="H91" s="770">
        <v>200</v>
      </c>
      <c r="I91" s="770">
        <v>624000</v>
      </c>
      <c r="J91" s="782">
        <v>0</v>
      </c>
    </row>
    <row r="92" spans="2:10" ht="12">
      <c r="B92" s="1449"/>
      <c r="C92" s="767" t="s">
        <v>802</v>
      </c>
      <c r="D92" s="768" t="s">
        <v>800</v>
      </c>
      <c r="E92" s="769">
        <v>1275</v>
      </c>
      <c r="F92" s="59">
        <v>5100000</v>
      </c>
      <c r="G92" s="783">
        <f>F92/$F$133*100</f>
        <v>0.09304719658184431</v>
      </c>
      <c r="H92" s="770">
        <v>1220</v>
      </c>
      <c r="I92" s="770">
        <v>4880000</v>
      </c>
      <c r="J92" s="784">
        <f>I92/$I$133*100</f>
        <v>0.07733733875455083</v>
      </c>
    </row>
    <row r="93" spans="2:10" ht="12">
      <c r="B93" s="1449"/>
      <c r="C93" s="767" t="s">
        <v>803</v>
      </c>
      <c r="D93" s="768" t="s">
        <v>780</v>
      </c>
      <c r="E93" s="769">
        <v>2</v>
      </c>
      <c r="F93" s="59">
        <v>7200</v>
      </c>
      <c r="G93" s="771">
        <v>0</v>
      </c>
      <c r="H93" s="770">
        <v>0</v>
      </c>
      <c r="I93" s="770">
        <v>0</v>
      </c>
      <c r="J93" s="782">
        <f>I93/$I$133*100</f>
        <v>0</v>
      </c>
    </row>
    <row r="94" spans="2:10" ht="12">
      <c r="B94" s="1449"/>
      <c r="C94" s="767" t="s">
        <v>804</v>
      </c>
      <c r="D94" s="768" t="s">
        <v>780</v>
      </c>
      <c r="E94" s="769">
        <v>55</v>
      </c>
      <c r="F94" s="59">
        <v>81840</v>
      </c>
      <c r="G94" s="771">
        <v>0</v>
      </c>
      <c r="H94" s="770">
        <v>50</v>
      </c>
      <c r="I94" s="770">
        <v>70320</v>
      </c>
      <c r="J94" s="782">
        <v>0</v>
      </c>
    </row>
    <row r="95" spans="2:10" ht="12">
      <c r="B95" s="1449"/>
      <c r="C95" s="767" t="s">
        <v>805</v>
      </c>
      <c r="D95" s="768" t="s">
        <v>1554</v>
      </c>
      <c r="E95" s="769">
        <v>240</v>
      </c>
      <c r="F95" s="59">
        <v>288000</v>
      </c>
      <c r="G95" s="771">
        <v>0</v>
      </c>
      <c r="H95" s="770">
        <v>0</v>
      </c>
      <c r="I95" s="770">
        <v>0</v>
      </c>
      <c r="J95" s="782">
        <f>I95/$I$133*100</f>
        <v>0</v>
      </c>
    </row>
    <row r="96" spans="2:10" ht="12">
      <c r="B96" s="1449"/>
      <c r="C96" s="767" t="s">
        <v>806</v>
      </c>
      <c r="D96" s="768" t="s">
        <v>730</v>
      </c>
      <c r="E96" s="769">
        <v>0</v>
      </c>
      <c r="F96" s="59">
        <v>0</v>
      </c>
      <c r="G96" s="771">
        <v>0</v>
      </c>
      <c r="H96" s="770">
        <v>10</v>
      </c>
      <c r="I96" s="770">
        <v>25000</v>
      </c>
      <c r="J96" s="782">
        <v>0</v>
      </c>
    </row>
    <row r="97" spans="2:10" ht="12">
      <c r="B97" s="1449"/>
      <c r="C97" s="767" t="s">
        <v>807</v>
      </c>
      <c r="D97" s="768" t="s">
        <v>808</v>
      </c>
      <c r="E97" s="769">
        <v>666019370</v>
      </c>
      <c r="F97" s="59">
        <v>46197013</v>
      </c>
      <c r="G97" s="783">
        <f>F97/$F$133*100</f>
        <v>0.8428436372754935</v>
      </c>
      <c r="H97" s="770">
        <v>128188</v>
      </c>
      <c r="I97" s="770">
        <v>18643080</v>
      </c>
      <c r="J97" s="782">
        <f aca="true" t="shared" si="6" ref="J97:J102">I97/$I$133*100</f>
        <v>0.29545208880905566</v>
      </c>
    </row>
    <row r="98" spans="2:10" ht="12">
      <c r="B98" s="1449"/>
      <c r="C98" s="767" t="s">
        <v>809</v>
      </c>
      <c r="D98" s="768" t="s">
        <v>810</v>
      </c>
      <c r="E98" s="769">
        <v>5267</v>
      </c>
      <c r="F98" s="59">
        <v>9954630</v>
      </c>
      <c r="G98" s="783">
        <f>F98/$F$133*100</f>
        <v>0.18161772833520096</v>
      </c>
      <c r="H98" s="770">
        <v>0</v>
      </c>
      <c r="I98" s="770">
        <v>0</v>
      </c>
      <c r="J98" s="782">
        <f t="shared" si="6"/>
        <v>0</v>
      </c>
    </row>
    <row r="99" spans="2:10" ht="12">
      <c r="B99" s="1449"/>
      <c r="C99" s="767" t="s">
        <v>811</v>
      </c>
      <c r="D99" s="768"/>
      <c r="E99" s="769">
        <v>256</v>
      </c>
      <c r="F99" s="59">
        <v>9500</v>
      </c>
      <c r="G99" s="771">
        <v>0</v>
      </c>
      <c r="H99" s="770">
        <v>0</v>
      </c>
      <c r="I99" s="770">
        <v>0</v>
      </c>
      <c r="J99" s="782">
        <f t="shared" si="6"/>
        <v>0</v>
      </c>
    </row>
    <row r="100" spans="2:10" ht="12">
      <c r="B100" s="1449"/>
      <c r="C100" s="767" t="s">
        <v>812</v>
      </c>
      <c r="D100" s="768" t="s">
        <v>783</v>
      </c>
      <c r="E100" s="769">
        <v>38</v>
      </c>
      <c r="F100" s="59">
        <v>70800</v>
      </c>
      <c r="G100" s="771">
        <v>0</v>
      </c>
      <c r="H100" s="770">
        <v>0</v>
      </c>
      <c r="I100" s="770">
        <v>0</v>
      </c>
      <c r="J100" s="782">
        <f t="shared" si="6"/>
        <v>0</v>
      </c>
    </row>
    <row r="101" spans="2:10" ht="12">
      <c r="B101" s="1449"/>
      <c r="C101" s="767" t="s">
        <v>813</v>
      </c>
      <c r="D101" s="768" t="s">
        <v>1554</v>
      </c>
      <c r="E101" s="769">
        <v>888</v>
      </c>
      <c r="F101" s="59">
        <v>2044320</v>
      </c>
      <c r="G101" s="783">
        <f>F101/$F$133*100</f>
        <v>0.03729769508160705</v>
      </c>
      <c r="H101" s="770">
        <v>0</v>
      </c>
      <c r="I101" s="770">
        <v>0</v>
      </c>
      <c r="J101" s="782">
        <f t="shared" si="6"/>
        <v>0</v>
      </c>
    </row>
    <row r="102" spans="2:10" s="773" customFormat="1" ht="11.25">
      <c r="B102" s="1450"/>
      <c r="C102" s="774" t="s">
        <v>577</v>
      </c>
      <c r="D102" s="775"/>
      <c r="E102" s="776"/>
      <c r="F102" s="70">
        <f>SUM(F90:F101)</f>
        <v>66518128</v>
      </c>
      <c r="G102" s="786">
        <f>F102/$F$133*100</f>
        <v>1.2135932024063298</v>
      </c>
      <c r="H102" s="70">
        <v>129488</v>
      </c>
      <c r="I102" s="70">
        <f>SUM(I90:I101)</f>
        <v>24242400</v>
      </c>
      <c r="J102" s="787">
        <f t="shared" si="6"/>
        <v>0.3841890780785498</v>
      </c>
    </row>
    <row r="103" spans="2:10" ht="12" customHeight="1">
      <c r="B103" s="780"/>
      <c r="C103" s="767"/>
      <c r="D103" s="768"/>
      <c r="E103" s="769"/>
      <c r="F103" s="59"/>
      <c r="G103" s="404"/>
      <c r="H103" s="59"/>
      <c r="I103" s="59"/>
      <c r="J103" s="405"/>
    </row>
    <row r="104" spans="2:10" ht="12" customHeight="1">
      <c r="B104" s="1449" t="s">
        <v>814</v>
      </c>
      <c r="C104" s="767" t="s">
        <v>815</v>
      </c>
      <c r="D104" s="768" t="s">
        <v>745</v>
      </c>
      <c r="E104" s="769">
        <v>240427</v>
      </c>
      <c r="F104" s="59">
        <v>21018235</v>
      </c>
      <c r="G104" s="783">
        <f>F104/$F$133*100</f>
        <v>0.383468204676157</v>
      </c>
      <c r="H104" s="770">
        <v>265300</v>
      </c>
      <c r="I104" s="770">
        <v>23204768</v>
      </c>
      <c r="J104" s="782">
        <f>I104/$I$133*100</f>
        <v>0.36774487777392645</v>
      </c>
    </row>
    <row r="105" spans="2:10" ht="12" customHeight="1">
      <c r="B105" s="1449"/>
      <c r="C105" s="1442" t="s">
        <v>816</v>
      </c>
      <c r="D105" s="768" t="s">
        <v>817</v>
      </c>
      <c r="E105" s="769">
        <v>50700</v>
      </c>
      <c r="F105" s="59">
        <v>18233889</v>
      </c>
      <c r="G105" s="783">
        <f>F105/$F$133*100</f>
        <v>0.3326690694577507</v>
      </c>
      <c r="H105" s="770">
        <v>72912</v>
      </c>
      <c r="I105" s="770">
        <v>22572298</v>
      </c>
      <c r="J105" s="782">
        <f>I105/$I$133*100</f>
        <v>0.3577216100193996</v>
      </c>
    </row>
    <row r="106" spans="2:10" ht="12" customHeight="1">
      <c r="B106" s="1449"/>
      <c r="C106" s="1442"/>
      <c r="D106" s="768" t="s">
        <v>818</v>
      </c>
      <c r="E106" s="769">
        <v>18792</v>
      </c>
      <c r="F106" s="59"/>
      <c r="G106" s="783"/>
      <c r="H106" s="770">
        <v>1652</v>
      </c>
      <c r="I106" s="770"/>
      <c r="J106" s="782"/>
    </row>
    <row r="107" spans="2:10" ht="12" customHeight="1">
      <c r="B107" s="1449"/>
      <c r="C107" s="767" t="s">
        <v>819</v>
      </c>
      <c r="D107" s="768" t="s">
        <v>711</v>
      </c>
      <c r="E107" s="769">
        <v>0</v>
      </c>
      <c r="F107" s="59">
        <v>0</v>
      </c>
      <c r="G107" s="771">
        <v>0</v>
      </c>
      <c r="H107" s="770">
        <v>222520</v>
      </c>
      <c r="I107" s="770">
        <v>0</v>
      </c>
      <c r="J107" s="782">
        <f>I107/$I$133*100</f>
        <v>0</v>
      </c>
    </row>
    <row r="108" spans="2:10" ht="12" customHeight="1">
      <c r="B108" s="1449"/>
      <c r="C108" s="767"/>
      <c r="D108" s="768" t="s">
        <v>820</v>
      </c>
      <c r="E108" s="769">
        <v>0</v>
      </c>
      <c r="F108" s="59">
        <v>400500</v>
      </c>
      <c r="G108" s="771">
        <v>0</v>
      </c>
      <c r="H108" s="770">
        <v>9040</v>
      </c>
      <c r="I108" s="770">
        <v>11197460</v>
      </c>
      <c r="J108" s="782">
        <f>I108/$I$133*100</f>
        <v>0.17745527811691245</v>
      </c>
    </row>
    <row r="109" spans="2:10" ht="12" customHeight="1">
      <c r="B109" s="1449"/>
      <c r="C109" s="767" t="s">
        <v>821</v>
      </c>
      <c r="D109" s="768" t="s">
        <v>822</v>
      </c>
      <c r="E109" s="769">
        <v>60498</v>
      </c>
      <c r="F109" s="59">
        <v>1193076</v>
      </c>
      <c r="G109" s="783">
        <f>F109/$F$133*100</f>
        <v>0.02176713276648637</v>
      </c>
      <c r="H109" s="770">
        <v>672515</v>
      </c>
      <c r="I109" s="770">
        <v>2124326</v>
      </c>
      <c r="J109" s="784">
        <f>I109/$I$133*100</f>
        <v>0.03366592612440573</v>
      </c>
    </row>
    <row r="110" spans="2:10" ht="12" customHeight="1">
      <c r="B110" s="1449"/>
      <c r="C110" s="767" t="s">
        <v>823</v>
      </c>
      <c r="D110" s="768" t="s">
        <v>703</v>
      </c>
      <c r="E110" s="769">
        <v>15648</v>
      </c>
      <c r="F110" s="59">
        <v>916480</v>
      </c>
      <c r="G110" s="771">
        <v>0</v>
      </c>
      <c r="H110" s="770">
        <v>17797</v>
      </c>
      <c r="I110" s="770">
        <v>1417325</v>
      </c>
      <c r="J110" s="784">
        <v>0.01</v>
      </c>
    </row>
    <row r="111" spans="2:10" ht="12" customHeight="1">
      <c r="B111" s="1449"/>
      <c r="C111" s="767"/>
      <c r="D111" s="768"/>
      <c r="E111" s="769"/>
      <c r="F111" s="59">
        <v>0</v>
      </c>
      <c r="G111" s="771">
        <v>0</v>
      </c>
      <c r="H111" s="770">
        <v>276</v>
      </c>
      <c r="I111" s="770"/>
      <c r="J111" s="782"/>
    </row>
    <row r="112" spans="2:10" ht="12" customHeight="1">
      <c r="B112" s="1449"/>
      <c r="C112" s="767" t="s">
        <v>824</v>
      </c>
      <c r="D112" s="768" t="s">
        <v>825</v>
      </c>
      <c r="E112" s="769">
        <v>3372</v>
      </c>
      <c r="F112" s="59">
        <v>213633</v>
      </c>
      <c r="G112" s="771">
        <v>0</v>
      </c>
      <c r="H112" s="770">
        <v>124</v>
      </c>
      <c r="I112" s="770">
        <v>11512</v>
      </c>
      <c r="J112" s="782">
        <v>0</v>
      </c>
    </row>
    <row r="113" spans="2:10" ht="12" customHeight="1">
      <c r="B113" s="1449"/>
      <c r="C113" s="767" t="s">
        <v>826</v>
      </c>
      <c r="D113" s="768" t="s">
        <v>827</v>
      </c>
      <c r="E113" s="769">
        <v>0</v>
      </c>
      <c r="F113" s="59">
        <v>21000</v>
      </c>
      <c r="G113" s="771">
        <v>0</v>
      </c>
      <c r="H113" s="770">
        <v>0</v>
      </c>
      <c r="I113" s="770">
        <v>0</v>
      </c>
      <c r="J113" s="782">
        <f>I113/$I$133*100</f>
        <v>0</v>
      </c>
    </row>
    <row r="114" spans="2:10" ht="12" customHeight="1">
      <c r="B114" s="1449"/>
      <c r="C114" s="767" t="s">
        <v>828</v>
      </c>
      <c r="D114" s="768" t="s">
        <v>719</v>
      </c>
      <c r="E114" s="769">
        <v>0</v>
      </c>
      <c r="F114" s="59">
        <v>12240</v>
      </c>
      <c r="G114" s="771">
        <v>0</v>
      </c>
      <c r="H114" s="770">
        <v>1600</v>
      </c>
      <c r="I114" s="770">
        <v>167000</v>
      </c>
      <c r="J114" s="782">
        <v>0</v>
      </c>
    </row>
    <row r="115" spans="2:10" ht="12" customHeight="1">
      <c r="B115" s="1449"/>
      <c r="C115" s="767" t="s">
        <v>829</v>
      </c>
      <c r="D115" s="768" t="s">
        <v>713</v>
      </c>
      <c r="E115" s="769">
        <v>0</v>
      </c>
      <c r="F115" s="59">
        <v>0</v>
      </c>
      <c r="G115" s="771">
        <v>0</v>
      </c>
      <c r="H115" s="770">
        <v>250</v>
      </c>
      <c r="I115" s="770">
        <v>0</v>
      </c>
      <c r="J115" s="782">
        <f>I115/$I$133*100</f>
        <v>0</v>
      </c>
    </row>
    <row r="116" spans="2:10" ht="12" customHeight="1">
      <c r="B116" s="1449"/>
      <c r="C116" s="767"/>
      <c r="D116" s="768" t="s">
        <v>719</v>
      </c>
      <c r="E116" s="769">
        <v>0</v>
      </c>
      <c r="F116" s="59">
        <v>1110970</v>
      </c>
      <c r="G116" s="783">
        <f>F116/$F$133*100</f>
        <v>0.020269145879712073</v>
      </c>
      <c r="H116" s="770">
        <v>1295</v>
      </c>
      <c r="I116" s="770">
        <v>305060</v>
      </c>
      <c r="J116" s="782">
        <v>0</v>
      </c>
    </row>
    <row r="117" spans="2:10" ht="12" customHeight="1">
      <c r="B117" s="1449"/>
      <c r="C117" s="767" t="s">
        <v>830</v>
      </c>
      <c r="D117" s="768" t="s">
        <v>719</v>
      </c>
      <c r="E117" s="769">
        <v>0</v>
      </c>
      <c r="F117" s="59">
        <v>0</v>
      </c>
      <c r="G117" s="771">
        <v>0</v>
      </c>
      <c r="H117" s="770">
        <v>390</v>
      </c>
      <c r="I117" s="770">
        <v>36000</v>
      </c>
      <c r="J117" s="782">
        <v>0</v>
      </c>
    </row>
    <row r="118" spans="2:10" ht="12" customHeight="1">
      <c r="B118" s="1449"/>
      <c r="C118" s="767" t="s">
        <v>831</v>
      </c>
      <c r="D118" s="768"/>
      <c r="E118" s="769">
        <v>0</v>
      </c>
      <c r="F118" s="59">
        <v>17000</v>
      </c>
      <c r="G118" s="771">
        <v>0</v>
      </c>
      <c r="H118" s="770">
        <v>0</v>
      </c>
      <c r="I118" s="770">
        <v>0</v>
      </c>
      <c r="J118" s="782">
        <f>I118/$I$133*100</f>
        <v>0</v>
      </c>
    </row>
    <row r="119" spans="2:10" ht="12" customHeight="1">
      <c r="B119" s="1449"/>
      <c r="C119" s="767" t="s">
        <v>832</v>
      </c>
      <c r="D119" s="768" t="s">
        <v>703</v>
      </c>
      <c r="E119" s="769">
        <v>1000</v>
      </c>
      <c r="F119" s="59">
        <v>36000</v>
      </c>
      <c r="G119" s="771">
        <v>0</v>
      </c>
      <c r="H119" s="770">
        <v>386</v>
      </c>
      <c r="I119" s="770">
        <v>19400</v>
      </c>
      <c r="J119" s="782">
        <v>0</v>
      </c>
    </row>
    <row r="120" spans="2:10" ht="12" customHeight="1">
      <c r="B120" s="1449"/>
      <c r="C120" s="767" t="s">
        <v>833</v>
      </c>
      <c r="D120" s="768" t="s">
        <v>827</v>
      </c>
      <c r="E120" s="769">
        <v>0</v>
      </c>
      <c r="F120" s="59">
        <v>13728</v>
      </c>
      <c r="G120" s="771">
        <v>0</v>
      </c>
      <c r="H120" s="770">
        <v>252</v>
      </c>
      <c r="I120" s="770">
        <v>65900</v>
      </c>
      <c r="J120" s="782">
        <v>0</v>
      </c>
    </row>
    <row r="121" spans="2:10" ht="12" customHeight="1">
      <c r="B121" s="1449"/>
      <c r="C121" s="1442" t="s">
        <v>834</v>
      </c>
      <c r="D121" s="768" t="s">
        <v>703</v>
      </c>
      <c r="E121" s="769">
        <v>0</v>
      </c>
      <c r="F121" s="59">
        <v>0</v>
      </c>
      <c r="G121" s="771">
        <v>0</v>
      </c>
      <c r="H121" s="770">
        <v>0</v>
      </c>
      <c r="I121" s="770">
        <v>0</v>
      </c>
      <c r="J121" s="782">
        <f>I121/$I$133*100</f>
        <v>0</v>
      </c>
    </row>
    <row r="122" spans="2:10" ht="12" customHeight="1">
      <c r="B122" s="1449"/>
      <c r="C122" s="1442"/>
      <c r="D122" s="768" t="s">
        <v>723</v>
      </c>
      <c r="E122" s="769">
        <v>0</v>
      </c>
      <c r="F122" s="59">
        <v>185000</v>
      </c>
      <c r="G122" s="771">
        <v>0</v>
      </c>
      <c r="H122" s="770">
        <v>9072</v>
      </c>
      <c r="I122" s="770">
        <v>74835</v>
      </c>
      <c r="J122" s="782">
        <v>0</v>
      </c>
    </row>
    <row r="123" spans="2:10" ht="12" customHeight="1">
      <c r="B123" s="1449"/>
      <c r="C123" s="767" t="s">
        <v>835</v>
      </c>
      <c r="D123" s="768" t="s">
        <v>836</v>
      </c>
      <c r="E123" s="769">
        <v>4733</v>
      </c>
      <c r="F123" s="59">
        <v>2345910</v>
      </c>
      <c r="G123" s="783">
        <f>F123/$F$133*100</f>
        <v>0.042800068418296935</v>
      </c>
      <c r="H123" s="770">
        <v>7391</v>
      </c>
      <c r="I123" s="770">
        <v>4104830</v>
      </c>
      <c r="J123" s="784">
        <f>I123/$I$133*100</f>
        <v>0.06505258775406617</v>
      </c>
    </row>
    <row r="124" spans="2:10" ht="12" customHeight="1">
      <c r="B124" s="1449"/>
      <c r="C124" s="767" t="s">
        <v>837</v>
      </c>
      <c r="D124" s="768" t="s">
        <v>838</v>
      </c>
      <c r="E124" s="769">
        <v>0</v>
      </c>
      <c r="F124" s="59">
        <v>0</v>
      </c>
      <c r="G124" s="771">
        <v>0</v>
      </c>
      <c r="H124" s="770">
        <v>3200</v>
      </c>
      <c r="I124" s="770">
        <v>128000</v>
      </c>
      <c r="J124" s="782">
        <v>0</v>
      </c>
    </row>
    <row r="125" spans="2:10" ht="12" customHeight="1">
      <c r="B125" s="1449"/>
      <c r="C125" s="767" t="s">
        <v>839</v>
      </c>
      <c r="D125" s="768" t="s">
        <v>840</v>
      </c>
      <c r="E125" s="769">
        <v>0</v>
      </c>
      <c r="F125" s="59">
        <v>17000</v>
      </c>
      <c r="G125" s="771">
        <v>0</v>
      </c>
      <c r="H125" s="770">
        <v>0</v>
      </c>
      <c r="I125" s="770">
        <v>0</v>
      </c>
      <c r="J125" s="782">
        <f>I125/$I$133*100</f>
        <v>0</v>
      </c>
    </row>
    <row r="126" spans="2:10" ht="12" customHeight="1">
      <c r="B126" s="1449"/>
      <c r="C126" s="767" t="s">
        <v>841</v>
      </c>
      <c r="D126" s="768" t="s">
        <v>808</v>
      </c>
      <c r="E126" s="769">
        <v>23494</v>
      </c>
      <c r="F126" s="59">
        <v>10504702</v>
      </c>
      <c r="G126" s="783">
        <f>F126/$F$133*100</f>
        <v>0.1916535435348418</v>
      </c>
      <c r="H126" s="770">
        <v>43431</v>
      </c>
      <c r="I126" s="770">
        <v>18593997</v>
      </c>
      <c r="J126" s="782">
        <f>I126/$I$133*100</f>
        <v>0.294674230489775</v>
      </c>
    </row>
    <row r="127" spans="2:10" ht="12" customHeight="1">
      <c r="B127" s="1449"/>
      <c r="C127" s="767" t="s">
        <v>842</v>
      </c>
      <c r="D127" s="768" t="s">
        <v>719</v>
      </c>
      <c r="E127" s="769">
        <v>336</v>
      </c>
      <c r="F127" s="59">
        <v>41520</v>
      </c>
      <c r="G127" s="771">
        <v>0</v>
      </c>
      <c r="H127" s="770">
        <v>500</v>
      </c>
      <c r="I127" s="770">
        <v>58500</v>
      </c>
      <c r="J127" s="782">
        <v>0</v>
      </c>
    </row>
    <row r="128" spans="2:10" ht="12" customHeight="1">
      <c r="B128" s="1449"/>
      <c r="C128" s="767" t="s">
        <v>843</v>
      </c>
      <c r="D128" s="768" t="s">
        <v>1554</v>
      </c>
      <c r="E128" s="769">
        <v>0</v>
      </c>
      <c r="F128" s="59">
        <v>0</v>
      </c>
      <c r="G128" s="771">
        <v>0</v>
      </c>
      <c r="H128" s="770">
        <v>10078</v>
      </c>
      <c r="I128" s="770">
        <v>45429</v>
      </c>
      <c r="J128" s="782">
        <v>0</v>
      </c>
    </row>
    <row r="129" spans="2:10" ht="12" customHeight="1">
      <c r="B129" s="1449"/>
      <c r="C129" s="767" t="s">
        <v>844</v>
      </c>
      <c r="D129" s="768" t="s">
        <v>845</v>
      </c>
      <c r="E129" s="769">
        <v>0</v>
      </c>
      <c r="F129" s="59">
        <v>3600</v>
      </c>
      <c r="G129" s="771">
        <v>0</v>
      </c>
      <c r="H129" s="770">
        <v>0</v>
      </c>
      <c r="I129" s="770">
        <v>0</v>
      </c>
      <c r="J129" s="782">
        <f>I129/$I$133*100</f>
        <v>0</v>
      </c>
    </row>
    <row r="130" spans="2:10" ht="12" customHeight="1">
      <c r="B130" s="1449"/>
      <c r="C130" s="767" t="s">
        <v>846</v>
      </c>
      <c r="D130" s="768" t="s">
        <v>780</v>
      </c>
      <c r="E130" s="769">
        <v>0</v>
      </c>
      <c r="F130" s="59">
        <v>210000</v>
      </c>
      <c r="G130" s="771">
        <v>0</v>
      </c>
      <c r="H130" s="770">
        <v>0</v>
      </c>
      <c r="I130" s="770">
        <v>0</v>
      </c>
      <c r="J130" s="782">
        <f>I130/$I$133*100</f>
        <v>0</v>
      </c>
    </row>
    <row r="131" spans="2:10" s="795" customFormat="1" ht="12" customHeight="1">
      <c r="B131" s="1449"/>
      <c r="C131" s="774" t="s">
        <v>577</v>
      </c>
      <c r="D131" s="775"/>
      <c r="E131" s="776"/>
      <c r="F131" s="70">
        <f>SUM(F104:F130)</f>
        <v>56494483</v>
      </c>
      <c r="G131" s="786">
        <f>F131/$F$133*100</f>
        <v>1.0307163265667965</v>
      </c>
      <c r="H131" s="777">
        <v>0</v>
      </c>
      <c r="I131" s="70">
        <f>SUM(I104:I130)</f>
        <v>84126640</v>
      </c>
      <c r="J131" s="787">
        <v>1.4</v>
      </c>
    </row>
    <row r="132" spans="2:10" s="795" customFormat="1" ht="12" customHeight="1">
      <c r="B132" s="785"/>
      <c r="C132" s="774"/>
      <c r="D132" s="775"/>
      <c r="E132" s="776"/>
      <c r="F132" s="70"/>
      <c r="G132" s="778"/>
      <c r="H132" s="777"/>
      <c r="I132" s="70"/>
      <c r="J132" s="779"/>
    </row>
    <row r="133" spans="2:10" s="795" customFormat="1" ht="12" customHeight="1">
      <c r="B133" s="1440" t="s">
        <v>1537</v>
      </c>
      <c r="C133" s="1441"/>
      <c r="D133" s="796"/>
      <c r="E133" s="797"/>
      <c r="F133" s="798">
        <f>SUM(F13,F29,F39,F55,F71,F88,F102,F131)</f>
        <v>5481089369</v>
      </c>
      <c r="G133" s="799">
        <f>F133/$F$133*100</f>
        <v>100</v>
      </c>
      <c r="H133" s="800"/>
      <c r="I133" s="798">
        <f>SUM(I13,I29,I39,I55,I71,I88,I102,I131)</f>
        <v>6310018005</v>
      </c>
      <c r="J133" s="801">
        <f>I133/$I$133*100</f>
        <v>100</v>
      </c>
    </row>
    <row r="134" spans="3:10" ht="12">
      <c r="C134" s="751" t="s">
        <v>847</v>
      </c>
      <c r="F134" s="753"/>
      <c r="G134" s="771"/>
      <c r="H134" s="771"/>
      <c r="I134" s="771"/>
      <c r="J134" s="771"/>
    </row>
    <row r="135" spans="6:10" ht="12">
      <c r="F135" s="753"/>
      <c r="G135" s="771"/>
      <c r="H135" s="771"/>
      <c r="I135" s="771"/>
      <c r="J135" s="771"/>
    </row>
    <row r="136" spans="6:10" ht="12">
      <c r="F136" s="753"/>
      <c r="G136" s="771"/>
      <c r="H136" s="771"/>
      <c r="I136" s="771"/>
      <c r="J136" s="771"/>
    </row>
    <row r="137" spans="7:10" ht="12">
      <c r="G137" s="802"/>
      <c r="H137" s="802"/>
      <c r="I137" s="802"/>
      <c r="J137" s="802"/>
    </row>
    <row r="138" spans="7:10" ht="12">
      <c r="G138" s="802"/>
      <c r="H138" s="802"/>
      <c r="I138" s="802"/>
      <c r="J138" s="802"/>
    </row>
    <row r="139" spans="7:10" ht="12">
      <c r="G139" s="802"/>
      <c r="H139" s="802"/>
      <c r="I139" s="802"/>
      <c r="J139" s="802"/>
    </row>
    <row r="140" spans="7:10" ht="12">
      <c r="G140" s="802"/>
      <c r="H140" s="802"/>
      <c r="I140" s="802"/>
      <c r="J140" s="802"/>
    </row>
    <row r="141" spans="7:10" ht="12">
      <c r="G141" s="802"/>
      <c r="H141" s="802"/>
      <c r="I141" s="802"/>
      <c r="J141" s="802"/>
    </row>
    <row r="142" spans="7:10" ht="12">
      <c r="G142" s="802"/>
      <c r="H142" s="802"/>
      <c r="I142" s="802"/>
      <c r="J142" s="802"/>
    </row>
    <row r="143" spans="7:10" ht="12">
      <c r="G143" s="802"/>
      <c r="H143" s="802"/>
      <c r="I143" s="802"/>
      <c r="J143" s="802"/>
    </row>
    <row r="144" spans="7:10" ht="12">
      <c r="G144" s="802"/>
      <c r="H144" s="802"/>
      <c r="I144" s="802"/>
      <c r="J144" s="802"/>
    </row>
    <row r="145" spans="7:10" ht="12">
      <c r="G145" s="802"/>
      <c r="H145" s="802"/>
      <c r="I145" s="802"/>
      <c r="J145" s="802"/>
    </row>
    <row r="146" spans="7:10" ht="12">
      <c r="G146" s="802"/>
      <c r="H146" s="802"/>
      <c r="I146" s="802"/>
      <c r="J146" s="802"/>
    </row>
  </sheetData>
  <mergeCells count="16">
    <mergeCell ref="B90:B102"/>
    <mergeCell ref="B104:B131"/>
    <mergeCell ref="B7:B13"/>
    <mergeCell ref="B15:B29"/>
    <mergeCell ref="B31:B39"/>
    <mergeCell ref="B41:B55"/>
    <mergeCell ref="H4:J4"/>
    <mergeCell ref="B133:C133"/>
    <mergeCell ref="C105:C106"/>
    <mergeCell ref="C121:C122"/>
    <mergeCell ref="B4:C5"/>
    <mergeCell ref="D4:D5"/>
    <mergeCell ref="E4:G4"/>
    <mergeCell ref="C19:C22"/>
    <mergeCell ref="B57:B71"/>
    <mergeCell ref="B73:B88"/>
  </mergeCells>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B2:M14"/>
  <sheetViews>
    <sheetView workbookViewId="0" topLeftCell="A1">
      <selection activeCell="A1" sqref="A1"/>
    </sheetView>
  </sheetViews>
  <sheetFormatPr defaultColWidth="9.00390625" defaultRowHeight="13.5"/>
  <cols>
    <col min="1" max="1" width="2.625" style="803" customWidth="1"/>
    <col min="2" max="2" width="29.375" style="803" bestFit="1" customWidth="1"/>
    <col min="3" max="3" width="6.125" style="803" bestFit="1" customWidth="1"/>
    <col min="4" max="4" width="5.25390625" style="803" bestFit="1" customWidth="1"/>
    <col min="5" max="5" width="6.375" style="803" bestFit="1" customWidth="1"/>
    <col min="6" max="6" width="5.25390625" style="803" bestFit="1" customWidth="1"/>
    <col min="7" max="7" width="5.625" style="803" customWidth="1"/>
    <col min="8" max="8" width="20.375" style="803" bestFit="1" customWidth="1"/>
    <col min="9" max="9" width="5.625" style="803" customWidth="1"/>
    <col min="10" max="10" width="6.00390625" style="803" customWidth="1"/>
    <col min="11" max="11" width="5.00390625" style="803" customWidth="1"/>
    <col min="12" max="12" width="4.75390625" style="803" bestFit="1" customWidth="1"/>
    <col min="13" max="13" width="5.625" style="803" customWidth="1"/>
    <col min="14" max="16384" width="9.00390625" style="803" customWidth="1"/>
  </cols>
  <sheetData>
    <row r="1" ht="12" customHeight="1"/>
    <row r="2" spans="2:13" ht="14.25">
      <c r="B2" s="804" t="s">
        <v>870</v>
      </c>
      <c r="H2" s="805"/>
      <c r="I2" s="805"/>
      <c r="K2" s="805"/>
      <c r="M2" s="805"/>
    </row>
    <row r="3" spans="3:13" ht="12.75" thickBot="1">
      <c r="C3" s="806"/>
      <c r="D3" s="807"/>
      <c r="E3" s="807"/>
      <c r="F3" s="807"/>
      <c r="G3" s="806"/>
      <c r="H3" s="807"/>
      <c r="I3" s="807"/>
      <c r="J3" s="806"/>
      <c r="K3" s="808" t="s">
        <v>849</v>
      </c>
      <c r="L3" s="806"/>
      <c r="M3" s="807"/>
    </row>
    <row r="4" spans="2:13" s="809" customFormat="1" ht="12.75" thickTop="1">
      <c r="B4" s="1455" t="s">
        <v>850</v>
      </c>
      <c r="C4" s="1459" t="s">
        <v>851</v>
      </c>
      <c r="D4" s="1459"/>
      <c r="E4" s="1459"/>
      <c r="F4" s="1460" t="s">
        <v>852</v>
      </c>
      <c r="G4" s="1457" t="s">
        <v>1340</v>
      </c>
      <c r="H4" s="1462" t="s">
        <v>850</v>
      </c>
      <c r="I4" s="1459" t="s">
        <v>851</v>
      </c>
      <c r="J4" s="1459"/>
      <c r="K4" s="1459"/>
      <c r="L4" s="1460" t="s">
        <v>852</v>
      </c>
      <c r="M4" s="1459" t="s">
        <v>1340</v>
      </c>
    </row>
    <row r="5" spans="2:13" s="810" customFormat="1" ht="12">
      <c r="B5" s="1456"/>
      <c r="C5" s="811" t="s">
        <v>853</v>
      </c>
      <c r="D5" s="811" t="s">
        <v>854</v>
      </c>
      <c r="E5" s="811" t="s">
        <v>855</v>
      </c>
      <c r="F5" s="1461"/>
      <c r="G5" s="1458"/>
      <c r="H5" s="1463"/>
      <c r="I5" s="811" t="s">
        <v>853</v>
      </c>
      <c r="J5" s="811" t="s">
        <v>854</v>
      </c>
      <c r="K5" s="811" t="s">
        <v>855</v>
      </c>
      <c r="L5" s="1461"/>
      <c r="M5" s="1464"/>
    </row>
    <row r="6" spans="2:13" s="812" customFormat="1" ht="12.75" customHeight="1">
      <c r="B6" s="813" t="s">
        <v>332</v>
      </c>
      <c r="C6" s="814">
        <f>SUM(C7:C12,I6:I12)</f>
        <v>242</v>
      </c>
      <c r="D6" s="814">
        <f>SUM(D7:D12,J6:J12)</f>
        <v>185</v>
      </c>
      <c r="E6" s="814">
        <f>SUM(E7:E12,K6:K12)</f>
        <v>13</v>
      </c>
      <c r="F6" s="815">
        <f>SUM(F7:F12,L6:L12)</f>
        <v>9</v>
      </c>
      <c r="G6" s="816">
        <f>SUM(G7:G12,M6:M12)</f>
        <v>449</v>
      </c>
      <c r="H6" s="817" t="s">
        <v>856</v>
      </c>
      <c r="I6" s="818">
        <v>1</v>
      </c>
      <c r="J6" s="818">
        <v>4</v>
      </c>
      <c r="K6" s="818">
        <v>0</v>
      </c>
      <c r="L6" s="818">
        <v>0</v>
      </c>
      <c r="M6" s="819">
        <f aca="true" t="shared" si="0" ref="M6:M12">SUM(I6:L6)</f>
        <v>5</v>
      </c>
    </row>
    <row r="7" spans="2:13" s="812" customFormat="1" ht="12.75" customHeight="1">
      <c r="B7" s="820" t="s">
        <v>857</v>
      </c>
      <c r="C7" s="818">
        <v>0</v>
      </c>
      <c r="D7" s="818">
        <v>0</v>
      </c>
      <c r="E7" s="818">
        <v>1</v>
      </c>
      <c r="F7" s="818">
        <v>0</v>
      </c>
      <c r="G7" s="821">
        <f aca="true" t="shared" si="1" ref="G7:G12">SUM(C7:F7)</f>
        <v>1</v>
      </c>
      <c r="H7" s="822" t="s">
        <v>858</v>
      </c>
      <c r="I7" s="818">
        <v>1</v>
      </c>
      <c r="J7" s="818">
        <v>8</v>
      </c>
      <c r="K7" s="818">
        <v>0</v>
      </c>
      <c r="L7" s="818">
        <v>0</v>
      </c>
      <c r="M7" s="819">
        <f t="shared" si="0"/>
        <v>9</v>
      </c>
    </row>
    <row r="8" spans="2:13" s="812" customFormat="1" ht="12.75" customHeight="1">
      <c r="B8" s="820" t="s">
        <v>859</v>
      </c>
      <c r="C8" s="818">
        <v>0</v>
      </c>
      <c r="D8" s="818">
        <v>2</v>
      </c>
      <c r="E8" s="818">
        <v>0</v>
      </c>
      <c r="F8" s="818">
        <v>0</v>
      </c>
      <c r="G8" s="821">
        <f t="shared" si="1"/>
        <v>2</v>
      </c>
      <c r="H8" s="822" t="s">
        <v>860</v>
      </c>
      <c r="I8" s="818">
        <v>225</v>
      </c>
      <c r="J8" s="818">
        <v>0</v>
      </c>
      <c r="K8" s="818">
        <v>0</v>
      </c>
      <c r="L8" s="818">
        <v>0</v>
      </c>
      <c r="M8" s="819">
        <f t="shared" si="0"/>
        <v>225</v>
      </c>
    </row>
    <row r="9" spans="2:13" s="812" customFormat="1" ht="12.75" customHeight="1">
      <c r="B9" s="820" t="s">
        <v>861</v>
      </c>
      <c r="C9" s="818">
        <v>2</v>
      </c>
      <c r="D9" s="818">
        <v>69</v>
      </c>
      <c r="E9" s="818">
        <v>3</v>
      </c>
      <c r="F9" s="818">
        <v>4</v>
      </c>
      <c r="G9" s="821">
        <f t="shared" si="1"/>
        <v>78</v>
      </c>
      <c r="H9" s="822" t="s">
        <v>862</v>
      </c>
      <c r="I9" s="818">
        <v>0</v>
      </c>
      <c r="J9" s="818">
        <v>2</v>
      </c>
      <c r="K9" s="818">
        <v>0</v>
      </c>
      <c r="L9" s="818">
        <v>0</v>
      </c>
      <c r="M9" s="819">
        <f t="shared" si="0"/>
        <v>2</v>
      </c>
    </row>
    <row r="10" spans="2:13" s="812" customFormat="1" ht="12.75" customHeight="1">
      <c r="B10" s="820" t="s">
        <v>863</v>
      </c>
      <c r="C10" s="818">
        <v>2</v>
      </c>
      <c r="D10" s="818">
        <v>62</v>
      </c>
      <c r="E10" s="818">
        <v>3</v>
      </c>
      <c r="F10" s="818">
        <v>5</v>
      </c>
      <c r="G10" s="821">
        <f t="shared" si="1"/>
        <v>72</v>
      </c>
      <c r="H10" s="822" t="s">
        <v>864</v>
      </c>
      <c r="I10" s="818">
        <v>0</v>
      </c>
      <c r="J10" s="818">
        <v>0</v>
      </c>
      <c r="K10" s="818">
        <v>1</v>
      </c>
      <c r="L10" s="818">
        <v>0</v>
      </c>
      <c r="M10" s="819">
        <f t="shared" si="0"/>
        <v>1</v>
      </c>
    </row>
    <row r="11" spans="2:13" s="812" customFormat="1" ht="12.75" customHeight="1">
      <c r="B11" s="820" t="s">
        <v>865</v>
      </c>
      <c r="C11" s="818">
        <v>5</v>
      </c>
      <c r="D11" s="818">
        <v>14</v>
      </c>
      <c r="E11" s="818">
        <v>0</v>
      </c>
      <c r="F11" s="818">
        <v>0</v>
      </c>
      <c r="G11" s="821">
        <f t="shared" si="1"/>
        <v>19</v>
      </c>
      <c r="H11" s="822" t="s">
        <v>866</v>
      </c>
      <c r="I11" s="818">
        <v>0</v>
      </c>
      <c r="J11" s="818">
        <v>1</v>
      </c>
      <c r="K11" s="818">
        <v>0</v>
      </c>
      <c r="L11" s="818">
        <v>0</v>
      </c>
      <c r="M11" s="819">
        <f t="shared" si="0"/>
        <v>1</v>
      </c>
    </row>
    <row r="12" spans="2:13" s="812" customFormat="1" ht="12.75" customHeight="1">
      <c r="B12" s="820" t="s">
        <v>867</v>
      </c>
      <c r="C12" s="818">
        <v>6</v>
      </c>
      <c r="D12" s="818">
        <v>7</v>
      </c>
      <c r="E12" s="818">
        <v>5</v>
      </c>
      <c r="F12" s="818">
        <v>0</v>
      </c>
      <c r="G12" s="821">
        <f t="shared" si="1"/>
        <v>18</v>
      </c>
      <c r="H12" s="822" t="s">
        <v>868</v>
      </c>
      <c r="I12" s="818">
        <v>0</v>
      </c>
      <c r="J12" s="818">
        <v>16</v>
      </c>
      <c r="K12" s="818">
        <v>0</v>
      </c>
      <c r="L12" s="818">
        <v>0</v>
      </c>
      <c r="M12" s="819">
        <f t="shared" si="0"/>
        <v>16</v>
      </c>
    </row>
    <row r="13" spans="2:13" s="812" customFormat="1" ht="6" customHeight="1">
      <c r="B13" s="823"/>
      <c r="C13" s="824"/>
      <c r="D13" s="824"/>
      <c r="E13" s="824"/>
      <c r="F13" s="824"/>
      <c r="G13" s="825"/>
      <c r="H13" s="826"/>
      <c r="I13" s="824"/>
      <c r="J13" s="824"/>
      <c r="K13" s="824"/>
      <c r="L13" s="824"/>
      <c r="M13" s="827"/>
    </row>
    <row r="14" ht="12">
      <c r="B14" s="803" t="s">
        <v>869</v>
      </c>
    </row>
  </sheetData>
  <mergeCells count="8">
    <mergeCell ref="H4:H5"/>
    <mergeCell ref="M4:M5"/>
    <mergeCell ref="I4:K4"/>
    <mergeCell ref="L4:L5"/>
    <mergeCell ref="B4:B5"/>
    <mergeCell ref="G4:G5"/>
    <mergeCell ref="C4:E4"/>
    <mergeCell ref="F4:F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9.00390625" defaultRowHeight="13.5"/>
  <cols>
    <col min="1" max="1" width="3.375" style="124" customWidth="1"/>
    <col min="2" max="2" width="2.00390625" style="124" customWidth="1"/>
    <col min="3" max="3" width="21.625" style="124" customWidth="1"/>
    <col min="4" max="4" width="21.125" style="124" customWidth="1"/>
    <col min="5" max="6" width="20.625" style="124" customWidth="1"/>
    <col min="7" max="10" width="7.625" style="124" customWidth="1"/>
    <col min="11" max="16384" width="9.00390625" style="124" customWidth="1"/>
  </cols>
  <sheetData>
    <row r="2" ht="14.25">
      <c r="B2" s="125" t="s">
        <v>914</v>
      </c>
    </row>
    <row r="3" spans="2:6" s="108" customFormat="1" ht="12.75" thickBot="1">
      <c r="B3" s="128"/>
      <c r="C3" s="128"/>
      <c r="D3" s="128"/>
      <c r="E3" s="128"/>
      <c r="F3" s="828" t="s">
        <v>871</v>
      </c>
    </row>
    <row r="4" spans="2:6" s="108" customFormat="1" ht="32.25" customHeight="1" thickTop="1">
      <c r="B4" s="829" t="s">
        <v>872</v>
      </c>
      <c r="C4" s="830"/>
      <c r="D4" s="831" t="s">
        <v>873</v>
      </c>
      <c r="E4" s="831" t="s">
        <v>874</v>
      </c>
      <c r="F4" s="831" t="s">
        <v>875</v>
      </c>
    </row>
    <row r="5" spans="2:6" s="108" customFormat="1" ht="6.75" customHeight="1">
      <c r="B5" s="832"/>
      <c r="C5" s="833"/>
      <c r="D5" s="834"/>
      <c r="E5" s="834"/>
      <c r="F5" s="577"/>
    </row>
    <row r="6" spans="1:6" ht="12">
      <c r="A6" s="108"/>
      <c r="B6" s="1185" t="s">
        <v>1264</v>
      </c>
      <c r="C6" s="1186"/>
      <c r="D6" s="58">
        <f>SUM(D7:D22)</f>
        <v>9833</v>
      </c>
      <c r="E6" s="59">
        <f>SUM(E7:E22)</f>
        <v>11310</v>
      </c>
      <c r="F6" s="437">
        <v>14225</v>
      </c>
    </row>
    <row r="7" spans="1:6" ht="12">
      <c r="A7" s="108"/>
      <c r="B7" s="835"/>
      <c r="C7" s="836" t="s">
        <v>1241</v>
      </c>
      <c r="D7" s="837">
        <v>2337</v>
      </c>
      <c r="E7" s="837">
        <v>2711</v>
      </c>
      <c r="F7" s="437">
        <v>3417</v>
      </c>
    </row>
    <row r="8" spans="1:6" ht="12">
      <c r="A8" s="108"/>
      <c r="B8" s="838"/>
      <c r="C8" s="836" t="s">
        <v>876</v>
      </c>
      <c r="D8" s="837">
        <v>2596</v>
      </c>
      <c r="E8" s="837">
        <v>2866</v>
      </c>
      <c r="F8" s="437">
        <v>3333</v>
      </c>
    </row>
    <row r="9" spans="1:6" ht="12">
      <c r="A9" s="108"/>
      <c r="B9" s="839"/>
      <c r="C9" s="836" t="s">
        <v>877</v>
      </c>
      <c r="D9" s="837">
        <v>1579</v>
      </c>
      <c r="E9" s="837">
        <v>1724</v>
      </c>
      <c r="F9" s="437">
        <v>2031</v>
      </c>
    </row>
    <row r="10" spans="1:6" ht="12">
      <c r="A10" s="108"/>
      <c r="B10" s="839"/>
      <c r="C10" s="836" t="s">
        <v>878</v>
      </c>
      <c r="D10" s="837">
        <v>145</v>
      </c>
      <c r="E10" s="837">
        <v>191</v>
      </c>
      <c r="F10" s="437">
        <v>418</v>
      </c>
    </row>
    <row r="11" spans="1:6" ht="12">
      <c r="A11" s="108"/>
      <c r="B11" s="839"/>
      <c r="C11" s="836" t="s">
        <v>879</v>
      </c>
      <c r="D11" s="837">
        <v>149</v>
      </c>
      <c r="E11" s="837">
        <v>159</v>
      </c>
      <c r="F11" s="437">
        <v>167</v>
      </c>
    </row>
    <row r="12" spans="1:6" ht="12">
      <c r="A12" s="108"/>
      <c r="B12" s="839"/>
      <c r="C12" s="57" t="s">
        <v>1511</v>
      </c>
      <c r="D12" s="837">
        <v>368</v>
      </c>
      <c r="E12" s="837">
        <v>432</v>
      </c>
      <c r="F12" s="437">
        <v>494</v>
      </c>
    </row>
    <row r="13" spans="1:6" ht="12">
      <c r="A13" s="108"/>
      <c r="B13" s="839"/>
      <c r="C13" s="836" t="s">
        <v>880</v>
      </c>
      <c r="D13" s="837">
        <v>17</v>
      </c>
      <c r="E13" s="837">
        <v>24</v>
      </c>
      <c r="F13" s="437">
        <v>29</v>
      </c>
    </row>
    <row r="14" spans="1:6" ht="12">
      <c r="A14" s="108"/>
      <c r="B14" s="839"/>
      <c r="C14" s="836" t="s">
        <v>1515</v>
      </c>
      <c r="D14" s="837">
        <v>6</v>
      </c>
      <c r="E14" s="837">
        <v>5</v>
      </c>
      <c r="F14" s="437">
        <v>5</v>
      </c>
    </row>
    <row r="15" spans="1:6" ht="12">
      <c r="A15" s="108"/>
      <c r="B15" s="839"/>
      <c r="C15" s="57" t="s">
        <v>881</v>
      </c>
      <c r="D15" s="837">
        <v>163</v>
      </c>
      <c r="E15" s="837">
        <v>145</v>
      </c>
      <c r="F15" s="437">
        <v>155</v>
      </c>
    </row>
    <row r="16" spans="1:6" ht="12">
      <c r="A16" s="108"/>
      <c r="B16" s="839"/>
      <c r="C16" s="836" t="s">
        <v>882</v>
      </c>
      <c r="D16" s="837">
        <v>235</v>
      </c>
      <c r="E16" s="837">
        <v>292</v>
      </c>
      <c r="F16" s="437">
        <v>452</v>
      </c>
    </row>
    <row r="17" spans="1:6" ht="12">
      <c r="A17" s="108"/>
      <c r="B17" s="839"/>
      <c r="C17" s="836" t="s">
        <v>1519</v>
      </c>
      <c r="D17" s="837">
        <v>637</v>
      </c>
      <c r="E17" s="837">
        <v>688</v>
      </c>
      <c r="F17" s="437">
        <v>542</v>
      </c>
    </row>
    <row r="18" spans="1:6" ht="12">
      <c r="A18" s="108"/>
      <c r="B18" s="839"/>
      <c r="C18" s="836" t="s">
        <v>1522</v>
      </c>
      <c r="D18" s="837">
        <v>954</v>
      </c>
      <c r="E18" s="837">
        <v>1181</v>
      </c>
      <c r="F18" s="437">
        <v>1522</v>
      </c>
    </row>
    <row r="19" spans="1:6" ht="12">
      <c r="A19" s="108"/>
      <c r="B19" s="839"/>
      <c r="C19" s="836" t="s">
        <v>1523</v>
      </c>
      <c r="D19" s="837">
        <v>496</v>
      </c>
      <c r="E19" s="837">
        <v>711</v>
      </c>
      <c r="F19" s="437">
        <v>1026</v>
      </c>
    </row>
    <row r="20" spans="1:6" ht="12">
      <c r="A20" s="108"/>
      <c r="B20" s="839"/>
      <c r="C20" s="836" t="s">
        <v>883</v>
      </c>
      <c r="D20" s="837">
        <v>32</v>
      </c>
      <c r="E20" s="837">
        <v>69</v>
      </c>
      <c r="F20" s="437">
        <v>63</v>
      </c>
    </row>
    <row r="21" spans="1:6" ht="12">
      <c r="A21" s="108"/>
      <c r="B21" s="839"/>
      <c r="C21" s="836" t="s">
        <v>884</v>
      </c>
      <c r="D21" s="837">
        <v>22</v>
      </c>
      <c r="E21" s="837">
        <v>21</v>
      </c>
      <c r="F21" s="437">
        <v>12</v>
      </c>
    </row>
    <row r="22" spans="1:6" ht="12">
      <c r="A22" s="108"/>
      <c r="B22" s="839"/>
      <c r="C22" s="836" t="s">
        <v>885</v>
      </c>
      <c r="D22" s="837">
        <v>97</v>
      </c>
      <c r="E22" s="837">
        <v>91</v>
      </c>
      <c r="F22" s="437">
        <v>140</v>
      </c>
    </row>
    <row r="23" spans="1:6" ht="12">
      <c r="A23" s="108"/>
      <c r="B23" s="1185" t="s">
        <v>886</v>
      </c>
      <c r="C23" s="1186"/>
      <c r="D23" s="837">
        <v>757</v>
      </c>
      <c r="E23" s="837">
        <v>809</v>
      </c>
      <c r="F23" s="437">
        <v>752</v>
      </c>
    </row>
    <row r="24" spans="1:6" ht="12">
      <c r="A24" s="108"/>
      <c r="B24" s="1185" t="s">
        <v>887</v>
      </c>
      <c r="C24" s="1186"/>
      <c r="D24" s="837">
        <v>49</v>
      </c>
      <c r="E24" s="837">
        <v>52</v>
      </c>
      <c r="F24" s="437">
        <v>63</v>
      </c>
    </row>
    <row r="25" spans="1:6" ht="12">
      <c r="A25" s="108"/>
      <c r="B25" s="1185" t="s">
        <v>888</v>
      </c>
      <c r="C25" s="1186"/>
      <c r="D25" s="837">
        <v>258</v>
      </c>
      <c r="E25" s="837">
        <v>261</v>
      </c>
      <c r="F25" s="437">
        <v>254</v>
      </c>
    </row>
    <row r="26" spans="1:6" ht="12">
      <c r="A26" s="108"/>
      <c r="B26" s="1185" t="s">
        <v>1238</v>
      </c>
      <c r="C26" s="1186"/>
      <c r="D26" s="837">
        <f>SUM(D27:D30)</f>
        <v>196</v>
      </c>
      <c r="E26" s="837">
        <f>SUM(E27:E30)</f>
        <v>258</v>
      </c>
      <c r="F26" s="437">
        <v>322</v>
      </c>
    </row>
    <row r="27" spans="1:6" ht="12">
      <c r="A27" s="108"/>
      <c r="B27" s="131"/>
      <c r="C27" s="57" t="s">
        <v>889</v>
      </c>
      <c r="D27" s="837">
        <v>49</v>
      </c>
      <c r="E27" s="837">
        <v>100</v>
      </c>
      <c r="F27" s="437">
        <v>114</v>
      </c>
    </row>
    <row r="28" spans="1:6" ht="12">
      <c r="A28" s="108"/>
      <c r="B28" s="131"/>
      <c r="C28" s="57" t="s">
        <v>890</v>
      </c>
      <c r="D28" s="837">
        <v>94</v>
      </c>
      <c r="E28" s="837">
        <v>52</v>
      </c>
      <c r="F28" s="437">
        <v>82</v>
      </c>
    </row>
    <row r="29" spans="1:6" ht="12">
      <c r="A29" s="108"/>
      <c r="B29" s="131"/>
      <c r="C29" s="57" t="s">
        <v>891</v>
      </c>
      <c r="D29" s="837">
        <v>5</v>
      </c>
      <c r="E29" s="837">
        <v>4</v>
      </c>
      <c r="F29" s="437">
        <v>0</v>
      </c>
    </row>
    <row r="30" spans="1:6" ht="12">
      <c r="A30" s="108"/>
      <c r="B30" s="131"/>
      <c r="C30" s="57" t="s">
        <v>892</v>
      </c>
      <c r="D30" s="837">
        <v>48</v>
      </c>
      <c r="E30" s="837">
        <v>102</v>
      </c>
      <c r="F30" s="437">
        <v>0</v>
      </c>
    </row>
    <row r="31" spans="1:6" ht="12">
      <c r="A31" s="108"/>
      <c r="B31" s="1185" t="s">
        <v>1262</v>
      </c>
      <c r="C31" s="1186"/>
      <c r="D31" s="58">
        <v>919</v>
      </c>
      <c r="E31" s="59">
        <v>1117</v>
      </c>
      <c r="F31" s="437">
        <v>1458</v>
      </c>
    </row>
    <row r="32" spans="2:6" ht="12">
      <c r="B32" s="1185" t="s">
        <v>893</v>
      </c>
      <c r="C32" s="1186"/>
      <c r="D32" s="59">
        <f>SUM(D33:D34)</f>
        <v>8636</v>
      </c>
      <c r="E32" s="59">
        <f>SUM(E33:E34)</f>
        <v>10281</v>
      </c>
      <c r="F32" s="437">
        <f>SUM(F33:F34)</f>
        <v>12385</v>
      </c>
    </row>
    <row r="33" spans="2:6" ht="12">
      <c r="B33" s="116"/>
      <c r="C33" s="57" t="s">
        <v>894</v>
      </c>
      <c r="D33" s="59">
        <v>4669</v>
      </c>
      <c r="E33" s="59">
        <v>5600</v>
      </c>
      <c r="F33" s="437">
        <v>7086</v>
      </c>
    </row>
    <row r="34" spans="2:6" ht="12">
      <c r="B34" s="116"/>
      <c r="C34" s="57" t="s">
        <v>895</v>
      </c>
      <c r="D34" s="837">
        <v>3967</v>
      </c>
      <c r="E34" s="837">
        <v>4681</v>
      </c>
      <c r="F34" s="437">
        <v>5299</v>
      </c>
    </row>
    <row r="35" spans="2:6" ht="12">
      <c r="B35" s="1185" t="s">
        <v>896</v>
      </c>
      <c r="C35" s="1186"/>
      <c r="D35" s="837">
        <v>88</v>
      </c>
      <c r="E35" s="837">
        <v>206</v>
      </c>
      <c r="F35" s="437">
        <v>132</v>
      </c>
    </row>
    <row r="36" spans="2:6" ht="12">
      <c r="B36" s="1185" t="s">
        <v>897</v>
      </c>
      <c r="C36" s="1186"/>
      <c r="D36" s="837">
        <v>72</v>
      </c>
      <c r="E36" s="837">
        <v>38</v>
      </c>
      <c r="F36" s="493">
        <v>74</v>
      </c>
    </row>
    <row r="37" spans="2:6" ht="12">
      <c r="B37" s="1185" t="s">
        <v>898</v>
      </c>
      <c r="C37" s="1186"/>
      <c r="D37" s="837">
        <v>797</v>
      </c>
      <c r="E37" s="837">
        <v>857</v>
      </c>
      <c r="F37" s="493">
        <v>1037</v>
      </c>
    </row>
    <row r="38" spans="2:6" ht="12">
      <c r="B38" s="131"/>
      <c r="C38" s="57" t="s">
        <v>899</v>
      </c>
      <c r="D38" s="837">
        <v>0</v>
      </c>
      <c r="E38" s="837">
        <v>0</v>
      </c>
      <c r="F38" s="493">
        <v>0</v>
      </c>
    </row>
    <row r="39" spans="2:6" ht="12">
      <c r="B39" s="131"/>
      <c r="C39" s="57" t="s">
        <v>900</v>
      </c>
      <c r="D39" s="837">
        <v>130</v>
      </c>
      <c r="E39" s="837">
        <v>89</v>
      </c>
      <c r="F39" s="493">
        <v>67</v>
      </c>
    </row>
    <row r="40" spans="2:6" ht="12">
      <c r="B40" s="131"/>
      <c r="C40" s="57" t="s">
        <v>901</v>
      </c>
      <c r="D40" s="837">
        <v>0</v>
      </c>
      <c r="E40" s="837">
        <v>0</v>
      </c>
      <c r="F40" s="493">
        <v>44</v>
      </c>
    </row>
    <row r="41" spans="2:6" ht="12">
      <c r="B41" s="1185" t="s">
        <v>902</v>
      </c>
      <c r="C41" s="1186"/>
      <c r="D41" s="837">
        <f>SUM(D42:D44)</f>
        <v>1297</v>
      </c>
      <c r="E41" s="837">
        <f>SUM(E42:E44)</f>
        <v>1229</v>
      </c>
      <c r="F41" s="437">
        <f>SUM(F42:F44)</f>
        <v>1076</v>
      </c>
    </row>
    <row r="42" spans="2:6" ht="12">
      <c r="B42" s="131"/>
      <c r="C42" s="57" t="s">
        <v>903</v>
      </c>
      <c r="D42" s="837">
        <v>1250</v>
      </c>
      <c r="E42" s="837">
        <v>1185</v>
      </c>
      <c r="F42" s="437">
        <v>1035</v>
      </c>
    </row>
    <row r="43" spans="2:6" ht="12">
      <c r="B43" s="131"/>
      <c r="C43" s="57" t="s">
        <v>904</v>
      </c>
      <c r="D43" s="837">
        <v>47</v>
      </c>
      <c r="E43" s="837">
        <v>44</v>
      </c>
      <c r="F43" s="437">
        <v>41</v>
      </c>
    </row>
    <row r="44" spans="2:6" ht="12">
      <c r="B44" s="131"/>
      <c r="C44" s="57" t="s">
        <v>905</v>
      </c>
      <c r="D44" s="840">
        <v>0</v>
      </c>
      <c r="E44" s="840">
        <v>0</v>
      </c>
      <c r="F44" s="437">
        <v>0</v>
      </c>
    </row>
    <row r="45" spans="2:6" ht="12">
      <c r="B45" s="1185" t="s">
        <v>906</v>
      </c>
      <c r="C45" s="1186"/>
      <c r="D45" s="837">
        <v>1361</v>
      </c>
      <c r="E45" s="837">
        <v>1618</v>
      </c>
      <c r="F45" s="437">
        <v>1921</v>
      </c>
    </row>
    <row r="46" spans="2:6" ht="12">
      <c r="B46" s="116"/>
      <c r="C46" s="57" t="s">
        <v>907</v>
      </c>
      <c r="D46" s="837">
        <v>0</v>
      </c>
      <c r="E46" s="841" t="s">
        <v>908</v>
      </c>
      <c r="F46" s="437">
        <v>416</v>
      </c>
    </row>
    <row r="47" spans="2:6" ht="12">
      <c r="B47" s="116"/>
      <c r="C47" s="57" t="s">
        <v>909</v>
      </c>
      <c r="D47" s="837">
        <v>83</v>
      </c>
      <c r="E47" s="837">
        <v>210</v>
      </c>
      <c r="F47" s="493">
        <v>214</v>
      </c>
    </row>
    <row r="48" spans="2:6" ht="12">
      <c r="B48" s="1185" t="s">
        <v>910</v>
      </c>
      <c r="C48" s="1186"/>
      <c r="D48" s="842">
        <v>853</v>
      </c>
      <c r="E48" s="842">
        <v>763</v>
      </c>
      <c r="F48" s="66">
        <v>654</v>
      </c>
    </row>
    <row r="49" spans="2:6" ht="12">
      <c r="B49" s="1185" t="s">
        <v>1373</v>
      </c>
      <c r="C49" s="1186"/>
      <c r="D49" s="837">
        <v>569</v>
      </c>
      <c r="E49" s="837">
        <v>582</v>
      </c>
      <c r="F49" s="493">
        <v>728</v>
      </c>
    </row>
    <row r="50" spans="2:6" ht="12">
      <c r="B50" s="131"/>
      <c r="C50" s="188" t="s">
        <v>911</v>
      </c>
      <c r="D50" s="837"/>
      <c r="E50" s="837"/>
      <c r="F50" s="493"/>
    </row>
    <row r="51" spans="2:6" ht="12">
      <c r="B51" s="131"/>
      <c r="C51" s="188" t="s">
        <v>912</v>
      </c>
      <c r="D51" s="837"/>
      <c r="E51" s="837"/>
      <c r="F51" s="493"/>
    </row>
    <row r="52" spans="2:6" s="135" customFormat="1" ht="13.5" customHeight="1">
      <c r="B52" s="1176" t="s">
        <v>1340</v>
      </c>
      <c r="C52" s="1177"/>
      <c r="D52" s="70">
        <v>25685</v>
      </c>
      <c r="E52" s="70">
        <v>29381</v>
      </c>
      <c r="F52" s="433">
        <v>35081</v>
      </c>
    </row>
    <row r="53" spans="2:6" s="135" customFormat="1" ht="8.25" customHeight="1">
      <c r="B53" s="1465"/>
      <c r="C53" s="1466"/>
      <c r="D53" s="798"/>
      <c r="E53" s="798"/>
      <c r="F53" s="843"/>
    </row>
    <row r="54" ht="12">
      <c r="C54" s="124" t="s">
        <v>913</v>
      </c>
    </row>
  </sheetData>
  <mergeCells count="16">
    <mergeCell ref="B53:C53"/>
    <mergeCell ref="B26:C26"/>
    <mergeCell ref="B25:C25"/>
    <mergeCell ref="B31:C31"/>
    <mergeCell ref="B48:C48"/>
    <mergeCell ref="B35:C35"/>
    <mergeCell ref="B36:C36"/>
    <mergeCell ref="B37:C37"/>
    <mergeCell ref="B41:C41"/>
    <mergeCell ref="B52:C52"/>
    <mergeCell ref="B49:C49"/>
    <mergeCell ref="B45:C45"/>
    <mergeCell ref="B6:C6"/>
    <mergeCell ref="B32:C32"/>
    <mergeCell ref="B23:C23"/>
    <mergeCell ref="B24:C24"/>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I115"/>
  <sheetViews>
    <sheetView workbookViewId="0" topLeftCell="A1">
      <selection activeCell="A1" sqref="A1"/>
    </sheetView>
  </sheetViews>
  <sheetFormatPr defaultColWidth="9.00390625" defaultRowHeight="13.5"/>
  <cols>
    <col min="1" max="1" width="3.625" style="17" customWidth="1"/>
    <col min="2" max="2" width="2.625" style="17" customWidth="1"/>
    <col min="3" max="3" width="11.25390625" style="17" customWidth="1"/>
    <col min="4" max="6" width="15.625" style="17" customWidth="1"/>
    <col min="7" max="7" width="15.625" style="19" customWidth="1"/>
    <col min="8" max="9" width="15.625" style="17" customWidth="1"/>
    <col min="10" max="16384" width="9.00390625" style="17" customWidth="1"/>
  </cols>
  <sheetData>
    <row r="2" ht="16.5" customHeight="1">
      <c r="B2" s="18" t="s">
        <v>375</v>
      </c>
    </row>
    <row r="3" spans="3:9" ht="12.75" thickBot="1">
      <c r="C3" s="20"/>
      <c r="D3" s="20"/>
      <c r="E3" s="20"/>
      <c r="F3" s="21"/>
      <c r="G3" s="22"/>
      <c r="H3" s="21"/>
      <c r="I3" s="21"/>
    </row>
    <row r="4" spans="2:9" ht="15" customHeight="1" thickTop="1">
      <c r="B4" s="1196" t="s">
        <v>133</v>
      </c>
      <c r="C4" s="1197"/>
      <c r="D4" s="1203" t="s">
        <v>321</v>
      </c>
      <c r="E4" s="1204"/>
      <c r="F4" s="1207" t="s">
        <v>322</v>
      </c>
      <c r="G4" s="1208"/>
      <c r="H4" s="23" t="s">
        <v>323</v>
      </c>
      <c r="I4" s="24" t="s">
        <v>324</v>
      </c>
    </row>
    <row r="5" spans="2:9" ht="15" customHeight="1">
      <c r="B5" s="1198"/>
      <c r="C5" s="1199"/>
      <c r="D5" s="1205"/>
      <c r="E5" s="1206"/>
      <c r="F5" s="1189" t="s">
        <v>325</v>
      </c>
      <c r="G5" s="1190"/>
      <c r="H5" s="25" t="s">
        <v>326</v>
      </c>
      <c r="I5" s="25" t="s">
        <v>327</v>
      </c>
    </row>
    <row r="6" spans="2:9" s="20" customFormat="1" ht="25.5" customHeight="1">
      <c r="B6" s="1200"/>
      <c r="C6" s="1201"/>
      <c r="D6" s="26" t="s">
        <v>328</v>
      </c>
      <c r="E6" s="27" t="s">
        <v>329</v>
      </c>
      <c r="F6" s="28" t="s">
        <v>330</v>
      </c>
      <c r="G6" s="28" t="s">
        <v>331</v>
      </c>
      <c r="H6" s="29" t="s">
        <v>328</v>
      </c>
      <c r="I6" s="29" t="s">
        <v>328</v>
      </c>
    </row>
    <row r="7" spans="2:9" s="30" customFormat="1" ht="12" customHeight="1">
      <c r="B7" s="31"/>
      <c r="C7" s="32"/>
      <c r="D7" s="33"/>
      <c r="E7" s="34"/>
      <c r="F7" s="35"/>
      <c r="G7" s="36"/>
      <c r="H7" s="35"/>
      <c r="I7" s="37"/>
    </row>
    <row r="8" spans="2:9" s="38" customFormat="1" ht="12" customHeight="1">
      <c r="B8" s="1194" t="s">
        <v>332</v>
      </c>
      <c r="C8" s="1202"/>
      <c r="D8" s="41">
        <f>SUM(D10+D25)</f>
        <v>1320664</v>
      </c>
      <c r="E8" s="41">
        <f>SUM(E10+E25)</f>
        <v>1353649</v>
      </c>
      <c r="F8" s="42">
        <f>SUM(D8-E8)</f>
        <v>-32985</v>
      </c>
      <c r="G8" s="43">
        <v>-2.4</v>
      </c>
      <c r="H8" s="44">
        <f>SUM(H10+H25)</f>
        <v>9325.15</v>
      </c>
      <c r="I8" s="45">
        <v>141.6</v>
      </c>
    </row>
    <row r="9" spans="2:9" s="30" customFormat="1" ht="12" customHeight="1">
      <c r="B9" s="46"/>
      <c r="C9" s="47"/>
      <c r="D9" s="48"/>
      <c r="E9" s="49"/>
      <c r="F9" s="50"/>
      <c r="G9" s="50"/>
      <c r="H9" s="51"/>
      <c r="I9" s="52"/>
    </row>
    <row r="10" spans="2:9" s="38" customFormat="1" ht="12" customHeight="1">
      <c r="B10" s="1194" t="s">
        <v>333</v>
      </c>
      <c r="C10" s="1202"/>
      <c r="D10" s="41">
        <f>SUM(D12:D23)</f>
        <v>770988</v>
      </c>
      <c r="E10" s="41">
        <f>SUM(E12:E23)</f>
        <v>770156</v>
      </c>
      <c r="F10" s="42">
        <f>SUM(D10-E10)</f>
        <v>832</v>
      </c>
      <c r="G10" s="43">
        <v>0.1</v>
      </c>
      <c r="H10" s="44">
        <f>SUM(H12:H23)</f>
        <v>2983.13</v>
      </c>
      <c r="I10" s="45">
        <v>258.4</v>
      </c>
    </row>
    <row r="11" spans="2:9" ht="12" customHeight="1">
      <c r="B11" s="53"/>
      <c r="C11" s="54"/>
      <c r="D11" s="48"/>
      <c r="E11" s="49"/>
      <c r="F11" s="50"/>
      <c r="G11" s="50"/>
      <c r="H11" s="55"/>
      <c r="I11" s="56"/>
    </row>
    <row r="12" spans="2:9" ht="12" customHeight="1">
      <c r="B12" s="53"/>
      <c r="C12" s="57" t="s">
        <v>303</v>
      </c>
      <c r="D12" s="58">
        <v>188597</v>
      </c>
      <c r="E12" s="59">
        <v>183798</v>
      </c>
      <c r="F12" s="60">
        <f aca="true" t="shared" si="0" ref="F12:F23">SUM(D12-E12)</f>
        <v>4799</v>
      </c>
      <c r="G12" s="61">
        <v>2.6</v>
      </c>
      <c r="H12" s="62">
        <v>381.58</v>
      </c>
      <c r="I12" s="63">
        <v>494.3</v>
      </c>
    </row>
    <row r="13" spans="2:9" ht="12" customHeight="1">
      <c r="B13" s="53"/>
      <c r="C13" s="57" t="s">
        <v>304</v>
      </c>
      <c r="D13" s="58">
        <v>96991</v>
      </c>
      <c r="E13" s="59">
        <v>95714</v>
      </c>
      <c r="F13" s="60">
        <f t="shared" si="0"/>
        <v>1277</v>
      </c>
      <c r="G13" s="61">
        <v>1.3</v>
      </c>
      <c r="H13" s="62">
        <v>548.89</v>
      </c>
      <c r="I13" s="63">
        <v>176.7</v>
      </c>
    </row>
    <row r="14" spans="2:9" ht="12" customHeight="1">
      <c r="B14" s="53"/>
      <c r="C14" s="57" t="s">
        <v>305</v>
      </c>
      <c r="D14" s="58">
        <v>83149</v>
      </c>
      <c r="E14" s="59">
        <v>84790</v>
      </c>
      <c r="F14" s="60">
        <f t="shared" si="0"/>
        <v>-1641</v>
      </c>
      <c r="G14" s="61">
        <v>-1.9</v>
      </c>
      <c r="H14" s="62">
        <v>197.73</v>
      </c>
      <c r="I14" s="63">
        <v>420.5</v>
      </c>
    </row>
    <row r="15" spans="2:9" ht="12" customHeight="1">
      <c r="B15" s="53"/>
      <c r="C15" s="57" t="s">
        <v>306</v>
      </c>
      <c r="D15" s="58">
        <v>97671</v>
      </c>
      <c r="E15" s="59">
        <v>96735</v>
      </c>
      <c r="F15" s="60">
        <f t="shared" si="0"/>
        <v>936</v>
      </c>
      <c r="G15" s="61">
        <v>1</v>
      </c>
      <c r="H15" s="62">
        <v>173.85</v>
      </c>
      <c r="I15" s="63">
        <v>561.8</v>
      </c>
    </row>
    <row r="16" spans="2:9" ht="12" customHeight="1">
      <c r="B16" s="53"/>
      <c r="C16" s="57" t="s">
        <v>307</v>
      </c>
      <c r="D16" s="58">
        <v>43550</v>
      </c>
      <c r="E16" s="59">
        <v>42712</v>
      </c>
      <c r="F16" s="60">
        <f t="shared" si="0"/>
        <v>838</v>
      </c>
      <c r="G16" s="61">
        <v>2</v>
      </c>
      <c r="H16" s="62">
        <v>224.18</v>
      </c>
      <c r="I16" s="63">
        <v>194.3</v>
      </c>
    </row>
    <row r="17" spans="2:9" ht="12" customHeight="1">
      <c r="B17" s="53"/>
      <c r="C17" s="57" t="s">
        <v>308</v>
      </c>
      <c r="D17" s="58">
        <v>40015</v>
      </c>
      <c r="E17" s="59">
        <v>40657</v>
      </c>
      <c r="F17" s="60">
        <f t="shared" si="0"/>
        <v>-642</v>
      </c>
      <c r="G17" s="61">
        <v>-1.6</v>
      </c>
      <c r="H17" s="62">
        <v>140.85</v>
      </c>
      <c r="I17" s="63">
        <v>284.1</v>
      </c>
    </row>
    <row r="18" spans="2:9" ht="12" customHeight="1">
      <c r="B18" s="53"/>
      <c r="C18" s="57" t="s">
        <v>309</v>
      </c>
      <c r="D18" s="58">
        <v>40383</v>
      </c>
      <c r="E18" s="59">
        <v>41862</v>
      </c>
      <c r="F18" s="60">
        <f t="shared" si="0"/>
        <v>-1479</v>
      </c>
      <c r="G18" s="61">
        <v>-3.5</v>
      </c>
      <c r="H18" s="62">
        <v>241</v>
      </c>
      <c r="I18" s="63">
        <v>167.6</v>
      </c>
    </row>
    <row r="19" spans="2:9" ht="12" customHeight="1">
      <c r="B19" s="53"/>
      <c r="C19" s="57" t="s">
        <v>310</v>
      </c>
      <c r="D19" s="58">
        <v>39057</v>
      </c>
      <c r="E19" s="59">
        <v>41069</v>
      </c>
      <c r="F19" s="60">
        <f t="shared" si="0"/>
        <v>-2012</v>
      </c>
      <c r="G19" s="61">
        <v>-4.9</v>
      </c>
      <c r="H19" s="62">
        <v>196.59</v>
      </c>
      <c r="I19" s="63">
        <v>198.7</v>
      </c>
    </row>
    <row r="20" spans="2:9" ht="12" customHeight="1">
      <c r="B20" s="53"/>
      <c r="C20" s="57" t="s">
        <v>311</v>
      </c>
      <c r="D20" s="58">
        <v>36211</v>
      </c>
      <c r="E20" s="59">
        <v>36569</v>
      </c>
      <c r="F20" s="60">
        <f t="shared" si="0"/>
        <v>-358</v>
      </c>
      <c r="G20" s="61">
        <v>-1</v>
      </c>
      <c r="H20" s="62">
        <v>215.25</v>
      </c>
      <c r="I20" s="63">
        <v>168.2</v>
      </c>
    </row>
    <row r="21" spans="2:9" ht="12" customHeight="1">
      <c r="B21" s="53"/>
      <c r="C21" s="57" t="s">
        <v>312</v>
      </c>
      <c r="D21" s="58">
        <v>32909</v>
      </c>
      <c r="E21" s="59">
        <v>33946</v>
      </c>
      <c r="F21" s="60">
        <f t="shared" si="0"/>
        <v>-1037</v>
      </c>
      <c r="G21" s="61">
        <v>-3.1</v>
      </c>
      <c r="H21" s="62">
        <v>82.41</v>
      </c>
      <c r="I21" s="63">
        <v>399.3</v>
      </c>
    </row>
    <row r="22" spans="2:9" ht="12" customHeight="1">
      <c r="B22" s="53"/>
      <c r="C22" s="57" t="s">
        <v>313</v>
      </c>
      <c r="D22" s="58">
        <v>40917</v>
      </c>
      <c r="E22" s="59">
        <v>39027</v>
      </c>
      <c r="F22" s="60">
        <f t="shared" si="0"/>
        <v>1890</v>
      </c>
      <c r="G22" s="61">
        <v>4.8</v>
      </c>
      <c r="H22" s="62">
        <v>205.84</v>
      </c>
      <c r="I22" s="63">
        <v>198.8</v>
      </c>
    </row>
    <row r="23" spans="2:9" ht="12" customHeight="1">
      <c r="B23" s="53"/>
      <c r="C23" s="57" t="s">
        <v>314</v>
      </c>
      <c r="D23" s="58">
        <v>31538</v>
      </c>
      <c r="E23" s="59">
        <v>33277</v>
      </c>
      <c r="F23" s="60">
        <f t="shared" si="0"/>
        <v>-1739</v>
      </c>
      <c r="G23" s="61">
        <v>-5.2</v>
      </c>
      <c r="H23" s="62">
        <v>374.96</v>
      </c>
      <c r="I23" s="63">
        <v>84.1</v>
      </c>
    </row>
    <row r="24" spans="2:9" ht="12" customHeight="1">
      <c r="B24" s="53"/>
      <c r="C24" s="57"/>
      <c r="D24" s="58"/>
      <c r="E24" s="59"/>
      <c r="F24" s="64"/>
      <c r="G24" s="60"/>
      <c r="H24" s="65"/>
      <c r="I24" s="66"/>
    </row>
    <row r="25" spans="2:9" s="38" customFormat="1" ht="12" customHeight="1">
      <c r="B25" s="1194" t="s">
        <v>334</v>
      </c>
      <c r="C25" s="1195"/>
      <c r="D25" s="67">
        <f>SUM(D27,D36,D40,D46,D49,D58,D63,D69,D76)</f>
        <v>549676</v>
      </c>
      <c r="E25" s="41">
        <f>SUM(E27,E36,E40,E46,E49,E58,E63,E69,E76)</f>
        <v>583493</v>
      </c>
      <c r="F25" s="42">
        <f>SUM(D25-E25)</f>
        <v>-33817</v>
      </c>
      <c r="G25" s="43">
        <v>-5.8</v>
      </c>
      <c r="H25" s="44">
        <f>SUM(H27,H36,H40,H46,H49,H58,H63,H69,H76)</f>
        <v>6342.0199999999995</v>
      </c>
      <c r="I25" s="45">
        <v>86.7</v>
      </c>
    </row>
    <row r="26" spans="2:9" s="68" customFormat="1" ht="12" customHeight="1">
      <c r="B26" s="39"/>
      <c r="C26" s="40"/>
      <c r="D26" s="69"/>
      <c r="E26" s="70"/>
      <c r="F26" s="71"/>
      <c r="G26" s="71"/>
      <c r="H26" s="72"/>
      <c r="I26" s="73"/>
    </row>
    <row r="27" spans="2:9" s="68" customFormat="1" ht="12" customHeight="1">
      <c r="B27" s="1194" t="s">
        <v>335</v>
      </c>
      <c r="C27" s="1195"/>
      <c r="D27" s="69">
        <f>SUM(D28:D34)</f>
        <v>94599</v>
      </c>
      <c r="E27" s="70">
        <f>SUM(E28:E34)</f>
        <v>101155</v>
      </c>
      <c r="F27" s="42">
        <f aca="true" t="shared" si="1" ref="F27:F34">SUM(D27-E27)</f>
        <v>-6556</v>
      </c>
      <c r="G27" s="74">
        <v>-6.5</v>
      </c>
      <c r="H27" s="72">
        <f>SUM(H28:H34)</f>
        <v>1102.54</v>
      </c>
      <c r="I27" s="75">
        <v>85.8</v>
      </c>
    </row>
    <row r="28" spans="2:9" ht="12" customHeight="1">
      <c r="B28" s="53"/>
      <c r="C28" s="57" t="s">
        <v>336</v>
      </c>
      <c r="D28" s="58">
        <v>11115</v>
      </c>
      <c r="E28" s="59">
        <v>14470</v>
      </c>
      <c r="F28" s="60">
        <f t="shared" si="1"/>
        <v>-3355</v>
      </c>
      <c r="G28" s="61">
        <v>-23.2</v>
      </c>
      <c r="H28" s="62">
        <v>566.53</v>
      </c>
      <c r="I28" s="63">
        <v>19.6</v>
      </c>
    </row>
    <row r="29" spans="2:9" ht="12" customHeight="1">
      <c r="B29" s="53"/>
      <c r="C29" s="57" t="s">
        <v>337</v>
      </c>
      <c r="D29" s="58">
        <v>10505</v>
      </c>
      <c r="E29" s="59">
        <v>10851</v>
      </c>
      <c r="F29" s="60">
        <f t="shared" si="1"/>
        <v>-346</v>
      </c>
      <c r="G29" s="61">
        <v>-3.2</v>
      </c>
      <c r="H29" s="62">
        <v>81.5</v>
      </c>
      <c r="I29" s="63">
        <v>128.9</v>
      </c>
    </row>
    <row r="30" spans="2:9" ht="12" customHeight="1">
      <c r="B30" s="53"/>
      <c r="C30" s="57" t="s">
        <v>338</v>
      </c>
      <c r="D30" s="58">
        <v>13156</v>
      </c>
      <c r="E30" s="59">
        <v>13760</v>
      </c>
      <c r="F30" s="60">
        <f t="shared" si="1"/>
        <v>-604</v>
      </c>
      <c r="G30" s="61">
        <v>-4.4</v>
      </c>
      <c r="H30" s="62">
        <v>108.33</v>
      </c>
      <c r="I30" s="63">
        <v>121.4</v>
      </c>
    </row>
    <row r="31" spans="2:9" ht="12" customHeight="1">
      <c r="B31" s="53"/>
      <c r="C31" s="57" t="s">
        <v>339</v>
      </c>
      <c r="D31" s="58">
        <v>10323</v>
      </c>
      <c r="E31" s="59">
        <v>10751</v>
      </c>
      <c r="F31" s="60">
        <f t="shared" si="1"/>
        <v>-428</v>
      </c>
      <c r="G31" s="61">
        <v>-4</v>
      </c>
      <c r="H31" s="62">
        <v>32.63</v>
      </c>
      <c r="I31" s="63">
        <v>316.4</v>
      </c>
    </row>
    <row r="32" spans="2:9" ht="12" customHeight="1">
      <c r="B32" s="53"/>
      <c r="C32" s="57" t="s">
        <v>340</v>
      </c>
      <c r="D32" s="58">
        <v>16340</v>
      </c>
      <c r="E32" s="59">
        <v>17182</v>
      </c>
      <c r="F32" s="60">
        <f t="shared" si="1"/>
        <v>-842</v>
      </c>
      <c r="G32" s="61">
        <v>-4.9</v>
      </c>
      <c r="H32" s="62">
        <v>62.49</v>
      </c>
      <c r="I32" s="63">
        <v>261.5</v>
      </c>
    </row>
    <row r="33" spans="2:9" ht="12" customHeight="1">
      <c r="B33" s="53"/>
      <c r="C33" s="57" t="s">
        <v>341</v>
      </c>
      <c r="D33" s="58">
        <v>11260</v>
      </c>
      <c r="E33" s="59">
        <v>11630</v>
      </c>
      <c r="F33" s="60">
        <f t="shared" si="1"/>
        <v>-370</v>
      </c>
      <c r="G33" s="61">
        <v>-3.2</v>
      </c>
      <c r="H33" s="62">
        <v>191.97</v>
      </c>
      <c r="I33" s="63">
        <v>58.7</v>
      </c>
    </row>
    <row r="34" spans="2:9" ht="12" customHeight="1">
      <c r="B34" s="53"/>
      <c r="C34" s="57" t="s">
        <v>342</v>
      </c>
      <c r="D34" s="58">
        <v>21900</v>
      </c>
      <c r="E34" s="59">
        <v>22511</v>
      </c>
      <c r="F34" s="60">
        <f t="shared" si="1"/>
        <v>-611</v>
      </c>
      <c r="G34" s="61">
        <v>-2.7</v>
      </c>
      <c r="H34" s="62">
        <v>59.09</v>
      </c>
      <c r="I34" s="63">
        <v>370.6</v>
      </c>
    </row>
    <row r="35" spans="2:9" ht="12.75" customHeight="1">
      <c r="B35" s="53"/>
      <c r="C35" s="57"/>
      <c r="D35" s="58"/>
      <c r="E35" s="59"/>
      <c r="F35" s="76"/>
      <c r="G35" s="76"/>
      <c r="H35" s="59"/>
      <c r="I35" s="66"/>
    </row>
    <row r="36" spans="2:9" s="68" customFormat="1" ht="12" customHeight="1">
      <c r="B36" s="1194" t="s">
        <v>343</v>
      </c>
      <c r="C36" s="1195"/>
      <c r="D36" s="69">
        <f>SUM(D37:D38)</f>
        <v>33545</v>
      </c>
      <c r="E36" s="70">
        <f>SUM(E37:E38)</f>
        <v>36806</v>
      </c>
      <c r="F36" s="42">
        <f>SUM(D36-E36)</f>
        <v>-3261</v>
      </c>
      <c r="G36" s="74">
        <v>-8.9</v>
      </c>
      <c r="H36" s="72">
        <f>SUM(H37:H38)</f>
        <v>292</v>
      </c>
      <c r="I36" s="75">
        <v>114.9</v>
      </c>
    </row>
    <row r="37" spans="2:9" ht="12" customHeight="1">
      <c r="B37" s="53"/>
      <c r="C37" s="57" t="s">
        <v>315</v>
      </c>
      <c r="D37" s="58">
        <v>20382</v>
      </c>
      <c r="E37" s="59">
        <v>23007</v>
      </c>
      <c r="F37" s="60">
        <f>SUM(D37-E37)</f>
        <v>-2625</v>
      </c>
      <c r="G37" s="61">
        <v>-11.4</v>
      </c>
      <c r="H37" s="62">
        <v>254.89</v>
      </c>
      <c r="I37" s="63">
        <v>80</v>
      </c>
    </row>
    <row r="38" spans="2:9" ht="12" customHeight="1">
      <c r="B38" s="53"/>
      <c r="C38" s="57" t="s">
        <v>344</v>
      </c>
      <c r="D38" s="58">
        <v>13163</v>
      </c>
      <c r="E38" s="59">
        <v>13799</v>
      </c>
      <c r="F38" s="60">
        <f>SUM(D38-E38)</f>
        <v>-636</v>
      </c>
      <c r="G38" s="61">
        <v>-4.6</v>
      </c>
      <c r="H38" s="62">
        <v>37.11</v>
      </c>
      <c r="I38" s="63">
        <v>354.7</v>
      </c>
    </row>
    <row r="39" spans="2:9" ht="12" customHeight="1">
      <c r="B39" s="53"/>
      <c r="C39" s="57"/>
      <c r="D39" s="58"/>
      <c r="E39" s="59"/>
      <c r="F39" s="76"/>
      <c r="G39" s="76"/>
      <c r="H39" s="59"/>
      <c r="I39" s="66"/>
    </row>
    <row r="40" spans="2:9" s="68" customFormat="1" ht="12" customHeight="1">
      <c r="B40" s="1194" t="s">
        <v>345</v>
      </c>
      <c r="C40" s="1195"/>
      <c r="D40" s="69">
        <f>SUM(D41:D44)</f>
        <v>53486</v>
      </c>
      <c r="E40" s="70">
        <f>SUM(E41:E44)</f>
        <v>56775</v>
      </c>
      <c r="F40" s="42">
        <f>SUM(D40-E40)</f>
        <v>-3289</v>
      </c>
      <c r="G40" s="74">
        <v>-5.8</v>
      </c>
      <c r="H40" s="72">
        <f>SUM(H41:H44)</f>
        <v>635.6</v>
      </c>
      <c r="I40" s="75">
        <v>84.2</v>
      </c>
    </row>
    <row r="41" spans="2:9" ht="12" customHeight="1">
      <c r="B41" s="53"/>
      <c r="C41" s="57" t="s">
        <v>346</v>
      </c>
      <c r="D41" s="58">
        <v>8205</v>
      </c>
      <c r="E41" s="59">
        <v>8794</v>
      </c>
      <c r="F41" s="60">
        <f>SUM(D41-E41)</f>
        <v>-589</v>
      </c>
      <c r="G41" s="61">
        <v>-6.7</v>
      </c>
      <c r="H41" s="62">
        <v>42.81</v>
      </c>
      <c r="I41" s="63">
        <v>191.7</v>
      </c>
    </row>
    <row r="42" spans="2:9" ht="12" customHeight="1">
      <c r="B42" s="53"/>
      <c r="C42" s="57" t="s">
        <v>347</v>
      </c>
      <c r="D42" s="58">
        <v>10403</v>
      </c>
      <c r="E42" s="59">
        <v>11135</v>
      </c>
      <c r="F42" s="60">
        <f>SUM(D42-E42)</f>
        <v>-732</v>
      </c>
      <c r="G42" s="61">
        <v>-6.6</v>
      </c>
      <c r="H42" s="62">
        <v>179.01</v>
      </c>
      <c r="I42" s="63">
        <v>58.1</v>
      </c>
    </row>
    <row r="43" spans="2:9" ht="12" customHeight="1">
      <c r="B43" s="53"/>
      <c r="C43" s="57" t="s">
        <v>348</v>
      </c>
      <c r="D43" s="58">
        <v>10950</v>
      </c>
      <c r="E43" s="59">
        <v>11609</v>
      </c>
      <c r="F43" s="60">
        <f>SUM(D43-E43)</f>
        <v>-659</v>
      </c>
      <c r="G43" s="61">
        <v>-5.7</v>
      </c>
      <c r="H43" s="62">
        <v>204.25</v>
      </c>
      <c r="I43" s="63">
        <v>53.6</v>
      </c>
    </row>
    <row r="44" spans="2:9" ht="12" customHeight="1">
      <c r="B44" s="53"/>
      <c r="C44" s="57" t="s">
        <v>316</v>
      </c>
      <c r="D44" s="58">
        <v>23928</v>
      </c>
      <c r="E44" s="59">
        <v>25237</v>
      </c>
      <c r="F44" s="60">
        <f>SUM(D44-E44)</f>
        <v>-1309</v>
      </c>
      <c r="G44" s="61">
        <v>-5.2</v>
      </c>
      <c r="H44" s="62">
        <v>209.53</v>
      </c>
      <c r="I44" s="63">
        <v>114.2</v>
      </c>
    </row>
    <row r="45" spans="2:9" ht="12" customHeight="1">
      <c r="B45" s="53"/>
      <c r="C45" s="57"/>
      <c r="D45" s="58"/>
      <c r="E45" s="59"/>
      <c r="F45" s="76"/>
      <c r="G45" s="60"/>
      <c r="H45" s="59"/>
      <c r="I45" s="66"/>
    </row>
    <row r="46" spans="2:9" s="68" customFormat="1" ht="12" customHeight="1">
      <c r="B46" s="1194" t="s">
        <v>349</v>
      </c>
      <c r="C46" s="1195"/>
      <c r="D46" s="69">
        <f>SUM(D47)</f>
        <v>14250</v>
      </c>
      <c r="E46" s="70">
        <f>SUM(E47)</f>
        <v>15120</v>
      </c>
      <c r="F46" s="42">
        <f>SUM(D46-E46)</f>
        <v>-870</v>
      </c>
      <c r="G46" s="74">
        <v>-5.8</v>
      </c>
      <c r="H46" s="72">
        <f>SUM(H47)</f>
        <v>78.4</v>
      </c>
      <c r="I46" s="75">
        <v>181.8</v>
      </c>
    </row>
    <row r="47" spans="2:9" ht="12" customHeight="1">
      <c r="B47" s="53"/>
      <c r="C47" s="57" t="s">
        <v>317</v>
      </c>
      <c r="D47" s="58">
        <v>14250</v>
      </c>
      <c r="E47" s="59">
        <v>15120</v>
      </c>
      <c r="F47" s="60">
        <f>SUM(D47-E47)</f>
        <v>-870</v>
      </c>
      <c r="G47" s="61">
        <v>-5.8</v>
      </c>
      <c r="H47" s="62">
        <v>78.4</v>
      </c>
      <c r="I47" s="63">
        <v>181.8</v>
      </c>
    </row>
    <row r="48" spans="2:9" ht="12" customHeight="1">
      <c r="B48" s="53"/>
      <c r="C48" s="57"/>
      <c r="D48" s="58"/>
      <c r="E48" s="59"/>
      <c r="F48" s="76"/>
      <c r="G48" s="60"/>
      <c r="H48" s="59"/>
      <c r="I48" s="66"/>
    </row>
    <row r="49" spans="2:9" s="77" customFormat="1" ht="12" customHeight="1">
      <c r="B49" s="1194" t="s">
        <v>350</v>
      </c>
      <c r="C49" s="1195"/>
      <c r="D49" s="69">
        <f>SUM(D50:D56)</f>
        <v>81945</v>
      </c>
      <c r="E49" s="70">
        <f>SUM(E50:E56)</f>
        <v>85885</v>
      </c>
      <c r="F49" s="42">
        <f aca="true" t="shared" si="2" ref="F49:F56">SUM(D49-E49)</f>
        <v>-3940</v>
      </c>
      <c r="G49" s="74">
        <v>-4.6</v>
      </c>
      <c r="H49" s="72">
        <f>SUM(H50:H56)</f>
        <v>1581.4899999999998</v>
      </c>
      <c r="I49" s="75">
        <v>51.8</v>
      </c>
    </row>
    <row r="50" spans="2:9" ht="12" customHeight="1">
      <c r="B50" s="53"/>
      <c r="C50" s="57" t="s">
        <v>351</v>
      </c>
      <c r="D50" s="58">
        <v>10957</v>
      </c>
      <c r="E50" s="59">
        <v>11891</v>
      </c>
      <c r="F50" s="60">
        <f t="shared" si="2"/>
        <v>-934</v>
      </c>
      <c r="G50" s="61">
        <v>-7.9</v>
      </c>
      <c r="H50" s="62">
        <v>119.66</v>
      </c>
      <c r="I50" s="63">
        <v>91.6</v>
      </c>
    </row>
    <row r="51" spans="2:9" ht="12" customHeight="1">
      <c r="B51" s="53"/>
      <c r="C51" s="57" t="s">
        <v>352</v>
      </c>
      <c r="D51" s="58">
        <v>8434</v>
      </c>
      <c r="E51" s="59">
        <v>9044</v>
      </c>
      <c r="F51" s="60">
        <f t="shared" si="2"/>
        <v>-610</v>
      </c>
      <c r="G51" s="61">
        <v>-6.7</v>
      </c>
      <c r="H51" s="62">
        <v>211.88</v>
      </c>
      <c r="I51" s="63">
        <v>39.8</v>
      </c>
    </row>
    <row r="52" spans="2:9" ht="12" customHeight="1">
      <c r="B52" s="53"/>
      <c r="C52" s="57" t="s">
        <v>318</v>
      </c>
      <c r="D52" s="58">
        <v>10479</v>
      </c>
      <c r="E52" s="59">
        <v>11187</v>
      </c>
      <c r="F52" s="60">
        <f t="shared" si="2"/>
        <v>-708</v>
      </c>
      <c r="G52" s="61">
        <v>-6.3</v>
      </c>
      <c r="H52" s="62">
        <v>261.56</v>
      </c>
      <c r="I52" s="63">
        <v>40.1</v>
      </c>
    </row>
    <row r="53" spans="2:9" ht="12" customHeight="1">
      <c r="B53" s="53"/>
      <c r="C53" s="57" t="s">
        <v>319</v>
      </c>
      <c r="D53" s="58">
        <v>8374</v>
      </c>
      <c r="E53" s="59">
        <v>8778</v>
      </c>
      <c r="F53" s="60">
        <f t="shared" si="2"/>
        <v>-404</v>
      </c>
      <c r="G53" s="61">
        <v>-4.6</v>
      </c>
      <c r="H53" s="62">
        <v>122.2</v>
      </c>
      <c r="I53" s="63">
        <v>68.5</v>
      </c>
    </row>
    <row r="54" spans="2:9" ht="12" customHeight="1">
      <c r="B54" s="53"/>
      <c r="C54" s="57" t="s">
        <v>353</v>
      </c>
      <c r="D54" s="58">
        <v>16856</v>
      </c>
      <c r="E54" s="59">
        <v>17118</v>
      </c>
      <c r="F54" s="60">
        <f t="shared" si="2"/>
        <v>-262</v>
      </c>
      <c r="G54" s="61">
        <v>-1.5</v>
      </c>
      <c r="H54" s="62">
        <v>374.55</v>
      </c>
      <c r="I54" s="63">
        <v>45</v>
      </c>
    </row>
    <row r="55" spans="2:9" ht="12" customHeight="1">
      <c r="B55" s="53"/>
      <c r="C55" s="57" t="s">
        <v>354</v>
      </c>
      <c r="D55" s="58">
        <v>10012</v>
      </c>
      <c r="E55" s="59">
        <v>10284</v>
      </c>
      <c r="F55" s="60">
        <f t="shared" si="2"/>
        <v>-272</v>
      </c>
      <c r="G55" s="61">
        <v>-2.6</v>
      </c>
      <c r="H55" s="62">
        <v>161.54</v>
      </c>
      <c r="I55" s="63">
        <v>62</v>
      </c>
    </row>
    <row r="56" spans="2:9" ht="12" customHeight="1">
      <c r="B56" s="53"/>
      <c r="C56" s="57" t="s">
        <v>355</v>
      </c>
      <c r="D56" s="58">
        <v>16833</v>
      </c>
      <c r="E56" s="59">
        <v>17583</v>
      </c>
      <c r="F56" s="60">
        <f t="shared" si="2"/>
        <v>-750</v>
      </c>
      <c r="G56" s="61">
        <v>-4.3</v>
      </c>
      <c r="H56" s="62">
        <v>330.1</v>
      </c>
      <c r="I56" s="63">
        <v>51</v>
      </c>
    </row>
    <row r="57" spans="2:9" ht="12" customHeight="1">
      <c r="B57" s="53"/>
      <c r="C57" s="57"/>
      <c r="D57" s="58"/>
      <c r="E57" s="59"/>
      <c r="F57" s="76"/>
      <c r="G57" s="76"/>
      <c r="H57" s="59"/>
      <c r="I57" s="66"/>
    </row>
    <row r="58" spans="2:9" s="68" customFormat="1" ht="12" customHeight="1">
      <c r="B58" s="1194" t="s">
        <v>356</v>
      </c>
      <c r="C58" s="1195"/>
      <c r="D58" s="69">
        <f>SUM(D59:D61)</f>
        <v>40271</v>
      </c>
      <c r="E58" s="70">
        <f>SUM(E59:E61)</f>
        <v>42290</v>
      </c>
      <c r="F58" s="42">
        <f>SUM(D58-E58)</f>
        <v>-2019</v>
      </c>
      <c r="G58" s="74">
        <v>-4.8</v>
      </c>
      <c r="H58" s="72">
        <f>SUM(H59:H61)</f>
        <v>123.46000000000001</v>
      </c>
      <c r="I58" s="75">
        <v>326.2</v>
      </c>
    </row>
    <row r="59" spans="2:9" s="68" customFormat="1" ht="12" customHeight="1">
      <c r="B59" s="39"/>
      <c r="C59" s="78" t="s">
        <v>357</v>
      </c>
      <c r="D59" s="58">
        <v>11612</v>
      </c>
      <c r="E59" s="59">
        <v>12267</v>
      </c>
      <c r="F59" s="60">
        <f>SUM(D59-E59)</f>
        <v>-655</v>
      </c>
      <c r="G59" s="79">
        <v>-5.3</v>
      </c>
      <c r="H59" s="62">
        <v>30.78</v>
      </c>
      <c r="I59" s="63">
        <v>377.3</v>
      </c>
    </row>
    <row r="60" spans="2:9" ht="12" customHeight="1">
      <c r="B60" s="53"/>
      <c r="C60" s="57" t="s">
        <v>358</v>
      </c>
      <c r="D60" s="58">
        <v>12815</v>
      </c>
      <c r="E60" s="59">
        <v>13335</v>
      </c>
      <c r="F60" s="60">
        <f>SUM(D60-E60)</f>
        <v>-520</v>
      </c>
      <c r="G60" s="61">
        <v>-3.9</v>
      </c>
      <c r="H60" s="62">
        <v>31.73</v>
      </c>
      <c r="I60" s="63">
        <v>403.9</v>
      </c>
    </row>
    <row r="61" spans="2:9" ht="12" customHeight="1">
      <c r="B61" s="53"/>
      <c r="C61" s="57" t="s">
        <v>359</v>
      </c>
      <c r="D61" s="58">
        <v>15844</v>
      </c>
      <c r="E61" s="59">
        <v>16688</v>
      </c>
      <c r="F61" s="60">
        <f>SUM(D61-E61)</f>
        <v>-844</v>
      </c>
      <c r="G61" s="61">
        <v>-5.1</v>
      </c>
      <c r="H61" s="62">
        <v>60.95</v>
      </c>
      <c r="I61" s="63">
        <v>260</v>
      </c>
    </row>
    <row r="62" spans="2:9" ht="12" customHeight="1">
      <c r="B62" s="53"/>
      <c r="C62" s="57"/>
      <c r="D62" s="58"/>
      <c r="E62" s="59"/>
      <c r="F62" s="76"/>
      <c r="G62" s="76"/>
      <c r="H62" s="59"/>
      <c r="I62" s="66"/>
    </row>
    <row r="63" spans="2:9" s="68" customFormat="1" ht="12" customHeight="1">
      <c r="B63" s="1194" t="s">
        <v>360</v>
      </c>
      <c r="C63" s="1195"/>
      <c r="D63" s="69">
        <f>SUM(D64:D67)</f>
        <v>71577</v>
      </c>
      <c r="E63" s="70">
        <f>SUM(E64:E67)</f>
        <v>75844</v>
      </c>
      <c r="F63" s="42">
        <f>SUM(D63-E63)</f>
        <v>-4267</v>
      </c>
      <c r="G63" s="74">
        <v>-5.6</v>
      </c>
      <c r="H63" s="72">
        <f>SUM(H64:H67)</f>
        <v>795.06</v>
      </c>
      <c r="I63" s="75">
        <v>90</v>
      </c>
    </row>
    <row r="64" spans="2:9" ht="12" customHeight="1">
      <c r="B64" s="53"/>
      <c r="C64" s="57" t="s">
        <v>361</v>
      </c>
      <c r="D64" s="58">
        <v>15819</v>
      </c>
      <c r="E64" s="59">
        <v>16731</v>
      </c>
      <c r="F64" s="60">
        <f>SUM(D64-E64)</f>
        <v>-912</v>
      </c>
      <c r="G64" s="61">
        <v>-5.5</v>
      </c>
      <c r="H64" s="62">
        <v>153</v>
      </c>
      <c r="I64" s="63">
        <v>103.4</v>
      </c>
    </row>
    <row r="65" spans="2:9" ht="12" customHeight="1">
      <c r="B65" s="53"/>
      <c r="C65" s="57" t="s">
        <v>362</v>
      </c>
      <c r="D65" s="58">
        <v>15594</v>
      </c>
      <c r="E65" s="59">
        <v>16329</v>
      </c>
      <c r="F65" s="60">
        <f>SUM(D65-E65)</f>
        <v>-735</v>
      </c>
      <c r="G65" s="61">
        <v>-4.5</v>
      </c>
      <c r="H65" s="62">
        <v>196.91</v>
      </c>
      <c r="I65" s="63">
        <v>79.2</v>
      </c>
    </row>
    <row r="66" spans="2:9" ht="12" customHeight="1">
      <c r="B66" s="53"/>
      <c r="C66" s="57" t="s">
        <v>363</v>
      </c>
      <c r="D66" s="58">
        <v>14389</v>
      </c>
      <c r="E66" s="59">
        <v>15260</v>
      </c>
      <c r="F66" s="60">
        <f>SUM(D66-E66)</f>
        <v>-871</v>
      </c>
      <c r="G66" s="61">
        <v>-5.7</v>
      </c>
      <c r="H66" s="62">
        <v>393.9</v>
      </c>
      <c r="I66" s="63">
        <v>36.5</v>
      </c>
    </row>
    <row r="67" spans="2:9" ht="13.5" customHeight="1">
      <c r="B67" s="53"/>
      <c r="C67" s="57" t="s">
        <v>364</v>
      </c>
      <c r="D67" s="58">
        <v>25775</v>
      </c>
      <c r="E67" s="59">
        <v>27524</v>
      </c>
      <c r="F67" s="60">
        <f>SUM(D67-E67)</f>
        <v>-1749</v>
      </c>
      <c r="G67" s="61">
        <v>-6.4</v>
      </c>
      <c r="H67" s="62">
        <v>51.25</v>
      </c>
      <c r="I67" s="63">
        <v>502.9</v>
      </c>
    </row>
    <row r="68" spans="2:9" ht="12.75" customHeight="1">
      <c r="B68" s="53"/>
      <c r="C68" s="57"/>
      <c r="D68" s="58"/>
      <c r="E68" s="59"/>
      <c r="F68" s="76"/>
      <c r="G68" s="76"/>
      <c r="H68" s="59"/>
      <c r="I68" s="66"/>
    </row>
    <row r="69" spans="2:9" s="68" customFormat="1" ht="12" customHeight="1">
      <c r="B69" s="1194" t="s">
        <v>365</v>
      </c>
      <c r="C69" s="1195"/>
      <c r="D69" s="69">
        <f>SUM(D70:D74)</f>
        <v>101966</v>
      </c>
      <c r="E69" s="70">
        <f>SUM(E70:E74)</f>
        <v>108046</v>
      </c>
      <c r="F69" s="42">
        <f aca="true" t="shared" si="3" ref="F69:F74">SUM(D69-E69)</f>
        <v>-6080</v>
      </c>
      <c r="G69" s="74">
        <v>-5.6</v>
      </c>
      <c r="H69" s="72">
        <f>SUM(H70:H74)</f>
        <v>508.75</v>
      </c>
      <c r="I69" s="75">
        <v>200.4</v>
      </c>
    </row>
    <row r="70" spans="2:9" ht="12" customHeight="1">
      <c r="B70" s="53"/>
      <c r="C70" s="57" t="s">
        <v>320</v>
      </c>
      <c r="D70" s="58">
        <v>32136</v>
      </c>
      <c r="E70" s="59">
        <v>34878</v>
      </c>
      <c r="F70" s="60">
        <f t="shared" si="3"/>
        <v>-2742</v>
      </c>
      <c r="G70" s="61">
        <v>-7.9</v>
      </c>
      <c r="H70" s="62">
        <v>181.25</v>
      </c>
      <c r="I70" s="63">
        <v>177.3</v>
      </c>
    </row>
    <row r="71" spans="2:9" ht="12" customHeight="1">
      <c r="B71" s="53"/>
      <c r="C71" s="57" t="s">
        <v>366</v>
      </c>
      <c r="D71" s="58">
        <v>12792</v>
      </c>
      <c r="E71" s="59">
        <v>12806</v>
      </c>
      <c r="F71" s="60">
        <f t="shared" si="3"/>
        <v>-14</v>
      </c>
      <c r="G71" s="61">
        <v>-0.1</v>
      </c>
      <c r="H71" s="62">
        <v>41.1</v>
      </c>
      <c r="I71" s="63">
        <v>311.2</v>
      </c>
    </row>
    <row r="72" spans="2:9" ht="12" customHeight="1">
      <c r="B72" s="53"/>
      <c r="C72" s="57" t="s">
        <v>367</v>
      </c>
      <c r="D72" s="58">
        <v>19528</v>
      </c>
      <c r="E72" s="59">
        <v>20642</v>
      </c>
      <c r="F72" s="60">
        <f t="shared" si="3"/>
        <v>-1114</v>
      </c>
      <c r="G72" s="61">
        <v>-5.4</v>
      </c>
      <c r="H72" s="62">
        <v>90.61</v>
      </c>
      <c r="I72" s="63">
        <v>215.5</v>
      </c>
    </row>
    <row r="73" spans="2:9" ht="12" customHeight="1">
      <c r="B73" s="53"/>
      <c r="C73" s="57" t="s">
        <v>368</v>
      </c>
      <c r="D73" s="58">
        <v>9004</v>
      </c>
      <c r="E73" s="59">
        <v>9426</v>
      </c>
      <c r="F73" s="60">
        <f t="shared" si="3"/>
        <v>-422</v>
      </c>
      <c r="G73" s="61">
        <v>-4.5</v>
      </c>
      <c r="H73" s="62">
        <v>28.39</v>
      </c>
      <c r="I73" s="63">
        <v>317.2</v>
      </c>
    </row>
    <row r="74" spans="2:9" ht="12" customHeight="1">
      <c r="B74" s="53"/>
      <c r="C74" s="57" t="s">
        <v>369</v>
      </c>
      <c r="D74" s="58">
        <v>28506</v>
      </c>
      <c r="E74" s="59">
        <v>30294</v>
      </c>
      <c r="F74" s="60">
        <f t="shared" si="3"/>
        <v>-1788</v>
      </c>
      <c r="G74" s="61">
        <v>-5.9</v>
      </c>
      <c r="H74" s="62">
        <v>167.4</v>
      </c>
      <c r="I74" s="63">
        <v>170.3</v>
      </c>
    </row>
    <row r="75" spans="2:9" ht="12" customHeight="1">
      <c r="B75" s="53"/>
      <c r="C75" s="57"/>
      <c r="D75" s="58"/>
      <c r="E75" s="59"/>
      <c r="F75" s="76"/>
      <c r="G75" s="76"/>
      <c r="H75" s="59"/>
      <c r="I75" s="66"/>
    </row>
    <row r="76" spans="2:9" s="68" customFormat="1" ht="12" customHeight="1">
      <c r="B76" s="1194" t="s">
        <v>370</v>
      </c>
      <c r="C76" s="1195"/>
      <c r="D76" s="69">
        <f>SUM(D77:D79)</f>
        <v>58037</v>
      </c>
      <c r="E76" s="70">
        <f>SUM(E77:E79)</f>
        <v>61572</v>
      </c>
      <c r="F76" s="42">
        <f>SUM(D76-E76)</f>
        <v>-3535</v>
      </c>
      <c r="G76" s="74">
        <v>-5.7</v>
      </c>
      <c r="H76" s="72">
        <f>SUM(H77:H79)</f>
        <v>1224.72</v>
      </c>
      <c r="I76" s="75">
        <v>47.4</v>
      </c>
    </row>
    <row r="77" spans="2:9" ht="12" customHeight="1">
      <c r="B77" s="53"/>
      <c r="C77" s="57" t="s">
        <v>371</v>
      </c>
      <c r="D77" s="58">
        <v>24772</v>
      </c>
      <c r="E77" s="59">
        <v>26684</v>
      </c>
      <c r="F77" s="60">
        <f>SUM(D77-E77)</f>
        <v>-1912</v>
      </c>
      <c r="G77" s="61">
        <v>-7.2</v>
      </c>
      <c r="H77" s="80">
        <v>157.12</v>
      </c>
      <c r="I77" s="63">
        <v>157.7</v>
      </c>
    </row>
    <row r="78" spans="2:9" ht="12" customHeight="1">
      <c r="B78" s="53"/>
      <c r="C78" s="57" t="s">
        <v>372</v>
      </c>
      <c r="D78" s="58">
        <v>15478</v>
      </c>
      <c r="E78" s="59">
        <v>16522</v>
      </c>
      <c r="F78" s="60">
        <f>SUM(D78-E78)</f>
        <v>-1044</v>
      </c>
      <c r="G78" s="61">
        <v>-6.3</v>
      </c>
      <c r="H78" s="62">
        <v>329.02</v>
      </c>
      <c r="I78" s="63">
        <v>47</v>
      </c>
    </row>
    <row r="79" spans="2:9" ht="12" customHeight="1">
      <c r="B79" s="53"/>
      <c r="C79" s="57" t="s">
        <v>373</v>
      </c>
      <c r="D79" s="58">
        <v>17787</v>
      </c>
      <c r="E79" s="59">
        <v>18366</v>
      </c>
      <c r="F79" s="60">
        <f>SUM(D79-E79)</f>
        <v>-579</v>
      </c>
      <c r="G79" s="61">
        <v>-3.2</v>
      </c>
      <c r="H79" s="62">
        <v>738.58</v>
      </c>
      <c r="I79" s="63">
        <v>24.1</v>
      </c>
    </row>
    <row r="80" spans="2:9" ht="12" customHeight="1">
      <c r="B80" s="53"/>
      <c r="C80" s="57"/>
      <c r="D80" s="58"/>
      <c r="E80" s="59"/>
      <c r="F80" s="76"/>
      <c r="G80" s="76"/>
      <c r="H80" s="59"/>
      <c r="I80" s="81"/>
    </row>
    <row r="81" spans="2:9" ht="15" customHeight="1">
      <c r="B81" s="82"/>
      <c r="C81" s="82" t="s">
        <v>374</v>
      </c>
      <c r="D81" s="83"/>
      <c r="E81" s="83"/>
      <c r="F81" s="83"/>
      <c r="G81" s="83"/>
      <c r="H81" s="83"/>
      <c r="I81" s="83"/>
    </row>
    <row r="82" spans="2:9" ht="9" customHeight="1">
      <c r="B82" s="20"/>
      <c r="C82" s="84"/>
      <c r="D82" s="59"/>
      <c r="E82" s="59"/>
      <c r="F82" s="59"/>
      <c r="G82" s="59"/>
      <c r="H82" s="59"/>
      <c r="I82" s="59"/>
    </row>
    <row r="83" spans="2:9" ht="12">
      <c r="B83" s="20"/>
      <c r="D83" s="20"/>
      <c r="E83" s="20"/>
      <c r="F83" s="20"/>
      <c r="G83" s="20"/>
      <c r="H83" s="20"/>
      <c r="I83" s="20"/>
    </row>
    <row r="84" spans="7:9" ht="12">
      <c r="G84" s="20"/>
      <c r="H84" s="20"/>
      <c r="I84" s="20"/>
    </row>
    <row r="85" spans="7:9" ht="12">
      <c r="G85" s="20"/>
      <c r="H85" s="20"/>
      <c r="I85" s="20"/>
    </row>
    <row r="86" spans="7:9" ht="12">
      <c r="G86" s="20"/>
      <c r="H86" s="20"/>
      <c r="I86" s="20"/>
    </row>
    <row r="87" spans="7:9" ht="12">
      <c r="G87" s="20"/>
      <c r="H87" s="20"/>
      <c r="I87" s="20"/>
    </row>
    <row r="88" spans="7:9" ht="12">
      <c r="G88" s="20"/>
      <c r="H88" s="20"/>
      <c r="I88" s="20"/>
    </row>
    <row r="89" spans="7:9" ht="12">
      <c r="G89" s="20"/>
      <c r="H89" s="20"/>
      <c r="I89" s="20"/>
    </row>
    <row r="90" ht="12">
      <c r="G90" s="17"/>
    </row>
    <row r="91" ht="12">
      <c r="G91" s="17"/>
    </row>
    <row r="92" ht="12">
      <c r="G92" s="17"/>
    </row>
    <row r="93" ht="12">
      <c r="G93" s="17"/>
    </row>
    <row r="94" ht="12">
      <c r="G94" s="17"/>
    </row>
    <row r="95" ht="12">
      <c r="G95" s="17"/>
    </row>
    <row r="96" ht="12">
      <c r="G96" s="17"/>
    </row>
    <row r="97" ht="12">
      <c r="G97" s="17"/>
    </row>
    <row r="98" ht="12">
      <c r="G98" s="17"/>
    </row>
    <row r="99" ht="12">
      <c r="G99" s="17"/>
    </row>
    <row r="100" ht="12">
      <c r="G100" s="17"/>
    </row>
    <row r="101" ht="12">
      <c r="G101" s="17"/>
    </row>
    <row r="102" ht="12">
      <c r="G102" s="17"/>
    </row>
    <row r="103" ht="12">
      <c r="G103" s="17"/>
    </row>
    <row r="104" ht="12">
      <c r="G104" s="17"/>
    </row>
    <row r="105" ht="12">
      <c r="G105" s="17"/>
    </row>
    <row r="106" ht="12">
      <c r="G106" s="17"/>
    </row>
    <row r="107" ht="12">
      <c r="G107" s="17"/>
    </row>
    <row r="108" ht="12">
      <c r="G108" s="17"/>
    </row>
    <row r="109" ht="12">
      <c r="G109" s="17"/>
    </row>
    <row r="110" ht="12">
      <c r="G110" s="17"/>
    </row>
    <row r="111" ht="12">
      <c r="G111" s="17"/>
    </row>
    <row r="112" ht="12">
      <c r="G112" s="17"/>
    </row>
    <row r="113" ht="12">
      <c r="G113" s="17"/>
    </row>
    <row r="114" ht="12">
      <c r="G114" s="17"/>
    </row>
    <row r="115" ht="12">
      <c r="G115" s="17"/>
    </row>
  </sheetData>
  <mergeCells count="16">
    <mergeCell ref="D4:E5"/>
    <mergeCell ref="F4:G4"/>
    <mergeCell ref="F5:G5"/>
    <mergeCell ref="B27:C27"/>
    <mergeCell ref="B36:C36"/>
    <mergeCell ref="B4:C6"/>
    <mergeCell ref="B8:C8"/>
    <mergeCell ref="B10:C10"/>
    <mergeCell ref="B25:C25"/>
    <mergeCell ref="B69:C69"/>
    <mergeCell ref="B76:C76"/>
    <mergeCell ref="B40:C40"/>
    <mergeCell ref="B49:C49"/>
    <mergeCell ref="B58:C58"/>
    <mergeCell ref="B63:C63"/>
    <mergeCell ref="B46:C46"/>
  </mergeCells>
  <printOptions/>
  <pageMargins left="0.75" right="0.75" top="1" bottom="1"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R75"/>
  <sheetViews>
    <sheetView workbookViewId="0" topLeftCell="A1">
      <selection activeCell="A1" sqref="A1"/>
    </sheetView>
  </sheetViews>
  <sheetFormatPr defaultColWidth="9.00390625" defaultRowHeight="13.5"/>
  <cols>
    <col min="1" max="1" width="4.25390625" style="844" customWidth="1"/>
    <col min="2" max="2" width="2.625" style="844" customWidth="1"/>
    <col min="3" max="3" width="4.25390625" style="844" customWidth="1"/>
    <col min="4" max="4" width="8.375" style="845" customWidth="1"/>
    <col min="5" max="5" width="8.875" style="844" customWidth="1"/>
    <col min="6" max="6" width="8.75390625" style="844" customWidth="1"/>
    <col min="7" max="7" width="15.50390625" style="844" customWidth="1"/>
    <col min="8" max="8" width="5.50390625" style="846" customWidth="1"/>
    <col min="9" max="9" width="7.375" style="844" customWidth="1"/>
    <col min="10" max="10" width="8.25390625" style="844" customWidth="1"/>
    <col min="11" max="11" width="14.75390625" style="844" customWidth="1"/>
    <col min="12" max="12" width="5.25390625" style="844" customWidth="1"/>
    <col min="13" max="13" width="7.875" style="844" customWidth="1"/>
    <col min="14" max="14" width="10.75390625" style="844" customWidth="1"/>
    <col min="15" max="15" width="14.625" style="844" customWidth="1"/>
    <col min="16" max="16" width="9.125" style="844" customWidth="1"/>
    <col min="17" max="17" width="8.875" style="844" customWidth="1"/>
    <col min="18" max="18" width="14.875" style="844" customWidth="1"/>
    <col min="19" max="16384" width="9.00390625" style="844" customWidth="1"/>
  </cols>
  <sheetData>
    <row r="1" ht="13.5" customHeight="1">
      <c r="R1" s="847"/>
    </row>
    <row r="2" spans="2:18" ht="15" customHeight="1">
      <c r="B2" s="848" t="s">
        <v>954</v>
      </c>
      <c r="G2" s="849"/>
      <c r="H2" s="850"/>
      <c r="I2" s="849"/>
      <c r="J2" s="849"/>
      <c r="K2" s="849"/>
      <c r="L2" s="849"/>
      <c r="M2" s="849"/>
      <c r="N2" s="849"/>
      <c r="O2" s="849"/>
      <c r="P2" s="849"/>
      <c r="Q2" s="849"/>
      <c r="R2" s="847"/>
    </row>
    <row r="3" spans="5:18" ht="13.5" customHeight="1" thickBot="1">
      <c r="E3" s="845"/>
      <c r="F3" s="845"/>
      <c r="G3" s="845"/>
      <c r="H3" s="851"/>
      <c r="I3" s="852"/>
      <c r="J3" s="852"/>
      <c r="K3" s="853"/>
      <c r="L3" s="853"/>
      <c r="M3" s="852"/>
      <c r="N3" s="852"/>
      <c r="P3" s="852"/>
      <c r="R3" s="853" t="s">
        <v>920</v>
      </c>
    </row>
    <row r="4" spans="2:18" s="854" customFormat="1" ht="36.75" customHeight="1" thickTop="1">
      <c r="B4" s="1477" t="s">
        <v>921</v>
      </c>
      <c r="C4" s="1478"/>
      <c r="D4" s="1479"/>
      <c r="E4" s="1493" t="s">
        <v>922</v>
      </c>
      <c r="F4" s="1494"/>
      <c r="G4" s="1495"/>
      <c r="H4" s="855" t="s">
        <v>923</v>
      </c>
      <c r="I4" s="1496" t="s">
        <v>924</v>
      </c>
      <c r="J4" s="1497"/>
      <c r="K4" s="1498"/>
      <c r="L4" s="856" t="s">
        <v>925</v>
      </c>
      <c r="M4" s="1504" t="s">
        <v>926</v>
      </c>
      <c r="N4" s="1505"/>
      <c r="O4" s="1506"/>
      <c r="P4" s="1486" t="s">
        <v>927</v>
      </c>
      <c r="Q4" s="1487"/>
      <c r="R4" s="1488"/>
    </row>
    <row r="5" spans="2:18" s="854" customFormat="1" ht="13.5" customHeight="1">
      <c r="B5" s="1480"/>
      <c r="C5" s="1481"/>
      <c r="D5" s="1482"/>
      <c r="E5" s="1476" t="s">
        <v>915</v>
      </c>
      <c r="F5" s="1474" t="s">
        <v>928</v>
      </c>
      <c r="G5" s="1472" t="s">
        <v>929</v>
      </c>
      <c r="H5" s="1489" t="s">
        <v>915</v>
      </c>
      <c r="I5" s="1490"/>
      <c r="J5" s="1474" t="s">
        <v>930</v>
      </c>
      <c r="K5" s="1472" t="s">
        <v>929</v>
      </c>
      <c r="L5" s="1489" t="s">
        <v>915</v>
      </c>
      <c r="M5" s="1490"/>
      <c r="N5" s="1474" t="s">
        <v>930</v>
      </c>
      <c r="O5" s="1472" t="s">
        <v>929</v>
      </c>
      <c r="P5" s="1476" t="s">
        <v>915</v>
      </c>
      <c r="Q5" s="1474" t="s">
        <v>930</v>
      </c>
      <c r="R5" s="1472" t="s">
        <v>929</v>
      </c>
    </row>
    <row r="6" spans="2:18" s="854" customFormat="1" ht="13.5" customHeight="1">
      <c r="B6" s="1483"/>
      <c r="C6" s="1484"/>
      <c r="D6" s="1485"/>
      <c r="E6" s="1475"/>
      <c r="F6" s="1475"/>
      <c r="G6" s="1473"/>
      <c r="H6" s="1491"/>
      <c r="I6" s="1492"/>
      <c r="J6" s="1475"/>
      <c r="K6" s="1473"/>
      <c r="L6" s="1491"/>
      <c r="M6" s="1492"/>
      <c r="N6" s="1475"/>
      <c r="O6" s="1473"/>
      <c r="P6" s="1475"/>
      <c r="Q6" s="1475"/>
      <c r="R6" s="1473"/>
    </row>
    <row r="7" spans="2:18" s="857" customFormat="1" ht="12" customHeight="1">
      <c r="B7" s="858"/>
      <c r="C7" s="859"/>
      <c r="D7" s="860"/>
      <c r="E7" s="861"/>
      <c r="F7" s="862" t="s">
        <v>931</v>
      </c>
      <c r="G7" s="859" t="s">
        <v>932</v>
      </c>
      <c r="H7" s="863"/>
      <c r="I7" s="862"/>
      <c r="J7" s="862" t="s">
        <v>933</v>
      </c>
      <c r="K7" s="859" t="s">
        <v>932</v>
      </c>
      <c r="L7" s="859"/>
      <c r="M7" s="862"/>
      <c r="N7" s="862" t="s">
        <v>933</v>
      </c>
      <c r="O7" s="859" t="s">
        <v>932</v>
      </c>
      <c r="P7" s="862"/>
      <c r="Q7" s="862" t="s">
        <v>933</v>
      </c>
      <c r="R7" s="860" t="s">
        <v>932</v>
      </c>
    </row>
    <row r="8" spans="2:18" s="864" customFormat="1" ht="12" customHeight="1">
      <c r="B8" s="1499" t="s">
        <v>332</v>
      </c>
      <c r="C8" s="1500"/>
      <c r="D8" s="1501"/>
      <c r="E8" s="69">
        <f>SUM(E10,E30,E44,E61)</f>
        <v>23390</v>
      </c>
      <c r="F8" s="70">
        <v>68184</v>
      </c>
      <c r="G8" s="70">
        <f>SUM(G10,G30,G44,G61)</f>
        <v>112529688</v>
      </c>
      <c r="H8" s="70" t="s">
        <v>934</v>
      </c>
      <c r="I8" s="70">
        <f>SUM(I10,I30,I44,I61)</f>
        <v>4331</v>
      </c>
      <c r="J8" s="70">
        <f>SUM(J10,J30,J44,J61)</f>
        <v>31840</v>
      </c>
      <c r="K8" s="70">
        <f>SUM(K10,K30,K44,K61)</f>
        <v>89642855</v>
      </c>
      <c r="L8" s="70" t="s">
        <v>934</v>
      </c>
      <c r="M8" s="70">
        <f>SUM(M10,M30,M44,M61)</f>
        <v>16714</v>
      </c>
      <c r="N8" s="70">
        <f>SUM(N10,N30,N44,N61)</f>
        <v>29106</v>
      </c>
      <c r="O8" s="70">
        <f>SUM(O10,O30,O44,O61)</f>
        <v>20537771</v>
      </c>
      <c r="P8" s="70">
        <f>SUM(P10,P30,P44,P61)</f>
        <v>2345</v>
      </c>
      <c r="Q8" s="70">
        <v>7238</v>
      </c>
      <c r="R8" s="433">
        <v>2349062</v>
      </c>
    </row>
    <row r="9" spans="2:18" s="854" customFormat="1" ht="12" customHeight="1">
      <c r="B9" s="865"/>
      <c r="C9" s="866"/>
      <c r="D9" s="867"/>
      <c r="E9" s="58"/>
      <c r="F9" s="59"/>
      <c r="G9" s="59"/>
      <c r="H9" s="59"/>
      <c r="I9" s="59"/>
      <c r="J9" s="59"/>
      <c r="K9" s="59"/>
      <c r="L9" s="59"/>
      <c r="M9" s="59"/>
      <c r="N9" s="59"/>
      <c r="O9" s="59"/>
      <c r="P9" s="59"/>
      <c r="Q9" s="59"/>
      <c r="R9" s="437"/>
    </row>
    <row r="10" spans="2:18" s="864" customFormat="1" ht="12" customHeight="1">
      <c r="B10" s="1499" t="s">
        <v>426</v>
      </c>
      <c r="C10" s="1500"/>
      <c r="D10" s="1501"/>
      <c r="E10" s="69">
        <f>SUM(E11:E28)</f>
        <v>7455</v>
      </c>
      <c r="F10" s="70">
        <f>SUM(F11:F28)</f>
        <v>20607</v>
      </c>
      <c r="G10" s="70">
        <f>SUM(G11:G28)</f>
        <v>31165356</v>
      </c>
      <c r="H10" s="70" t="s">
        <v>935</v>
      </c>
      <c r="I10" s="70">
        <f>SUM(I11:I28)</f>
        <v>1398</v>
      </c>
      <c r="J10" s="70">
        <f>SUM(J11:J28)</f>
        <v>9676</v>
      </c>
      <c r="K10" s="70">
        <f>SUM(K11:K28)</f>
        <v>24553296</v>
      </c>
      <c r="L10" s="70" t="s">
        <v>935</v>
      </c>
      <c r="M10" s="70">
        <f>SUM(M11:M28)</f>
        <v>5255</v>
      </c>
      <c r="N10" s="70">
        <f>SUM(N11:N28)</f>
        <v>8646</v>
      </c>
      <c r="O10" s="70">
        <f>SUM(O11:O28)</f>
        <v>5822381</v>
      </c>
      <c r="P10" s="70">
        <f>SUM(P11:P28)</f>
        <v>802</v>
      </c>
      <c r="Q10" s="70">
        <f>SUM(Q11:Q28)</f>
        <v>2285</v>
      </c>
      <c r="R10" s="433">
        <v>789679</v>
      </c>
    </row>
    <row r="11" spans="2:18" s="854" customFormat="1" ht="12" customHeight="1">
      <c r="B11" s="865"/>
      <c r="C11" s="1467" t="s">
        <v>1297</v>
      </c>
      <c r="D11" s="1468"/>
      <c r="E11" s="58">
        <v>2221</v>
      </c>
      <c r="F11" s="59">
        <v>7119</v>
      </c>
      <c r="G11" s="59">
        <v>11408253</v>
      </c>
      <c r="H11" s="59"/>
      <c r="I11" s="59">
        <v>553</v>
      </c>
      <c r="J11" s="59">
        <v>3856</v>
      </c>
      <c r="K11" s="59">
        <v>9291055</v>
      </c>
      <c r="M11" s="59">
        <v>1420</v>
      </c>
      <c r="N11" s="59">
        <v>2510</v>
      </c>
      <c r="O11" s="59">
        <v>1857374</v>
      </c>
      <c r="P11" s="59">
        <v>248</v>
      </c>
      <c r="Q11" s="59">
        <v>753</v>
      </c>
      <c r="R11" s="437">
        <v>259824</v>
      </c>
    </row>
    <row r="12" spans="2:18" s="854" customFormat="1" ht="12" customHeight="1">
      <c r="B12" s="865"/>
      <c r="C12" s="1467" t="s">
        <v>1298</v>
      </c>
      <c r="D12" s="1468"/>
      <c r="E12" s="58">
        <v>2325</v>
      </c>
      <c r="F12" s="59">
        <v>7786</v>
      </c>
      <c r="G12" s="59">
        <v>15515412</v>
      </c>
      <c r="H12" s="59"/>
      <c r="I12" s="59">
        <v>550</v>
      </c>
      <c r="J12" s="59">
        <v>4526</v>
      </c>
      <c r="K12" s="59">
        <v>13421428</v>
      </c>
      <c r="M12" s="59">
        <v>1489</v>
      </c>
      <c r="N12" s="59">
        <v>2368</v>
      </c>
      <c r="O12" s="59">
        <v>1704444</v>
      </c>
      <c r="P12" s="59">
        <v>286</v>
      </c>
      <c r="Q12" s="59">
        <v>892</v>
      </c>
      <c r="R12" s="437">
        <v>389450</v>
      </c>
    </row>
    <row r="13" spans="2:18" s="854" customFormat="1" ht="12" customHeight="1">
      <c r="B13" s="865"/>
      <c r="C13" s="868"/>
      <c r="D13" s="869"/>
      <c r="E13" s="58"/>
      <c r="F13" s="59"/>
      <c r="G13" s="59"/>
      <c r="H13" s="59"/>
      <c r="I13" s="59"/>
      <c r="J13" s="59"/>
      <c r="K13" s="59"/>
      <c r="M13" s="59"/>
      <c r="N13" s="59"/>
      <c r="O13" s="59"/>
      <c r="P13" s="59"/>
      <c r="Q13" s="59"/>
      <c r="R13" s="437"/>
    </row>
    <row r="14" spans="2:18" s="854" customFormat="1" ht="12" customHeight="1">
      <c r="B14" s="865"/>
      <c r="C14" s="1467" t="s">
        <v>336</v>
      </c>
      <c r="D14" s="1468"/>
      <c r="E14" s="58">
        <v>119</v>
      </c>
      <c r="F14" s="59">
        <v>206</v>
      </c>
      <c r="G14" s="59">
        <v>91286</v>
      </c>
      <c r="H14" s="59"/>
      <c r="I14" s="59">
        <v>4</v>
      </c>
      <c r="J14" s="59">
        <v>16</v>
      </c>
      <c r="K14" s="59">
        <v>14379</v>
      </c>
      <c r="M14" s="59">
        <v>111</v>
      </c>
      <c r="N14" s="59">
        <v>183</v>
      </c>
      <c r="O14" s="59">
        <v>76007</v>
      </c>
      <c r="P14" s="59">
        <v>4</v>
      </c>
      <c r="Q14" s="59">
        <v>7</v>
      </c>
      <c r="R14" s="437">
        <v>900</v>
      </c>
    </row>
    <row r="15" spans="2:18" s="854" customFormat="1" ht="12" customHeight="1">
      <c r="B15" s="865"/>
      <c r="C15" s="1467" t="s">
        <v>337</v>
      </c>
      <c r="D15" s="1468"/>
      <c r="E15" s="58">
        <v>117</v>
      </c>
      <c r="F15" s="59">
        <v>209</v>
      </c>
      <c r="G15" s="59">
        <v>128536</v>
      </c>
      <c r="H15" s="59"/>
      <c r="I15" s="59">
        <v>12</v>
      </c>
      <c r="J15" s="59">
        <v>39</v>
      </c>
      <c r="K15" s="59">
        <v>42694</v>
      </c>
      <c r="M15" s="59">
        <v>100</v>
      </c>
      <c r="N15" s="59">
        <v>159</v>
      </c>
      <c r="O15" s="59">
        <v>83342</v>
      </c>
      <c r="P15" s="59">
        <v>5</v>
      </c>
      <c r="Q15" s="59">
        <v>11</v>
      </c>
      <c r="R15" s="437">
        <v>2500</v>
      </c>
    </row>
    <row r="16" spans="2:18" s="854" customFormat="1" ht="12" customHeight="1">
      <c r="B16" s="865"/>
      <c r="C16" s="1467" t="s">
        <v>936</v>
      </c>
      <c r="D16" s="1468"/>
      <c r="E16" s="58">
        <v>157</v>
      </c>
      <c r="F16" s="59">
        <v>259</v>
      </c>
      <c r="G16" s="59">
        <v>132181</v>
      </c>
      <c r="H16" s="59"/>
      <c r="I16" s="59">
        <v>8</v>
      </c>
      <c r="J16" s="59">
        <v>29</v>
      </c>
      <c r="K16" s="59">
        <v>34076</v>
      </c>
      <c r="M16" s="59">
        <v>142</v>
      </c>
      <c r="N16" s="59">
        <v>213</v>
      </c>
      <c r="O16" s="59">
        <v>94305</v>
      </c>
      <c r="P16" s="59">
        <v>7</v>
      </c>
      <c r="Q16" s="59">
        <v>17</v>
      </c>
      <c r="R16" s="437">
        <v>3800</v>
      </c>
    </row>
    <row r="17" spans="2:18" s="854" customFormat="1" ht="12" customHeight="1">
      <c r="B17" s="865"/>
      <c r="C17" s="1467" t="s">
        <v>339</v>
      </c>
      <c r="D17" s="1468"/>
      <c r="E17" s="58">
        <v>134</v>
      </c>
      <c r="F17" s="59">
        <v>232</v>
      </c>
      <c r="G17" s="59">
        <v>170437</v>
      </c>
      <c r="H17" s="59"/>
      <c r="I17" s="59">
        <v>8</v>
      </c>
      <c r="J17" s="59">
        <v>36</v>
      </c>
      <c r="K17" s="59">
        <v>69318</v>
      </c>
      <c r="M17" s="59">
        <v>115</v>
      </c>
      <c r="N17" s="59">
        <v>165</v>
      </c>
      <c r="O17" s="59">
        <v>96738</v>
      </c>
      <c r="P17" s="59">
        <v>11</v>
      </c>
      <c r="Q17" s="59">
        <v>31</v>
      </c>
      <c r="R17" s="437">
        <v>4381</v>
      </c>
    </row>
    <row r="18" spans="2:18" s="854" customFormat="1" ht="12" customHeight="1">
      <c r="B18" s="865"/>
      <c r="C18" s="1467" t="s">
        <v>340</v>
      </c>
      <c r="D18" s="1468"/>
      <c r="E18" s="58">
        <v>246</v>
      </c>
      <c r="F18" s="59">
        <v>484</v>
      </c>
      <c r="G18" s="59">
        <v>385652</v>
      </c>
      <c r="H18" s="59"/>
      <c r="I18" s="59">
        <v>28</v>
      </c>
      <c r="J18" s="59">
        <v>122</v>
      </c>
      <c r="K18" s="59">
        <v>173538</v>
      </c>
      <c r="M18" s="59">
        <v>195</v>
      </c>
      <c r="N18" s="59">
        <v>306</v>
      </c>
      <c r="O18" s="59">
        <v>200453</v>
      </c>
      <c r="P18" s="59">
        <v>23</v>
      </c>
      <c r="Q18" s="59">
        <v>56</v>
      </c>
      <c r="R18" s="437">
        <v>11661</v>
      </c>
    </row>
    <row r="19" spans="2:18" s="854" customFormat="1" ht="12" customHeight="1">
      <c r="B19" s="865"/>
      <c r="C19" s="1467" t="s">
        <v>341</v>
      </c>
      <c r="D19" s="1468"/>
      <c r="E19" s="58">
        <v>185</v>
      </c>
      <c r="F19" s="59">
        <v>354</v>
      </c>
      <c r="G19" s="59">
        <v>211011</v>
      </c>
      <c r="H19" s="59"/>
      <c r="I19" s="59">
        <v>9</v>
      </c>
      <c r="J19" s="59">
        <v>40</v>
      </c>
      <c r="K19" s="59">
        <v>56860</v>
      </c>
      <c r="M19" s="59">
        <v>155</v>
      </c>
      <c r="N19" s="59">
        <v>273</v>
      </c>
      <c r="O19" s="59">
        <v>147486</v>
      </c>
      <c r="P19" s="59">
        <v>21</v>
      </c>
      <c r="Q19" s="59">
        <v>41</v>
      </c>
      <c r="R19" s="437">
        <v>6665</v>
      </c>
    </row>
    <row r="20" spans="2:18" s="854" customFormat="1" ht="12" customHeight="1">
      <c r="B20" s="865"/>
      <c r="C20" s="1467" t="s">
        <v>937</v>
      </c>
      <c r="D20" s="1468"/>
      <c r="E20" s="58">
        <v>401</v>
      </c>
      <c r="F20" s="59">
        <v>905</v>
      </c>
      <c r="G20" s="59">
        <v>726867</v>
      </c>
      <c r="H20" s="59"/>
      <c r="I20" s="59">
        <v>65</v>
      </c>
      <c r="J20" s="59">
        <v>318</v>
      </c>
      <c r="K20" s="59">
        <v>428772</v>
      </c>
      <c r="M20" s="59">
        <v>303</v>
      </c>
      <c r="N20" s="59">
        <v>491</v>
      </c>
      <c r="O20" s="59">
        <v>278713</v>
      </c>
      <c r="P20" s="59">
        <v>33</v>
      </c>
      <c r="Q20" s="59">
        <v>96</v>
      </c>
      <c r="R20" s="437">
        <v>19382</v>
      </c>
    </row>
    <row r="21" spans="2:18" s="854" customFormat="1" ht="12" customHeight="1">
      <c r="B21" s="865"/>
      <c r="C21" s="868"/>
      <c r="D21" s="869"/>
      <c r="E21" s="58"/>
      <c r="F21" s="59"/>
      <c r="G21" s="59"/>
      <c r="H21" s="59"/>
      <c r="I21" s="59"/>
      <c r="J21" s="59"/>
      <c r="K21" s="59"/>
      <c r="M21" s="59"/>
      <c r="N21" s="59"/>
      <c r="O21" s="59"/>
      <c r="P21" s="59"/>
      <c r="Q21" s="59"/>
      <c r="R21" s="437"/>
    </row>
    <row r="22" spans="2:18" s="854" customFormat="1" ht="12" customHeight="1">
      <c r="B22" s="865"/>
      <c r="C22" s="1467" t="s">
        <v>1455</v>
      </c>
      <c r="D22" s="1468"/>
      <c r="E22" s="58">
        <v>383</v>
      </c>
      <c r="F22" s="59">
        <v>854</v>
      </c>
      <c r="G22" s="59">
        <v>847978</v>
      </c>
      <c r="H22" s="59"/>
      <c r="I22" s="59">
        <v>88</v>
      </c>
      <c r="J22" s="59">
        <v>337</v>
      </c>
      <c r="K22" s="59">
        <v>545507</v>
      </c>
      <c r="M22" s="59">
        <v>247</v>
      </c>
      <c r="N22" s="59">
        <v>408</v>
      </c>
      <c r="O22" s="59">
        <v>284357</v>
      </c>
      <c r="P22" s="59">
        <v>48</v>
      </c>
      <c r="Q22" s="59">
        <v>109</v>
      </c>
      <c r="R22" s="437">
        <v>18114</v>
      </c>
    </row>
    <row r="23" spans="2:18" s="854" customFormat="1" ht="12" customHeight="1">
      <c r="B23" s="865"/>
      <c r="C23" s="1467" t="s">
        <v>431</v>
      </c>
      <c r="D23" s="1468"/>
      <c r="E23" s="58">
        <v>247</v>
      </c>
      <c r="F23" s="59">
        <v>496</v>
      </c>
      <c r="G23" s="59">
        <v>416715</v>
      </c>
      <c r="H23" s="59"/>
      <c r="I23" s="59">
        <v>27</v>
      </c>
      <c r="J23" s="59">
        <v>145</v>
      </c>
      <c r="K23" s="59">
        <v>205653</v>
      </c>
      <c r="M23" s="59">
        <v>196</v>
      </c>
      <c r="N23" s="59">
        <v>298</v>
      </c>
      <c r="O23" s="59">
        <v>194564</v>
      </c>
      <c r="P23" s="59">
        <v>24</v>
      </c>
      <c r="Q23" s="59">
        <v>53</v>
      </c>
      <c r="R23" s="437">
        <v>16498</v>
      </c>
    </row>
    <row r="24" spans="2:18" s="854" customFormat="1" ht="12" customHeight="1">
      <c r="B24" s="865"/>
      <c r="C24" s="868"/>
      <c r="D24" s="869"/>
      <c r="E24" s="58"/>
      <c r="F24" s="59"/>
      <c r="G24" s="59"/>
      <c r="H24" s="59"/>
      <c r="I24" s="59"/>
      <c r="J24" s="59"/>
      <c r="K24" s="59"/>
      <c r="M24" s="59"/>
      <c r="N24" s="59"/>
      <c r="O24" s="59"/>
      <c r="P24" s="59"/>
      <c r="Q24" s="59"/>
      <c r="R24" s="437"/>
    </row>
    <row r="25" spans="2:18" s="854" customFormat="1" ht="12" customHeight="1">
      <c r="B25" s="865"/>
      <c r="C25" s="1467" t="s">
        <v>1303</v>
      </c>
      <c r="D25" s="1468"/>
      <c r="E25" s="58">
        <v>132</v>
      </c>
      <c r="F25" s="59">
        <v>248</v>
      </c>
      <c r="G25" s="59">
        <v>211048</v>
      </c>
      <c r="H25" s="59"/>
      <c r="I25" s="59">
        <v>6</v>
      </c>
      <c r="J25" s="59">
        <v>39</v>
      </c>
      <c r="K25" s="59">
        <v>32933</v>
      </c>
      <c r="M25" s="59">
        <v>117</v>
      </c>
      <c r="N25" s="59">
        <v>194</v>
      </c>
      <c r="O25" s="59">
        <v>174751</v>
      </c>
      <c r="P25" s="59">
        <v>9</v>
      </c>
      <c r="Q25" s="59">
        <v>15</v>
      </c>
      <c r="R25" s="437">
        <v>3364</v>
      </c>
    </row>
    <row r="26" spans="2:18" s="854" customFormat="1" ht="12" customHeight="1">
      <c r="B26" s="865"/>
      <c r="C26" s="1467" t="s">
        <v>433</v>
      </c>
      <c r="D26" s="1468"/>
      <c r="E26" s="58">
        <v>131</v>
      </c>
      <c r="F26" s="59">
        <v>208</v>
      </c>
      <c r="G26" s="59">
        <v>150806</v>
      </c>
      <c r="H26" s="59"/>
      <c r="I26" s="59">
        <v>0</v>
      </c>
      <c r="J26" s="59">
        <v>0</v>
      </c>
      <c r="K26" s="59">
        <v>0</v>
      </c>
      <c r="M26" s="59">
        <v>111</v>
      </c>
      <c r="N26" s="59">
        <v>165</v>
      </c>
      <c r="O26" s="59">
        <v>138584</v>
      </c>
      <c r="P26" s="59">
        <v>20</v>
      </c>
      <c r="Q26" s="59">
        <v>43</v>
      </c>
      <c r="R26" s="437">
        <v>12222</v>
      </c>
    </row>
    <row r="27" spans="2:18" s="854" customFormat="1" ht="12" customHeight="1">
      <c r="B27" s="865"/>
      <c r="C27" s="1467" t="s">
        <v>1305</v>
      </c>
      <c r="D27" s="1468"/>
      <c r="E27" s="58">
        <v>186</v>
      </c>
      <c r="F27" s="59">
        <v>339</v>
      </c>
      <c r="G27" s="59">
        <v>208512</v>
      </c>
      <c r="H27" s="149"/>
      <c r="I27" s="149">
        <v>4</v>
      </c>
      <c r="J27" s="149">
        <v>20</v>
      </c>
      <c r="K27" s="149">
        <v>34248</v>
      </c>
      <c r="M27" s="149">
        <v>168</v>
      </c>
      <c r="N27" s="149">
        <v>280</v>
      </c>
      <c r="O27" s="149">
        <v>166041</v>
      </c>
      <c r="P27" s="149">
        <v>14</v>
      </c>
      <c r="Q27" s="149">
        <v>39</v>
      </c>
      <c r="R27" s="493">
        <v>8223</v>
      </c>
    </row>
    <row r="28" spans="2:18" s="854" customFormat="1" ht="12" customHeight="1">
      <c r="B28" s="865"/>
      <c r="C28" s="1467" t="s">
        <v>938</v>
      </c>
      <c r="D28" s="1468"/>
      <c r="E28" s="58">
        <v>471</v>
      </c>
      <c r="F28" s="59">
        <v>908</v>
      </c>
      <c r="G28" s="59">
        <v>560662</v>
      </c>
      <c r="H28" s="149"/>
      <c r="I28" s="149">
        <v>36</v>
      </c>
      <c r="J28" s="149">
        <v>153</v>
      </c>
      <c r="K28" s="149">
        <v>202835</v>
      </c>
      <c r="M28" s="149">
        <v>386</v>
      </c>
      <c r="N28" s="149">
        <v>633</v>
      </c>
      <c r="O28" s="149">
        <v>325222</v>
      </c>
      <c r="P28" s="149">
        <v>49</v>
      </c>
      <c r="Q28" s="149">
        <v>122</v>
      </c>
      <c r="R28" s="493">
        <v>32605</v>
      </c>
    </row>
    <row r="29" spans="2:18" s="854" customFormat="1" ht="12" customHeight="1">
      <c r="B29" s="865"/>
      <c r="C29" s="870"/>
      <c r="D29" s="869"/>
      <c r="E29" s="58"/>
      <c r="F29" s="59"/>
      <c r="G29" s="59"/>
      <c r="H29" s="149"/>
      <c r="I29" s="149"/>
      <c r="J29" s="149"/>
      <c r="K29" s="149"/>
      <c r="L29" s="149"/>
      <c r="M29" s="149"/>
      <c r="N29" s="149"/>
      <c r="O29" s="149"/>
      <c r="P29" s="149"/>
      <c r="Q29" s="149"/>
      <c r="R29" s="493"/>
    </row>
    <row r="30" spans="2:18" s="864" customFormat="1" ht="12" customHeight="1">
      <c r="B30" s="1469" t="s">
        <v>437</v>
      </c>
      <c r="C30" s="1470"/>
      <c r="D30" s="1471"/>
      <c r="E30" s="69">
        <f>SUM(E31:E42)</f>
        <v>2235</v>
      </c>
      <c r="F30" s="70">
        <v>5684</v>
      </c>
      <c r="G30" s="70">
        <v>6599258</v>
      </c>
      <c r="H30" s="70" t="s">
        <v>939</v>
      </c>
      <c r="I30" s="70">
        <f>SUM(I31:I42)</f>
        <v>327</v>
      </c>
      <c r="J30" s="70">
        <v>1977</v>
      </c>
      <c r="K30" s="70">
        <v>4164630</v>
      </c>
      <c r="L30" s="70" t="s">
        <v>939</v>
      </c>
      <c r="M30" s="70">
        <f>SUM(M31:M42)</f>
        <v>1708</v>
      </c>
      <c r="N30" s="70">
        <f>SUM(N31:N42)</f>
        <v>3057</v>
      </c>
      <c r="O30" s="70">
        <f>SUM(O31:O42)</f>
        <v>2208357</v>
      </c>
      <c r="P30" s="70">
        <f>SUM(P31:P42)</f>
        <v>200</v>
      </c>
      <c r="Q30" s="70">
        <v>650</v>
      </c>
      <c r="R30" s="433">
        <v>226271</v>
      </c>
    </row>
    <row r="31" spans="2:18" s="854" customFormat="1" ht="12" customHeight="1">
      <c r="B31" s="865"/>
      <c r="C31" s="1467" t="s">
        <v>1456</v>
      </c>
      <c r="D31" s="1468"/>
      <c r="E31" s="58">
        <v>891</v>
      </c>
      <c r="F31" s="59">
        <v>2843</v>
      </c>
      <c r="G31" s="59">
        <v>4236965</v>
      </c>
      <c r="H31" s="149"/>
      <c r="I31" s="149">
        <v>231</v>
      </c>
      <c r="J31" s="149">
        <v>1512</v>
      </c>
      <c r="K31" s="149">
        <v>3359663</v>
      </c>
      <c r="L31" s="149"/>
      <c r="M31" s="59">
        <v>531</v>
      </c>
      <c r="N31" s="59">
        <v>883</v>
      </c>
      <c r="O31" s="59">
        <v>703160</v>
      </c>
      <c r="P31" s="149">
        <v>129</v>
      </c>
      <c r="Q31" s="149">
        <v>448</v>
      </c>
      <c r="R31" s="493">
        <v>174142</v>
      </c>
    </row>
    <row r="32" spans="2:18" s="854" customFormat="1" ht="12" customHeight="1">
      <c r="B32" s="865"/>
      <c r="C32" s="1467" t="s">
        <v>425</v>
      </c>
      <c r="D32" s="1468" t="s">
        <v>1352</v>
      </c>
      <c r="E32" s="58">
        <v>391</v>
      </c>
      <c r="F32" s="59">
        <v>831</v>
      </c>
      <c r="G32" s="59">
        <v>777827</v>
      </c>
      <c r="H32" s="149"/>
      <c r="I32" s="149">
        <v>49</v>
      </c>
      <c r="J32" s="149">
        <v>229</v>
      </c>
      <c r="K32" s="149">
        <v>420694</v>
      </c>
      <c r="L32" s="149"/>
      <c r="M32" s="59">
        <v>315</v>
      </c>
      <c r="N32" s="59">
        <v>533</v>
      </c>
      <c r="O32" s="59">
        <v>341164</v>
      </c>
      <c r="P32" s="149">
        <v>27</v>
      </c>
      <c r="Q32" s="149">
        <v>69</v>
      </c>
      <c r="R32" s="493">
        <v>15969</v>
      </c>
    </row>
    <row r="33" spans="2:18" s="854" customFormat="1" ht="12" customHeight="1">
      <c r="B33" s="865"/>
      <c r="C33" s="868"/>
      <c r="D33" s="869"/>
      <c r="E33" s="58"/>
      <c r="F33" s="59"/>
      <c r="G33" s="59"/>
      <c r="H33" s="149"/>
      <c r="I33" s="149"/>
      <c r="J33" s="149"/>
      <c r="K33" s="149"/>
      <c r="L33" s="149"/>
      <c r="M33" s="59"/>
      <c r="N33" s="59"/>
      <c r="O33" s="59"/>
      <c r="P33" s="149"/>
      <c r="Q33" s="149"/>
      <c r="R33" s="493"/>
    </row>
    <row r="34" spans="2:18" s="854" customFormat="1" ht="12" customHeight="1">
      <c r="B34" s="865"/>
      <c r="C34" s="1467" t="s">
        <v>940</v>
      </c>
      <c r="D34" s="1468" t="s">
        <v>1352</v>
      </c>
      <c r="E34" s="58">
        <v>187</v>
      </c>
      <c r="F34" s="59">
        <v>346</v>
      </c>
      <c r="G34" s="59">
        <v>276508</v>
      </c>
      <c r="H34" s="149"/>
      <c r="I34" s="149">
        <v>10</v>
      </c>
      <c r="J34" s="149">
        <v>48</v>
      </c>
      <c r="K34" s="149">
        <v>46700</v>
      </c>
      <c r="L34" s="149"/>
      <c r="M34" s="59">
        <v>169</v>
      </c>
      <c r="N34" s="59">
        <v>274</v>
      </c>
      <c r="O34" s="59">
        <v>225353</v>
      </c>
      <c r="P34" s="149">
        <v>8</v>
      </c>
      <c r="Q34" s="149">
        <v>24</v>
      </c>
      <c r="R34" s="493">
        <v>4455</v>
      </c>
    </row>
    <row r="35" spans="2:18" s="854" customFormat="1" ht="12" customHeight="1">
      <c r="B35" s="865"/>
      <c r="C35" s="868"/>
      <c r="D35" s="869"/>
      <c r="E35" s="58"/>
      <c r="F35" s="59"/>
      <c r="G35" s="59"/>
      <c r="H35" s="149"/>
      <c r="I35" s="149"/>
      <c r="J35" s="149"/>
      <c r="K35" s="149"/>
      <c r="L35" s="149"/>
      <c r="M35" s="59"/>
      <c r="N35" s="59"/>
      <c r="O35" s="59"/>
      <c r="P35" s="149"/>
      <c r="Q35" s="149"/>
      <c r="R35" s="493"/>
    </row>
    <row r="36" spans="2:18" s="854" customFormat="1" ht="12" customHeight="1">
      <c r="B36" s="865"/>
      <c r="C36" s="1467" t="s">
        <v>941</v>
      </c>
      <c r="D36" s="1468"/>
      <c r="E36" s="58">
        <v>76</v>
      </c>
      <c r="F36" s="59">
        <v>176</v>
      </c>
      <c r="G36" s="59">
        <v>164004</v>
      </c>
      <c r="H36" s="149"/>
      <c r="I36" s="149">
        <v>10</v>
      </c>
      <c r="J36" s="149">
        <v>38</v>
      </c>
      <c r="K36" s="149">
        <v>88543</v>
      </c>
      <c r="L36" s="149"/>
      <c r="M36" s="59">
        <v>59</v>
      </c>
      <c r="N36" s="59">
        <v>117</v>
      </c>
      <c r="O36" s="59">
        <v>69887</v>
      </c>
      <c r="P36" s="149">
        <v>7</v>
      </c>
      <c r="Q36" s="149">
        <v>21</v>
      </c>
      <c r="R36" s="493">
        <v>5574</v>
      </c>
    </row>
    <row r="37" spans="2:18" s="854" customFormat="1" ht="12" customHeight="1">
      <c r="B37" s="865"/>
      <c r="C37" s="1467" t="s">
        <v>352</v>
      </c>
      <c r="D37" s="1468"/>
      <c r="E37" s="58">
        <v>59</v>
      </c>
      <c r="F37" s="59">
        <v>117</v>
      </c>
      <c r="G37" s="59">
        <v>67482</v>
      </c>
      <c r="H37" s="149"/>
      <c r="I37" s="149">
        <v>1</v>
      </c>
      <c r="J37" s="149" t="s">
        <v>434</v>
      </c>
      <c r="K37" s="149" t="s">
        <v>434</v>
      </c>
      <c r="L37" s="149"/>
      <c r="M37" s="59">
        <v>57</v>
      </c>
      <c r="N37" s="59">
        <v>117</v>
      </c>
      <c r="O37" s="59">
        <v>67482</v>
      </c>
      <c r="P37" s="149">
        <v>1</v>
      </c>
      <c r="Q37" s="149" t="s">
        <v>434</v>
      </c>
      <c r="R37" s="493" t="s">
        <v>434</v>
      </c>
    </row>
    <row r="38" spans="2:18" s="854" customFormat="1" ht="12" customHeight="1">
      <c r="B38" s="865"/>
      <c r="C38" s="1467" t="s">
        <v>942</v>
      </c>
      <c r="D38" s="1468"/>
      <c r="E38" s="58">
        <v>88</v>
      </c>
      <c r="F38" s="59">
        <v>161</v>
      </c>
      <c r="G38" s="59">
        <v>89566</v>
      </c>
      <c r="H38" s="149"/>
      <c r="I38" s="149">
        <v>1</v>
      </c>
      <c r="J38" s="149" t="s">
        <v>434</v>
      </c>
      <c r="K38" s="149" t="s">
        <v>434</v>
      </c>
      <c r="L38" s="149"/>
      <c r="M38" s="59">
        <v>85</v>
      </c>
      <c r="N38" s="59">
        <v>161</v>
      </c>
      <c r="O38" s="59">
        <v>89566</v>
      </c>
      <c r="P38" s="149">
        <v>2</v>
      </c>
      <c r="Q38" s="149" t="s">
        <v>434</v>
      </c>
      <c r="R38" s="493" t="s">
        <v>434</v>
      </c>
    </row>
    <row r="39" spans="2:18" s="854" customFormat="1" ht="12" customHeight="1">
      <c r="B39" s="865"/>
      <c r="C39" s="1467" t="s">
        <v>443</v>
      </c>
      <c r="D39" s="1468" t="s">
        <v>943</v>
      </c>
      <c r="E39" s="58">
        <v>66</v>
      </c>
      <c r="F39" s="59">
        <v>112</v>
      </c>
      <c r="G39" s="59">
        <v>85161</v>
      </c>
      <c r="H39" s="149"/>
      <c r="I39" s="149">
        <v>2</v>
      </c>
      <c r="J39" s="149" t="s">
        <v>434</v>
      </c>
      <c r="K39" s="149" t="s">
        <v>434</v>
      </c>
      <c r="L39" s="149"/>
      <c r="M39" s="59">
        <v>63</v>
      </c>
      <c r="N39" s="59">
        <v>112</v>
      </c>
      <c r="O39" s="59">
        <v>85161</v>
      </c>
      <c r="P39" s="149">
        <v>1</v>
      </c>
      <c r="Q39" s="149" t="s">
        <v>434</v>
      </c>
      <c r="R39" s="493" t="s">
        <v>434</v>
      </c>
    </row>
    <row r="40" spans="2:18" s="854" customFormat="1" ht="12" customHeight="1">
      <c r="B40" s="865"/>
      <c r="C40" s="1467" t="s">
        <v>944</v>
      </c>
      <c r="D40" s="1468"/>
      <c r="E40" s="58">
        <v>155</v>
      </c>
      <c r="F40" s="59">
        <v>387</v>
      </c>
      <c r="G40" s="59">
        <v>340902</v>
      </c>
      <c r="H40" s="149"/>
      <c r="I40" s="149">
        <v>9</v>
      </c>
      <c r="J40" s="149">
        <v>63</v>
      </c>
      <c r="K40" s="149">
        <v>89753</v>
      </c>
      <c r="L40" s="149"/>
      <c r="M40" s="59">
        <v>142</v>
      </c>
      <c r="N40" s="59">
        <v>303</v>
      </c>
      <c r="O40" s="59">
        <v>242249</v>
      </c>
      <c r="P40" s="149">
        <v>4</v>
      </c>
      <c r="Q40" s="149">
        <v>21</v>
      </c>
      <c r="R40" s="493">
        <v>8900</v>
      </c>
    </row>
    <row r="41" spans="2:18" s="854" customFormat="1" ht="12" customHeight="1">
      <c r="B41" s="865"/>
      <c r="C41" s="1467" t="s">
        <v>945</v>
      </c>
      <c r="D41" s="1468"/>
      <c r="E41" s="58">
        <v>100</v>
      </c>
      <c r="F41" s="59">
        <v>207</v>
      </c>
      <c r="G41" s="59">
        <v>158358</v>
      </c>
      <c r="H41" s="149"/>
      <c r="I41" s="149">
        <v>5</v>
      </c>
      <c r="J41" s="149">
        <v>22</v>
      </c>
      <c r="K41" s="149">
        <v>20450</v>
      </c>
      <c r="L41" s="149"/>
      <c r="M41" s="59">
        <v>89</v>
      </c>
      <c r="N41" s="59">
        <v>167</v>
      </c>
      <c r="O41" s="59">
        <v>133298</v>
      </c>
      <c r="P41" s="149">
        <v>6</v>
      </c>
      <c r="Q41" s="149">
        <v>18</v>
      </c>
      <c r="R41" s="493">
        <v>4610</v>
      </c>
    </row>
    <row r="42" spans="2:18" s="854" customFormat="1" ht="12" customHeight="1">
      <c r="B42" s="865"/>
      <c r="C42" s="1467" t="s">
        <v>446</v>
      </c>
      <c r="D42" s="1468" t="s">
        <v>916</v>
      </c>
      <c r="E42" s="58">
        <v>222</v>
      </c>
      <c r="F42" s="59">
        <v>476</v>
      </c>
      <c r="G42" s="59">
        <v>363634</v>
      </c>
      <c r="H42" s="149"/>
      <c r="I42" s="149">
        <v>9</v>
      </c>
      <c r="J42" s="149">
        <v>43</v>
      </c>
      <c r="K42" s="149">
        <v>101112</v>
      </c>
      <c r="L42" s="149"/>
      <c r="M42" s="59">
        <v>198</v>
      </c>
      <c r="N42" s="59">
        <v>390</v>
      </c>
      <c r="O42" s="59">
        <v>251037</v>
      </c>
      <c r="P42" s="149">
        <v>15</v>
      </c>
      <c r="Q42" s="149">
        <v>43</v>
      </c>
      <c r="R42" s="493">
        <v>11485</v>
      </c>
    </row>
    <row r="43" spans="2:18" s="854" customFormat="1" ht="12" customHeight="1">
      <c r="B43" s="865"/>
      <c r="C43" s="1467"/>
      <c r="D43" s="1468"/>
      <c r="E43" s="58"/>
      <c r="F43" s="59"/>
      <c r="G43" s="59"/>
      <c r="H43" s="149"/>
      <c r="I43" s="149"/>
      <c r="J43" s="149"/>
      <c r="K43" s="149"/>
      <c r="L43" s="149"/>
      <c r="M43" s="149"/>
      <c r="N43" s="149"/>
      <c r="O43" s="149"/>
      <c r="P43" s="149"/>
      <c r="Q43" s="149"/>
      <c r="R43" s="493"/>
    </row>
    <row r="44" spans="2:18" s="864" customFormat="1" ht="12" customHeight="1">
      <c r="B44" s="1469" t="s">
        <v>447</v>
      </c>
      <c r="C44" s="1470"/>
      <c r="D44" s="1471"/>
      <c r="E44" s="69">
        <f>SUM(E45:E59)</f>
        <v>8675</v>
      </c>
      <c r="F44" s="70">
        <f>SUM(F45:F59)</f>
        <v>27837</v>
      </c>
      <c r="G44" s="70">
        <v>51341848</v>
      </c>
      <c r="H44" s="70" t="s">
        <v>946</v>
      </c>
      <c r="I44" s="70">
        <f>SUM(I45:I59)</f>
        <v>1709</v>
      </c>
      <c r="J44" s="70">
        <f>SUM(J45:J59)</f>
        <v>14129</v>
      </c>
      <c r="K44" s="70">
        <f>SUM(K45:K59)</f>
        <v>42962398</v>
      </c>
      <c r="L44" s="70" t="s">
        <v>946</v>
      </c>
      <c r="M44" s="70">
        <f>SUM(M45:M59)</f>
        <v>6076</v>
      </c>
      <c r="N44" s="70">
        <f>SUM(N45:N59)</f>
        <v>10876</v>
      </c>
      <c r="O44" s="70">
        <v>7477000</v>
      </c>
      <c r="P44" s="70">
        <f>SUM(P45:P59)</f>
        <v>890</v>
      </c>
      <c r="Q44" s="70">
        <f>SUM(Q45:Q59)</f>
        <v>2832</v>
      </c>
      <c r="R44" s="433">
        <v>852230</v>
      </c>
    </row>
    <row r="45" spans="2:18" s="854" customFormat="1" ht="12" customHeight="1">
      <c r="B45" s="865"/>
      <c r="C45" s="1467" t="s">
        <v>413</v>
      </c>
      <c r="D45" s="1468"/>
      <c r="E45" s="58">
        <v>3839</v>
      </c>
      <c r="F45" s="59">
        <v>16141</v>
      </c>
      <c r="G45" s="59">
        <v>40122168</v>
      </c>
      <c r="H45" s="149"/>
      <c r="I45" s="149">
        <v>1035</v>
      </c>
      <c r="J45" s="149">
        <v>10309</v>
      </c>
      <c r="K45" s="149">
        <v>36296323</v>
      </c>
      <c r="L45" s="149"/>
      <c r="M45" s="149">
        <v>2272</v>
      </c>
      <c r="N45" s="149">
        <v>4042</v>
      </c>
      <c r="O45" s="149">
        <v>3222812</v>
      </c>
      <c r="P45" s="149">
        <v>532</v>
      </c>
      <c r="Q45" s="149">
        <v>1790</v>
      </c>
      <c r="R45" s="493">
        <v>603033</v>
      </c>
    </row>
    <row r="46" spans="2:18" s="854" customFormat="1" ht="12" customHeight="1">
      <c r="B46" s="865"/>
      <c r="C46" s="1467" t="s">
        <v>418</v>
      </c>
      <c r="D46" s="1468"/>
      <c r="E46" s="58">
        <v>703</v>
      </c>
      <c r="F46" s="59">
        <v>1807</v>
      </c>
      <c r="G46" s="59">
        <v>1945201</v>
      </c>
      <c r="H46" s="149"/>
      <c r="I46" s="149">
        <v>120</v>
      </c>
      <c r="J46" s="149">
        <v>722</v>
      </c>
      <c r="K46" s="149">
        <v>1349401</v>
      </c>
      <c r="L46" s="149"/>
      <c r="M46" s="149">
        <v>524</v>
      </c>
      <c r="N46" s="149">
        <v>886</v>
      </c>
      <c r="O46" s="149">
        <v>527007</v>
      </c>
      <c r="P46" s="149">
        <v>59</v>
      </c>
      <c r="Q46" s="149">
        <v>199</v>
      </c>
      <c r="R46" s="493">
        <v>68793</v>
      </c>
    </row>
    <row r="47" spans="2:18" s="854" customFormat="1" ht="12" customHeight="1">
      <c r="B47" s="865"/>
      <c r="C47" s="1467" t="s">
        <v>419</v>
      </c>
      <c r="D47" s="1468" t="s">
        <v>317</v>
      </c>
      <c r="E47" s="58">
        <v>725</v>
      </c>
      <c r="F47" s="59">
        <v>1771</v>
      </c>
      <c r="G47" s="59">
        <v>1560307</v>
      </c>
      <c r="H47" s="149"/>
      <c r="I47" s="149">
        <v>126</v>
      </c>
      <c r="J47" s="149">
        <v>674</v>
      </c>
      <c r="K47" s="149">
        <v>906327</v>
      </c>
      <c r="L47" s="149"/>
      <c r="M47" s="149">
        <v>530</v>
      </c>
      <c r="N47" s="149">
        <v>914</v>
      </c>
      <c r="O47" s="149">
        <v>614691</v>
      </c>
      <c r="P47" s="149">
        <v>69</v>
      </c>
      <c r="Q47" s="149">
        <v>183</v>
      </c>
      <c r="R47" s="493">
        <v>39289</v>
      </c>
    </row>
    <row r="48" spans="2:18" s="854" customFormat="1" ht="12" customHeight="1">
      <c r="B48" s="865"/>
      <c r="C48" s="1467" t="s">
        <v>1458</v>
      </c>
      <c r="D48" s="1468"/>
      <c r="E48" s="58">
        <v>604</v>
      </c>
      <c r="F48" s="59">
        <v>1495</v>
      </c>
      <c r="G48" s="59">
        <v>1982248</v>
      </c>
      <c r="H48" s="149"/>
      <c r="I48" s="149">
        <v>76</v>
      </c>
      <c r="J48" s="149">
        <v>445</v>
      </c>
      <c r="K48" s="149">
        <v>1234786</v>
      </c>
      <c r="L48" s="149"/>
      <c r="M48" s="149">
        <v>488</v>
      </c>
      <c r="N48" s="149">
        <v>934</v>
      </c>
      <c r="O48" s="149">
        <v>670450</v>
      </c>
      <c r="P48" s="149">
        <v>40</v>
      </c>
      <c r="Q48" s="149">
        <v>116</v>
      </c>
      <c r="R48" s="493">
        <v>77012</v>
      </c>
    </row>
    <row r="49" spans="2:18" s="854" customFormat="1" ht="12" customHeight="1">
      <c r="B49" s="865"/>
      <c r="C49" s="1467" t="s">
        <v>422</v>
      </c>
      <c r="D49" s="1468"/>
      <c r="E49" s="58">
        <v>556</v>
      </c>
      <c r="F49" s="59">
        <v>1439</v>
      </c>
      <c r="G49" s="59">
        <v>1426462</v>
      </c>
      <c r="H49" s="149"/>
      <c r="I49" s="149">
        <v>95</v>
      </c>
      <c r="J49" s="149">
        <v>585</v>
      </c>
      <c r="K49" s="149">
        <v>1017706</v>
      </c>
      <c r="L49" s="149"/>
      <c r="M49" s="149">
        <v>415</v>
      </c>
      <c r="N49" s="149">
        <v>715</v>
      </c>
      <c r="O49" s="149">
        <v>379153</v>
      </c>
      <c r="P49" s="149">
        <v>46</v>
      </c>
      <c r="Q49" s="149">
        <v>139</v>
      </c>
      <c r="R49" s="493">
        <v>29603</v>
      </c>
    </row>
    <row r="50" spans="2:18" s="854" customFormat="1" ht="12" customHeight="1">
      <c r="B50" s="865"/>
      <c r="C50" s="1467" t="s">
        <v>947</v>
      </c>
      <c r="D50" s="1468" t="s">
        <v>1351</v>
      </c>
      <c r="E50" s="58">
        <v>592</v>
      </c>
      <c r="F50" s="59">
        <v>1429</v>
      </c>
      <c r="G50" s="59">
        <v>1131289</v>
      </c>
      <c r="H50" s="149"/>
      <c r="I50" s="149">
        <v>68</v>
      </c>
      <c r="J50" s="149">
        <v>380</v>
      </c>
      <c r="K50" s="149">
        <v>561385</v>
      </c>
      <c r="L50" s="149"/>
      <c r="M50" s="149">
        <v>457</v>
      </c>
      <c r="N50" s="149">
        <v>857</v>
      </c>
      <c r="O50" s="149">
        <v>533685</v>
      </c>
      <c r="P50" s="149">
        <v>67</v>
      </c>
      <c r="Q50" s="149">
        <v>192</v>
      </c>
      <c r="R50" s="493">
        <v>36219</v>
      </c>
    </row>
    <row r="51" spans="2:18" s="854" customFormat="1" ht="12" customHeight="1">
      <c r="B51" s="865"/>
      <c r="C51" s="868"/>
      <c r="D51" s="869"/>
      <c r="E51" s="58"/>
      <c r="F51" s="59"/>
      <c r="G51" s="59"/>
      <c r="H51" s="149"/>
      <c r="I51" s="149"/>
      <c r="J51" s="149"/>
      <c r="K51" s="149"/>
      <c r="L51" s="149"/>
      <c r="M51" s="149"/>
      <c r="N51" s="149"/>
      <c r="O51" s="149"/>
      <c r="P51" s="149"/>
      <c r="Q51" s="149"/>
      <c r="R51" s="493"/>
    </row>
    <row r="52" spans="2:18" s="854" customFormat="1" ht="12" customHeight="1">
      <c r="B52" s="865"/>
      <c r="C52" s="1467" t="s">
        <v>948</v>
      </c>
      <c r="D52" s="1468" t="s">
        <v>1348</v>
      </c>
      <c r="E52" s="58">
        <v>132</v>
      </c>
      <c r="F52" s="59">
        <v>230</v>
      </c>
      <c r="G52" s="59">
        <v>106314</v>
      </c>
      <c r="H52" s="149"/>
      <c r="I52" s="149">
        <v>4</v>
      </c>
      <c r="J52" s="149">
        <v>10</v>
      </c>
      <c r="K52" s="149">
        <v>3960</v>
      </c>
      <c r="L52" s="149"/>
      <c r="M52" s="149">
        <v>127</v>
      </c>
      <c r="N52" s="149">
        <v>220</v>
      </c>
      <c r="O52" s="149">
        <v>102354</v>
      </c>
      <c r="P52" s="149">
        <v>1</v>
      </c>
      <c r="Q52" s="149" t="s">
        <v>949</v>
      </c>
      <c r="R52" s="493" t="s">
        <v>949</v>
      </c>
    </row>
    <row r="53" spans="2:18" s="854" customFormat="1" ht="12" customHeight="1">
      <c r="B53" s="865"/>
      <c r="C53" s="1467" t="s">
        <v>358</v>
      </c>
      <c r="D53" s="1468" t="s">
        <v>1348</v>
      </c>
      <c r="E53" s="58">
        <v>150</v>
      </c>
      <c r="F53" s="59">
        <v>404</v>
      </c>
      <c r="G53" s="59">
        <v>483079</v>
      </c>
      <c r="H53" s="149"/>
      <c r="I53" s="149">
        <v>15</v>
      </c>
      <c r="J53" s="149">
        <v>162</v>
      </c>
      <c r="K53" s="149">
        <v>336923</v>
      </c>
      <c r="L53" s="149"/>
      <c r="M53" s="149">
        <v>131</v>
      </c>
      <c r="N53" s="149">
        <v>229</v>
      </c>
      <c r="O53" s="149">
        <v>141350</v>
      </c>
      <c r="P53" s="149">
        <v>4</v>
      </c>
      <c r="Q53" s="149">
        <v>13</v>
      </c>
      <c r="R53" s="493">
        <v>4806</v>
      </c>
    </row>
    <row r="54" spans="2:18" s="854" customFormat="1" ht="12" customHeight="1">
      <c r="B54" s="865"/>
      <c r="C54" s="1467" t="s">
        <v>359</v>
      </c>
      <c r="D54" s="1468" t="s">
        <v>1350</v>
      </c>
      <c r="E54" s="58">
        <v>236</v>
      </c>
      <c r="F54" s="59">
        <v>496</v>
      </c>
      <c r="G54" s="59">
        <v>456786</v>
      </c>
      <c r="H54" s="149"/>
      <c r="I54" s="149">
        <v>32</v>
      </c>
      <c r="J54" s="149">
        <v>131</v>
      </c>
      <c r="K54" s="149">
        <v>196798</v>
      </c>
      <c r="L54" s="149"/>
      <c r="M54" s="149">
        <v>194</v>
      </c>
      <c r="N54" s="149">
        <v>343</v>
      </c>
      <c r="O54" s="149">
        <v>254848</v>
      </c>
      <c r="P54" s="149">
        <v>10</v>
      </c>
      <c r="Q54" s="149">
        <v>22</v>
      </c>
      <c r="R54" s="493">
        <v>5140</v>
      </c>
    </row>
    <row r="55" spans="2:18" s="854" customFormat="1" ht="12" customHeight="1">
      <c r="B55" s="865"/>
      <c r="C55" s="868"/>
      <c r="D55" s="869"/>
      <c r="E55" s="58"/>
      <c r="F55" s="59"/>
      <c r="G55" s="59"/>
      <c r="H55" s="149"/>
      <c r="I55" s="149"/>
      <c r="J55" s="149"/>
      <c r="K55" s="149"/>
      <c r="L55" s="149"/>
      <c r="M55" s="149"/>
      <c r="N55" s="149"/>
      <c r="O55" s="149"/>
      <c r="P55" s="149"/>
      <c r="Q55" s="149"/>
      <c r="R55" s="493"/>
    </row>
    <row r="56" spans="2:18" s="854" customFormat="1" ht="12" customHeight="1">
      <c r="B56" s="865"/>
      <c r="C56" s="1467" t="s">
        <v>950</v>
      </c>
      <c r="D56" s="1468" t="s">
        <v>1349</v>
      </c>
      <c r="E56" s="58">
        <v>249</v>
      </c>
      <c r="F56" s="59">
        <v>550</v>
      </c>
      <c r="G56" s="59">
        <v>522907</v>
      </c>
      <c r="H56" s="149"/>
      <c r="I56" s="149">
        <v>23</v>
      </c>
      <c r="J56" s="149">
        <v>119</v>
      </c>
      <c r="K56" s="149">
        <v>225829</v>
      </c>
      <c r="L56" s="149"/>
      <c r="M56" s="149">
        <v>213</v>
      </c>
      <c r="N56" s="149">
        <v>391</v>
      </c>
      <c r="O56" s="149">
        <v>287398</v>
      </c>
      <c r="P56" s="149">
        <v>13</v>
      </c>
      <c r="Q56" s="149">
        <v>40</v>
      </c>
      <c r="R56" s="493">
        <v>9680</v>
      </c>
    </row>
    <row r="57" spans="2:18" s="854" customFormat="1" ht="12" customHeight="1">
      <c r="B57" s="865"/>
      <c r="C57" s="1467" t="s">
        <v>362</v>
      </c>
      <c r="D57" s="1468" t="s">
        <v>319</v>
      </c>
      <c r="E57" s="58">
        <v>207</v>
      </c>
      <c r="F57" s="59">
        <v>400</v>
      </c>
      <c r="G57" s="59">
        <v>259386</v>
      </c>
      <c r="H57" s="149"/>
      <c r="I57" s="149">
        <v>15</v>
      </c>
      <c r="J57" s="149">
        <v>66</v>
      </c>
      <c r="K57" s="149">
        <v>101348</v>
      </c>
      <c r="L57" s="149"/>
      <c r="M57" s="149">
        <v>178</v>
      </c>
      <c r="N57" s="149">
        <v>292</v>
      </c>
      <c r="O57" s="149">
        <v>146281</v>
      </c>
      <c r="P57" s="149">
        <v>14</v>
      </c>
      <c r="Q57" s="149">
        <v>42</v>
      </c>
      <c r="R57" s="493">
        <v>11757</v>
      </c>
    </row>
    <row r="58" spans="2:18" s="854" customFormat="1" ht="12" customHeight="1">
      <c r="B58" s="865"/>
      <c r="C58" s="1467" t="s">
        <v>449</v>
      </c>
      <c r="D58" s="1468" t="s">
        <v>318</v>
      </c>
      <c r="E58" s="58">
        <v>169</v>
      </c>
      <c r="F58" s="59">
        <v>372</v>
      </c>
      <c r="G58" s="59">
        <v>295362</v>
      </c>
      <c r="H58" s="149"/>
      <c r="I58" s="149">
        <v>13</v>
      </c>
      <c r="J58" s="149">
        <v>82</v>
      </c>
      <c r="K58" s="149">
        <v>143521</v>
      </c>
      <c r="L58" s="149"/>
      <c r="M58" s="149">
        <v>149</v>
      </c>
      <c r="N58" s="149">
        <v>277</v>
      </c>
      <c r="O58" s="149">
        <v>149604</v>
      </c>
      <c r="P58" s="149">
        <v>7</v>
      </c>
      <c r="Q58" s="149">
        <v>13</v>
      </c>
      <c r="R58" s="493">
        <v>1937</v>
      </c>
    </row>
    <row r="59" spans="2:18" s="854" customFormat="1" ht="12" customHeight="1">
      <c r="B59" s="865"/>
      <c r="C59" s="1467" t="s">
        <v>364</v>
      </c>
      <c r="D59" s="1468"/>
      <c r="E59" s="58">
        <v>513</v>
      </c>
      <c r="F59" s="59">
        <v>1303</v>
      </c>
      <c r="G59" s="59">
        <v>1050119</v>
      </c>
      <c r="H59" s="149"/>
      <c r="I59" s="149">
        <v>87</v>
      </c>
      <c r="J59" s="149">
        <v>444</v>
      </c>
      <c r="K59" s="149">
        <v>588091</v>
      </c>
      <c r="L59" s="149"/>
      <c r="M59" s="149">
        <v>398</v>
      </c>
      <c r="N59" s="149">
        <v>776</v>
      </c>
      <c r="O59" s="149">
        <v>447067</v>
      </c>
      <c r="P59" s="149">
        <v>28</v>
      </c>
      <c r="Q59" s="149">
        <v>83</v>
      </c>
      <c r="R59" s="493">
        <v>14961</v>
      </c>
    </row>
    <row r="60" spans="2:18" s="854" customFormat="1" ht="12" customHeight="1">
      <c r="B60" s="865"/>
      <c r="C60" s="870"/>
      <c r="D60" s="869"/>
      <c r="E60" s="58"/>
      <c r="F60" s="59"/>
      <c r="G60" s="59"/>
      <c r="H60" s="149"/>
      <c r="I60" s="149"/>
      <c r="J60" s="149"/>
      <c r="K60" s="149"/>
      <c r="L60" s="149"/>
      <c r="M60" s="149"/>
      <c r="N60" s="149"/>
      <c r="O60" s="149"/>
      <c r="P60" s="149"/>
      <c r="Q60" s="149"/>
      <c r="R60" s="493"/>
    </row>
    <row r="61" spans="2:18" s="864" customFormat="1" ht="12" customHeight="1">
      <c r="B61" s="1469" t="s">
        <v>450</v>
      </c>
      <c r="C61" s="1470"/>
      <c r="D61" s="1471"/>
      <c r="E61" s="69">
        <f>SUM(E62:E73)</f>
        <v>5025</v>
      </c>
      <c r="F61" s="70">
        <f>SUM(F62:F73)</f>
        <v>14054</v>
      </c>
      <c r="G61" s="70">
        <f>SUM(G62:G73)</f>
        <v>23423226</v>
      </c>
      <c r="H61" s="70" t="s">
        <v>946</v>
      </c>
      <c r="I61" s="70">
        <f>SUM(I62:I73)</f>
        <v>897</v>
      </c>
      <c r="J61" s="70">
        <f>SUM(J62:J73)</f>
        <v>6058</v>
      </c>
      <c r="K61" s="70">
        <f>SUM(K62:K73)</f>
        <v>17962531</v>
      </c>
      <c r="L61" s="70" t="s">
        <v>946</v>
      </c>
      <c r="M61" s="70">
        <f aca="true" t="shared" si="0" ref="M61:R61">SUM(M62:M73)</f>
        <v>3675</v>
      </c>
      <c r="N61" s="70">
        <f t="shared" si="0"/>
        <v>6527</v>
      </c>
      <c r="O61" s="70">
        <f t="shared" si="0"/>
        <v>5030033</v>
      </c>
      <c r="P61" s="70">
        <f t="shared" si="0"/>
        <v>453</v>
      </c>
      <c r="Q61" s="70">
        <f t="shared" si="0"/>
        <v>1469</v>
      </c>
      <c r="R61" s="433">
        <f t="shared" si="0"/>
        <v>430662</v>
      </c>
    </row>
    <row r="62" spans="2:18" s="854" customFormat="1" ht="12" customHeight="1">
      <c r="B62" s="865"/>
      <c r="C62" s="1467" t="s">
        <v>414</v>
      </c>
      <c r="D62" s="1468" t="s">
        <v>1574</v>
      </c>
      <c r="E62" s="58">
        <v>1852</v>
      </c>
      <c r="F62" s="59">
        <v>6682</v>
      </c>
      <c r="G62" s="59">
        <v>15811077</v>
      </c>
      <c r="H62" s="149"/>
      <c r="I62" s="149">
        <v>513</v>
      </c>
      <c r="J62" s="570">
        <v>3896</v>
      </c>
      <c r="K62" s="570">
        <v>13865296</v>
      </c>
      <c r="L62" s="570"/>
      <c r="M62" s="149">
        <v>1134</v>
      </c>
      <c r="N62" s="570">
        <v>2080</v>
      </c>
      <c r="O62" s="570">
        <v>1727036</v>
      </c>
      <c r="P62" s="149">
        <v>205</v>
      </c>
      <c r="Q62" s="570">
        <v>706</v>
      </c>
      <c r="R62" s="871">
        <v>218745</v>
      </c>
    </row>
    <row r="63" spans="2:18" s="854" customFormat="1" ht="12" customHeight="1">
      <c r="B63" s="865"/>
      <c r="C63" s="1467" t="s">
        <v>421</v>
      </c>
      <c r="D63" s="1468" t="s">
        <v>366</v>
      </c>
      <c r="E63" s="58">
        <v>775</v>
      </c>
      <c r="F63" s="59">
        <v>1878</v>
      </c>
      <c r="G63" s="59">
        <v>2095229</v>
      </c>
      <c r="H63" s="149"/>
      <c r="I63" s="149">
        <v>130</v>
      </c>
      <c r="J63" s="149">
        <v>722</v>
      </c>
      <c r="K63" s="149">
        <v>1251523</v>
      </c>
      <c r="L63" s="149"/>
      <c r="M63" s="149">
        <v>577</v>
      </c>
      <c r="N63" s="149">
        <v>930</v>
      </c>
      <c r="O63" s="149">
        <v>761641</v>
      </c>
      <c r="P63" s="149">
        <v>68</v>
      </c>
      <c r="Q63" s="149">
        <v>226</v>
      </c>
      <c r="R63" s="493">
        <v>82065</v>
      </c>
    </row>
    <row r="64" spans="2:18" s="854" customFormat="1" ht="12" customHeight="1">
      <c r="B64" s="865"/>
      <c r="C64" s="868"/>
      <c r="D64" s="869"/>
      <c r="E64" s="58"/>
      <c r="F64" s="59"/>
      <c r="G64" s="59"/>
      <c r="H64" s="149"/>
      <c r="I64" s="149"/>
      <c r="J64" s="149"/>
      <c r="K64" s="149"/>
      <c r="L64" s="149"/>
      <c r="M64" s="149"/>
      <c r="N64" s="149"/>
      <c r="O64" s="149"/>
      <c r="P64" s="149"/>
      <c r="Q64" s="149"/>
      <c r="R64" s="493"/>
    </row>
    <row r="65" spans="2:18" s="854" customFormat="1" ht="12" customHeight="1">
      <c r="B65" s="865"/>
      <c r="C65" s="1467" t="s">
        <v>451</v>
      </c>
      <c r="D65" s="1468" t="s">
        <v>368</v>
      </c>
      <c r="E65" s="58">
        <v>537</v>
      </c>
      <c r="F65" s="59">
        <v>1172</v>
      </c>
      <c r="G65" s="59">
        <v>1058833</v>
      </c>
      <c r="H65" s="149"/>
      <c r="I65" s="149">
        <v>54</v>
      </c>
      <c r="J65" s="149">
        <v>238</v>
      </c>
      <c r="K65" s="149">
        <v>465379</v>
      </c>
      <c r="L65" s="149"/>
      <c r="M65" s="149">
        <v>446</v>
      </c>
      <c r="N65" s="149">
        <v>803</v>
      </c>
      <c r="O65" s="149">
        <v>563597</v>
      </c>
      <c r="P65" s="149">
        <v>37</v>
      </c>
      <c r="Q65" s="149">
        <v>131</v>
      </c>
      <c r="R65" s="493">
        <v>29857</v>
      </c>
    </row>
    <row r="66" spans="2:18" s="854" customFormat="1" ht="12" customHeight="1">
      <c r="B66" s="865"/>
      <c r="C66" s="1467" t="s">
        <v>1384</v>
      </c>
      <c r="D66" s="1468"/>
      <c r="E66" s="58">
        <v>287</v>
      </c>
      <c r="F66" s="59">
        <v>677</v>
      </c>
      <c r="G66" s="59">
        <v>898045</v>
      </c>
      <c r="H66" s="149"/>
      <c r="I66" s="149">
        <v>32</v>
      </c>
      <c r="J66" s="149">
        <v>186</v>
      </c>
      <c r="K66" s="149">
        <v>530498</v>
      </c>
      <c r="L66" s="149"/>
      <c r="M66" s="149">
        <v>222</v>
      </c>
      <c r="N66" s="149">
        <v>393</v>
      </c>
      <c r="O66" s="149">
        <v>335047</v>
      </c>
      <c r="P66" s="149">
        <v>33</v>
      </c>
      <c r="Q66" s="149">
        <v>98</v>
      </c>
      <c r="R66" s="493">
        <v>32500</v>
      </c>
    </row>
    <row r="67" spans="2:18" s="854" customFormat="1" ht="12" customHeight="1">
      <c r="B67" s="865"/>
      <c r="C67" s="1467" t="s">
        <v>1385</v>
      </c>
      <c r="D67" s="1468"/>
      <c r="E67" s="58">
        <v>394</v>
      </c>
      <c r="F67" s="59">
        <v>1088</v>
      </c>
      <c r="G67" s="59">
        <v>1185572</v>
      </c>
      <c r="H67" s="149"/>
      <c r="I67" s="149">
        <v>53</v>
      </c>
      <c r="J67" s="149">
        <v>388</v>
      </c>
      <c r="K67" s="149">
        <v>709360</v>
      </c>
      <c r="L67" s="149"/>
      <c r="M67" s="149">
        <v>305</v>
      </c>
      <c r="N67" s="149">
        <v>591</v>
      </c>
      <c r="O67" s="149">
        <v>450222</v>
      </c>
      <c r="P67" s="149">
        <v>36</v>
      </c>
      <c r="Q67" s="149">
        <v>109</v>
      </c>
      <c r="R67" s="493">
        <v>25990</v>
      </c>
    </row>
    <row r="68" spans="2:18" s="854" customFormat="1" ht="12" customHeight="1">
      <c r="B68" s="865"/>
      <c r="C68" s="1467" t="s">
        <v>951</v>
      </c>
      <c r="D68" s="1468" t="s">
        <v>917</v>
      </c>
      <c r="E68" s="58">
        <v>113</v>
      </c>
      <c r="F68" s="59">
        <v>241</v>
      </c>
      <c r="G68" s="59">
        <v>215202</v>
      </c>
      <c r="H68" s="149"/>
      <c r="I68" s="149">
        <v>11</v>
      </c>
      <c r="J68" s="149">
        <v>60</v>
      </c>
      <c r="K68" s="149">
        <v>113192</v>
      </c>
      <c r="L68" s="149"/>
      <c r="M68" s="149">
        <v>95</v>
      </c>
      <c r="N68" s="149">
        <v>163</v>
      </c>
      <c r="O68" s="149">
        <v>98132</v>
      </c>
      <c r="P68" s="149">
        <v>7</v>
      </c>
      <c r="Q68" s="149">
        <v>18</v>
      </c>
      <c r="R68" s="493">
        <v>3878</v>
      </c>
    </row>
    <row r="69" spans="2:18" s="854" customFormat="1" ht="12" customHeight="1">
      <c r="B69" s="865"/>
      <c r="C69" s="1467" t="s">
        <v>369</v>
      </c>
      <c r="D69" s="1468" t="s">
        <v>918</v>
      </c>
      <c r="E69" s="58">
        <v>374</v>
      </c>
      <c r="F69" s="59">
        <v>899</v>
      </c>
      <c r="G69" s="59">
        <v>828036</v>
      </c>
      <c r="H69" s="149"/>
      <c r="I69" s="149">
        <v>44</v>
      </c>
      <c r="J69" s="149">
        <v>269</v>
      </c>
      <c r="K69" s="149">
        <v>440137</v>
      </c>
      <c r="L69" s="149"/>
      <c r="M69" s="149">
        <v>307</v>
      </c>
      <c r="N69" s="149">
        <v>568</v>
      </c>
      <c r="O69" s="149">
        <v>376527</v>
      </c>
      <c r="P69" s="149">
        <v>23</v>
      </c>
      <c r="Q69" s="149">
        <v>62</v>
      </c>
      <c r="R69" s="493">
        <v>11372</v>
      </c>
    </row>
    <row r="70" spans="2:18" s="854" customFormat="1" ht="12" customHeight="1">
      <c r="B70" s="865"/>
      <c r="C70" s="868"/>
      <c r="D70" s="869"/>
      <c r="E70" s="58"/>
      <c r="F70" s="59"/>
      <c r="G70" s="59"/>
      <c r="H70" s="149"/>
      <c r="I70" s="149"/>
      <c r="J70" s="149"/>
      <c r="K70" s="149"/>
      <c r="L70" s="149"/>
      <c r="M70" s="149"/>
      <c r="N70" s="149"/>
      <c r="O70" s="149"/>
      <c r="P70" s="149"/>
      <c r="Q70" s="149"/>
      <c r="R70" s="493"/>
    </row>
    <row r="71" spans="2:18" s="854" customFormat="1" ht="12" customHeight="1">
      <c r="B71" s="865"/>
      <c r="C71" s="1467" t="s">
        <v>371</v>
      </c>
      <c r="D71" s="1468" t="s">
        <v>919</v>
      </c>
      <c r="E71" s="58">
        <v>313</v>
      </c>
      <c r="F71" s="59">
        <v>630</v>
      </c>
      <c r="G71" s="59">
        <v>554761</v>
      </c>
      <c r="H71" s="149"/>
      <c r="I71" s="149">
        <v>19</v>
      </c>
      <c r="J71" s="149">
        <v>99</v>
      </c>
      <c r="K71" s="149">
        <v>229490</v>
      </c>
      <c r="L71" s="149"/>
      <c r="M71" s="149">
        <v>278</v>
      </c>
      <c r="N71" s="149">
        <v>478</v>
      </c>
      <c r="O71" s="149">
        <v>312704</v>
      </c>
      <c r="P71" s="149">
        <v>16</v>
      </c>
      <c r="Q71" s="149">
        <v>53</v>
      </c>
      <c r="R71" s="493">
        <v>12567</v>
      </c>
    </row>
    <row r="72" spans="2:18" s="854" customFormat="1" ht="12" customHeight="1">
      <c r="B72" s="865"/>
      <c r="C72" s="1467" t="s">
        <v>952</v>
      </c>
      <c r="D72" s="1468"/>
      <c r="E72" s="58">
        <v>186</v>
      </c>
      <c r="F72" s="59">
        <v>342</v>
      </c>
      <c r="G72" s="59">
        <v>280517</v>
      </c>
      <c r="H72" s="149"/>
      <c r="I72" s="149">
        <v>13</v>
      </c>
      <c r="J72" s="149">
        <v>50</v>
      </c>
      <c r="K72" s="149">
        <v>86178</v>
      </c>
      <c r="L72" s="149"/>
      <c r="M72" s="149">
        <v>168</v>
      </c>
      <c r="N72" s="149">
        <v>283</v>
      </c>
      <c r="O72" s="149">
        <v>192034</v>
      </c>
      <c r="P72" s="149">
        <v>5</v>
      </c>
      <c r="Q72" s="149">
        <v>9</v>
      </c>
      <c r="R72" s="493">
        <v>2305</v>
      </c>
    </row>
    <row r="73" spans="2:18" s="854" customFormat="1" ht="12" customHeight="1">
      <c r="B73" s="865"/>
      <c r="C73" s="1467" t="s">
        <v>453</v>
      </c>
      <c r="D73" s="1468"/>
      <c r="E73" s="58">
        <v>194</v>
      </c>
      <c r="F73" s="59">
        <v>445</v>
      </c>
      <c r="G73" s="59">
        <v>495954</v>
      </c>
      <c r="H73" s="149"/>
      <c r="I73" s="149">
        <v>28</v>
      </c>
      <c r="J73" s="149">
        <v>150</v>
      </c>
      <c r="K73" s="149">
        <v>271478</v>
      </c>
      <c r="L73" s="149"/>
      <c r="M73" s="149">
        <v>143</v>
      </c>
      <c r="N73" s="149">
        <v>238</v>
      </c>
      <c r="O73" s="149">
        <v>213093</v>
      </c>
      <c r="P73" s="149">
        <v>23</v>
      </c>
      <c r="Q73" s="149">
        <v>57</v>
      </c>
      <c r="R73" s="493">
        <v>11383</v>
      </c>
    </row>
    <row r="74" spans="2:18" s="854" customFormat="1" ht="12" customHeight="1">
      <c r="B74" s="872"/>
      <c r="C74" s="1502"/>
      <c r="D74" s="1503"/>
      <c r="E74" s="873"/>
      <c r="F74" s="874"/>
      <c r="G74" s="874"/>
      <c r="H74" s="875"/>
      <c r="I74" s="874"/>
      <c r="J74" s="874"/>
      <c r="K74" s="874" t="s">
        <v>934</v>
      </c>
      <c r="L74" s="874"/>
      <c r="M74" s="874"/>
      <c r="N74" s="874"/>
      <c r="O74" s="874"/>
      <c r="P74" s="874"/>
      <c r="Q74" s="874"/>
      <c r="R74" s="876"/>
    </row>
    <row r="75" ht="12">
      <c r="C75" s="845" t="s">
        <v>953</v>
      </c>
    </row>
  </sheetData>
  <mergeCells count="72">
    <mergeCell ref="M4:O4"/>
    <mergeCell ref="C41:D41"/>
    <mergeCell ref="C42:D42"/>
    <mergeCell ref="C31:D31"/>
    <mergeCell ref="C40:D40"/>
    <mergeCell ref="C38:D38"/>
    <mergeCell ref="C36:D36"/>
    <mergeCell ref="C39:D39"/>
    <mergeCell ref="C28:D28"/>
    <mergeCell ref="C26:D26"/>
    <mergeCell ref="C50:D50"/>
    <mergeCell ref="C45:D45"/>
    <mergeCell ref="C46:D46"/>
    <mergeCell ref="C48:D48"/>
    <mergeCell ref="C49:D49"/>
    <mergeCell ref="C47:D47"/>
    <mergeCell ref="C57:D57"/>
    <mergeCell ref="C58:D58"/>
    <mergeCell ref="C59:D59"/>
    <mergeCell ref="C53:D53"/>
    <mergeCell ref="C54:D54"/>
    <mergeCell ref="C56:D56"/>
    <mergeCell ref="C66:D66"/>
    <mergeCell ref="C67:D67"/>
    <mergeCell ref="C68:D68"/>
    <mergeCell ref="C62:D62"/>
    <mergeCell ref="C63:D63"/>
    <mergeCell ref="C65:D65"/>
    <mergeCell ref="C27:D27"/>
    <mergeCell ref="C74:D74"/>
    <mergeCell ref="C43:D43"/>
    <mergeCell ref="C37:D37"/>
    <mergeCell ref="C69:D69"/>
    <mergeCell ref="C72:D72"/>
    <mergeCell ref="C73:D73"/>
    <mergeCell ref="C71:D71"/>
    <mergeCell ref="B30:D30"/>
    <mergeCell ref="B44:D44"/>
    <mergeCell ref="C18:D18"/>
    <mergeCell ref="C19:D19"/>
    <mergeCell ref="C20:D20"/>
    <mergeCell ref="C23:D23"/>
    <mergeCell ref="B8:D8"/>
    <mergeCell ref="K5:K6"/>
    <mergeCell ref="C11:D11"/>
    <mergeCell ref="C12:D12"/>
    <mergeCell ref="E5:E6"/>
    <mergeCell ref="F5:F6"/>
    <mergeCell ref="G5:G6"/>
    <mergeCell ref="H5:I6"/>
    <mergeCell ref="J5:J6"/>
    <mergeCell ref="B10:D10"/>
    <mergeCell ref="R5:R6"/>
    <mergeCell ref="Q5:Q6"/>
    <mergeCell ref="P5:P6"/>
    <mergeCell ref="B4:D6"/>
    <mergeCell ref="O5:O6"/>
    <mergeCell ref="P4:R4"/>
    <mergeCell ref="L5:M6"/>
    <mergeCell ref="N5:N6"/>
    <mergeCell ref="E4:G4"/>
    <mergeCell ref="I4:K4"/>
    <mergeCell ref="C14:D14"/>
    <mergeCell ref="C15:D15"/>
    <mergeCell ref="B61:D61"/>
    <mergeCell ref="C32:D32"/>
    <mergeCell ref="C34:D34"/>
    <mergeCell ref="C52:D52"/>
    <mergeCell ref="C16:D16"/>
    <mergeCell ref="C17:D17"/>
    <mergeCell ref="C22:D22"/>
    <mergeCell ref="C25:D25"/>
  </mergeCells>
  <printOptions/>
  <pageMargins left="0.75" right="0.75" top="1" bottom="1" header="0.512" footer="0.512"/>
  <pageSetup orientation="portrait" paperSize="9" r:id="rId1"/>
</worksheet>
</file>

<file path=xl/worksheets/sheet21.xml><?xml version="1.0" encoding="utf-8"?>
<worksheet xmlns="http://schemas.openxmlformats.org/spreadsheetml/2006/main" xmlns:r="http://schemas.openxmlformats.org/officeDocument/2006/relationships">
  <dimension ref="B2:S82"/>
  <sheetViews>
    <sheetView workbookViewId="0" topLeftCell="A1">
      <selection activeCell="A1" sqref="A1"/>
    </sheetView>
  </sheetViews>
  <sheetFormatPr defaultColWidth="9.00390625" defaultRowHeight="15" customHeight="1"/>
  <cols>
    <col min="1" max="1" width="2.625" style="877" customWidth="1"/>
    <col min="2" max="2" width="1.875" style="877" customWidth="1"/>
    <col min="3" max="3" width="1.12109375" style="877" customWidth="1"/>
    <col min="4" max="4" width="2.125" style="877" customWidth="1"/>
    <col min="5" max="5" width="2.375" style="877" customWidth="1"/>
    <col min="6" max="6" width="17.125" style="877" customWidth="1"/>
    <col min="7" max="7" width="8.375" style="877" customWidth="1"/>
    <col min="8" max="8" width="9.375" style="877" bestFit="1" customWidth="1"/>
    <col min="9" max="18" width="8.375" style="877" customWidth="1"/>
    <col min="19" max="19" width="9.375" style="877" bestFit="1" customWidth="1"/>
    <col min="20" max="16384" width="9.00390625" style="877" customWidth="1"/>
  </cols>
  <sheetData>
    <row r="2" ht="14.25">
      <c r="B2" s="878" t="s">
        <v>1003</v>
      </c>
    </row>
    <row r="3" ht="14.25">
      <c r="B3" s="878"/>
    </row>
    <row r="4" spans="4:19" s="879" customFormat="1" ht="15" customHeight="1" thickBot="1">
      <c r="D4" s="879" t="s">
        <v>959</v>
      </c>
      <c r="R4" s="879" t="s">
        <v>1219</v>
      </c>
      <c r="S4" s="880"/>
    </row>
    <row r="5" spans="2:19" ht="15" customHeight="1" thickTop="1">
      <c r="B5" s="1523" t="s">
        <v>955</v>
      </c>
      <c r="C5" s="1524"/>
      <c r="D5" s="1524"/>
      <c r="E5" s="1524"/>
      <c r="F5" s="1525"/>
      <c r="G5" s="1514" t="s">
        <v>960</v>
      </c>
      <c r="H5" s="1514" t="s">
        <v>961</v>
      </c>
      <c r="I5" s="1512" t="s">
        <v>962</v>
      </c>
      <c r="J5" s="1512" t="s">
        <v>963</v>
      </c>
      <c r="K5" s="1512" t="s">
        <v>964</v>
      </c>
      <c r="L5" s="1512" t="s">
        <v>965</v>
      </c>
      <c r="M5" s="1512" t="s">
        <v>966</v>
      </c>
      <c r="N5" s="1512" t="s">
        <v>967</v>
      </c>
      <c r="O5" s="1512" t="s">
        <v>968</v>
      </c>
      <c r="P5" s="1512" t="s">
        <v>969</v>
      </c>
      <c r="Q5" s="1512" t="s">
        <v>970</v>
      </c>
      <c r="R5" s="1512" t="s">
        <v>971</v>
      </c>
      <c r="S5" s="1512" t="s">
        <v>972</v>
      </c>
    </row>
    <row r="6" spans="2:19" ht="29.25" customHeight="1">
      <c r="B6" s="1517"/>
      <c r="C6" s="1518"/>
      <c r="D6" s="1518"/>
      <c r="E6" s="1518"/>
      <c r="F6" s="1519"/>
      <c r="G6" s="1515"/>
      <c r="H6" s="1515"/>
      <c r="I6" s="1513"/>
      <c r="J6" s="1513"/>
      <c r="K6" s="1513"/>
      <c r="L6" s="1513"/>
      <c r="M6" s="1513"/>
      <c r="N6" s="1513"/>
      <c r="O6" s="1513"/>
      <c r="P6" s="1513"/>
      <c r="Q6" s="1513"/>
      <c r="R6" s="1513"/>
      <c r="S6" s="1513"/>
    </row>
    <row r="7" spans="2:19" ht="15" customHeight="1">
      <c r="B7" s="1516" t="s">
        <v>973</v>
      </c>
      <c r="C7" s="1507"/>
      <c r="D7" s="1507"/>
      <c r="E7" s="1507"/>
      <c r="F7" s="1508"/>
      <c r="G7" s="884">
        <v>858</v>
      </c>
      <c r="H7" s="884">
        <v>70</v>
      </c>
      <c r="I7" s="884">
        <v>67</v>
      </c>
      <c r="J7" s="884">
        <v>75</v>
      </c>
      <c r="K7" s="884">
        <v>72</v>
      </c>
      <c r="L7" s="884">
        <v>71</v>
      </c>
      <c r="M7" s="884">
        <v>67</v>
      </c>
      <c r="N7" s="884">
        <v>74</v>
      </c>
      <c r="O7" s="884">
        <v>73</v>
      </c>
      <c r="P7" s="884">
        <v>71</v>
      </c>
      <c r="Q7" s="884">
        <v>74</v>
      </c>
      <c r="R7" s="884">
        <v>73</v>
      </c>
      <c r="S7" s="885">
        <v>71</v>
      </c>
    </row>
    <row r="8" spans="2:19" ht="15" customHeight="1">
      <c r="B8" s="1516" t="s">
        <v>974</v>
      </c>
      <c r="C8" s="1507" t="s">
        <v>975</v>
      </c>
      <c r="D8" s="1507"/>
      <c r="E8" s="1507"/>
      <c r="F8" s="1508"/>
      <c r="G8" s="886">
        <v>4.22</v>
      </c>
      <c r="H8" s="886">
        <v>4.21</v>
      </c>
      <c r="I8" s="886">
        <v>4.37</v>
      </c>
      <c r="J8" s="886">
        <v>4.2</v>
      </c>
      <c r="K8" s="886">
        <v>4.04</v>
      </c>
      <c r="L8" s="886">
        <v>4.24</v>
      </c>
      <c r="M8" s="886">
        <v>4.09</v>
      </c>
      <c r="N8" s="886">
        <v>4.11</v>
      </c>
      <c r="O8" s="886">
        <v>4.12</v>
      </c>
      <c r="P8" s="886">
        <v>4.35</v>
      </c>
      <c r="Q8" s="886">
        <v>4.31</v>
      </c>
      <c r="R8" s="886">
        <v>4.29</v>
      </c>
      <c r="S8" s="887">
        <v>4.27</v>
      </c>
    </row>
    <row r="9" spans="2:19" ht="15" customHeight="1">
      <c r="B9" s="1517" t="s">
        <v>976</v>
      </c>
      <c r="C9" s="1518" t="s">
        <v>977</v>
      </c>
      <c r="D9" s="1518"/>
      <c r="E9" s="1518"/>
      <c r="F9" s="1519"/>
      <c r="G9" s="888">
        <v>1.52</v>
      </c>
      <c r="H9" s="888">
        <v>1.54</v>
      </c>
      <c r="I9" s="888">
        <v>1.51</v>
      </c>
      <c r="J9" s="888">
        <v>1.51</v>
      </c>
      <c r="K9" s="888">
        <v>1.47</v>
      </c>
      <c r="L9" s="888">
        <v>1.63</v>
      </c>
      <c r="M9" s="888">
        <v>1.51</v>
      </c>
      <c r="N9" s="888">
        <v>1.46</v>
      </c>
      <c r="O9" s="888">
        <v>1.49</v>
      </c>
      <c r="P9" s="888">
        <v>1.48</v>
      </c>
      <c r="Q9" s="888">
        <v>1.45</v>
      </c>
      <c r="R9" s="888">
        <v>1.53</v>
      </c>
      <c r="S9" s="889">
        <v>1.65</v>
      </c>
    </row>
    <row r="10" spans="2:19" ht="15" customHeight="1">
      <c r="B10" s="1516" t="s">
        <v>978</v>
      </c>
      <c r="C10" s="1507"/>
      <c r="D10" s="1507"/>
      <c r="E10" s="1507"/>
      <c r="F10" s="1508"/>
      <c r="G10" s="890">
        <f aca="true" t="shared" si="0" ref="G10:S10">SUM(G12,G35,G42)</f>
        <v>58088</v>
      </c>
      <c r="H10" s="890">
        <f t="shared" si="0"/>
        <v>52875</v>
      </c>
      <c r="I10" s="890">
        <f t="shared" si="0"/>
        <v>48618</v>
      </c>
      <c r="J10" s="890">
        <f t="shared" si="0"/>
        <v>50796</v>
      </c>
      <c r="K10" s="890">
        <f t="shared" si="0"/>
        <v>48688</v>
      </c>
      <c r="L10" s="890">
        <f t="shared" si="0"/>
        <v>49030</v>
      </c>
      <c r="M10" s="890">
        <f t="shared" si="0"/>
        <v>58884</v>
      </c>
      <c r="N10" s="890">
        <f t="shared" si="0"/>
        <v>54292</v>
      </c>
      <c r="O10" s="890">
        <f t="shared" si="0"/>
        <v>63056</v>
      </c>
      <c r="P10" s="890">
        <f t="shared" si="0"/>
        <v>53887</v>
      </c>
      <c r="Q10" s="890">
        <f t="shared" si="0"/>
        <v>54923</v>
      </c>
      <c r="R10" s="890">
        <f t="shared" si="0"/>
        <v>56173</v>
      </c>
      <c r="S10" s="891">
        <f t="shared" si="0"/>
        <v>106022</v>
      </c>
    </row>
    <row r="11" spans="2:19" ht="15" customHeight="1">
      <c r="B11" s="881"/>
      <c r="C11" s="882"/>
      <c r="D11" s="882"/>
      <c r="E11" s="882"/>
      <c r="F11" s="883"/>
      <c r="G11" s="890"/>
      <c r="H11" s="890"/>
      <c r="I11" s="890"/>
      <c r="J11" s="890"/>
      <c r="K11" s="890"/>
      <c r="L11" s="890"/>
      <c r="M11" s="890"/>
      <c r="N11" s="890"/>
      <c r="O11" s="890"/>
      <c r="P11" s="890"/>
      <c r="Q11" s="890"/>
      <c r="R11" s="890"/>
      <c r="S11" s="891"/>
    </row>
    <row r="12" spans="2:19" s="892" customFormat="1" ht="15" customHeight="1">
      <c r="B12" s="1509" t="s">
        <v>979</v>
      </c>
      <c r="C12" s="1510"/>
      <c r="D12" s="1510"/>
      <c r="E12" s="1510"/>
      <c r="F12" s="1511"/>
      <c r="G12" s="896">
        <f aca="true" t="shared" si="1" ref="G12:S12">SUM(G14,G23,G27)</f>
        <v>41985</v>
      </c>
      <c r="H12" s="896">
        <f t="shared" si="1"/>
        <v>35918</v>
      </c>
      <c r="I12" s="896">
        <f t="shared" si="1"/>
        <v>34857</v>
      </c>
      <c r="J12" s="896">
        <f t="shared" si="1"/>
        <v>33205</v>
      </c>
      <c r="K12" s="896">
        <f t="shared" si="1"/>
        <v>33972</v>
      </c>
      <c r="L12" s="896">
        <f t="shared" si="1"/>
        <v>35206</v>
      </c>
      <c r="M12" s="896">
        <f t="shared" si="1"/>
        <v>47245</v>
      </c>
      <c r="N12" s="896">
        <f t="shared" si="1"/>
        <v>39692</v>
      </c>
      <c r="O12" s="896">
        <f t="shared" si="1"/>
        <v>48764</v>
      </c>
      <c r="P12" s="896">
        <f t="shared" si="1"/>
        <v>37400</v>
      </c>
      <c r="Q12" s="896">
        <f t="shared" si="1"/>
        <v>36572</v>
      </c>
      <c r="R12" s="896">
        <f t="shared" si="1"/>
        <v>36741</v>
      </c>
      <c r="S12" s="897">
        <f t="shared" si="1"/>
        <v>84945</v>
      </c>
    </row>
    <row r="13" spans="2:19" s="892" customFormat="1" ht="15" customHeight="1">
      <c r="B13" s="893"/>
      <c r="C13" s="894"/>
      <c r="D13" s="894"/>
      <c r="E13" s="894"/>
      <c r="F13" s="895"/>
      <c r="G13" s="896"/>
      <c r="H13" s="896"/>
      <c r="I13" s="896"/>
      <c r="J13" s="896"/>
      <c r="K13" s="896"/>
      <c r="L13" s="896"/>
      <c r="M13" s="896"/>
      <c r="N13" s="896"/>
      <c r="O13" s="896"/>
      <c r="P13" s="896"/>
      <c r="Q13" s="896"/>
      <c r="R13" s="896"/>
      <c r="S13" s="897"/>
    </row>
    <row r="14" spans="2:19" s="892" customFormat="1" ht="15" customHeight="1">
      <c r="B14" s="1509" t="s">
        <v>980</v>
      </c>
      <c r="C14" s="1510"/>
      <c r="D14" s="1510"/>
      <c r="E14" s="1510"/>
      <c r="F14" s="1511"/>
      <c r="G14" s="896">
        <f aca="true" t="shared" si="2" ref="G14:S14">SUM(G15,G20,G21)</f>
        <v>38023</v>
      </c>
      <c r="H14" s="896">
        <f t="shared" si="2"/>
        <v>32112</v>
      </c>
      <c r="I14" s="896">
        <f t="shared" si="2"/>
        <v>30678</v>
      </c>
      <c r="J14" s="896">
        <f t="shared" si="2"/>
        <v>30076</v>
      </c>
      <c r="K14" s="896">
        <f t="shared" si="2"/>
        <v>29544</v>
      </c>
      <c r="L14" s="896">
        <f t="shared" si="2"/>
        <v>32221</v>
      </c>
      <c r="M14" s="896">
        <f t="shared" si="2"/>
        <v>43906</v>
      </c>
      <c r="N14" s="896">
        <f t="shared" si="2"/>
        <v>35704</v>
      </c>
      <c r="O14" s="896">
        <f t="shared" si="2"/>
        <v>44442</v>
      </c>
      <c r="P14" s="896">
        <f t="shared" si="2"/>
        <v>33978</v>
      </c>
      <c r="Q14" s="896">
        <f t="shared" si="2"/>
        <v>33359</v>
      </c>
      <c r="R14" s="896">
        <f t="shared" si="2"/>
        <v>32326</v>
      </c>
      <c r="S14" s="897">
        <f t="shared" si="2"/>
        <v>78606</v>
      </c>
    </row>
    <row r="15" spans="2:19" ht="15" customHeight="1">
      <c r="B15" s="881"/>
      <c r="C15" s="882"/>
      <c r="D15" s="1507" t="s">
        <v>956</v>
      </c>
      <c r="E15" s="1507"/>
      <c r="F15" s="1508"/>
      <c r="G15" s="890">
        <f aca="true" t="shared" si="3" ref="G15:S15">SUM(G16)</f>
        <v>31898</v>
      </c>
      <c r="H15" s="890">
        <f t="shared" si="3"/>
        <v>26951</v>
      </c>
      <c r="I15" s="890">
        <f t="shared" si="3"/>
        <v>26028</v>
      </c>
      <c r="J15" s="890">
        <f t="shared" si="3"/>
        <v>26016</v>
      </c>
      <c r="K15" s="890">
        <f t="shared" si="3"/>
        <v>25424</v>
      </c>
      <c r="L15" s="890">
        <f t="shared" si="3"/>
        <v>26268</v>
      </c>
      <c r="M15" s="890">
        <f t="shared" si="3"/>
        <v>35523</v>
      </c>
      <c r="N15" s="890">
        <f t="shared" si="3"/>
        <v>30569</v>
      </c>
      <c r="O15" s="890">
        <f t="shared" si="3"/>
        <v>38003</v>
      </c>
      <c r="P15" s="890">
        <f t="shared" si="3"/>
        <v>28657</v>
      </c>
      <c r="Q15" s="890">
        <f t="shared" si="3"/>
        <v>28046</v>
      </c>
      <c r="R15" s="890">
        <f t="shared" si="3"/>
        <v>27246</v>
      </c>
      <c r="S15" s="891">
        <f t="shared" si="3"/>
        <v>64444</v>
      </c>
    </row>
    <row r="16" spans="2:19" ht="15" customHeight="1">
      <c r="B16" s="881"/>
      <c r="C16" s="882"/>
      <c r="D16" s="882"/>
      <c r="E16" s="1507" t="s">
        <v>981</v>
      </c>
      <c r="F16" s="1508"/>
      <c r="G16" s="890">
        <f aca="true" t="shared" si="4" ref="G16:S16">SUM(G17:G18)</f>
        <v>31898</v>
      </c>
      <c r="H16" s="890">
        <f t="shared" si="4"/>
        <v>26951</v>
      </c>
      <c r="I16" s="890">
        <f t="shared" si="4"/>
        <v>26028</v>
      </c>
      <c r="J16" s="890">
        <f t="shared" si="4"/>
        <v>26016</v>
      </c>
      <c r="K16" s="890">
        <f t="shared" si="4"/>
        <v>25424</v>
      </c>
      <c r="L16" s="890">
        <f t="shared" si="4"/>
        <v>26268</v>
      </c>
      <c r="M16" s="890">
        <f t="shared" si="4"/>
        <v>35523</v>
      </c>
      <c r="N16" s="890">
        <f t="shared" si="4"/>
        <v>30569</v>
      </c>
      <c r="O16" s="890">
        <f t="shared" si="4"/>
        <v>38003</v>
      </c>
      <c r="P16" s="890">
        <f t="shared" si="4"/>
        <v>28657</v>
      </c>
      <c r="Q16" s="890">
        <f t="shared" si="4"/>
        <v>28046</v>
      </c>
      <c r="R16" s="890">
        <f t="shared" si="4"/>
        <v>27246</v>
      </c>
      <c r="S16" s="891">
        <f t="shared" si="4"/>
        <v>64444</v>
      </c>
    </row>
    <row r="17" spans="2:19" ht="15" customHeight="1">
      <c r="B17" s="881"/>
      <c r="C17" s="882"/>
      <c r="D17" s="882"/>
      <c r="E17" s="1507" t="s">
        <v>982</v>
      </c>
      <c r="F17" s="1508"/>
      <c r="G17" s="890">
        <v>25567</v>
      </c>
      <c r="H17" s="890">
        <v>25576</v>
      </c>
      <c r="I17" s="890">
        <v>25050</v>
      </c>
      <c r="J17" s="890">
        <v>23683</v>
      </c>
      <c r="K17" s="890">
        <v>22926</v>
      </c>
      <c r="L17" s="890">
        <v>24542</v>
      </c>
      <c r="M17" s="890">
        <v>23629</v>
      </c>
      <c r="N17" s="890">
        <v>25962</v>
      </c>
      <c r="O17" s="890">
        <v>31786</v>
      </c>
      <c r="P17" s="890">
        <v>25973</v>
      </c>
      <c r="Q17" s="890">
        <v>25445</v>
      </c>
      <c r="R17" s="890">
        <v>25435</v>
      </c>
      <c r="S17" s="891">
        <v>26608</v>
      </c>
    </row>
    <row r="18" spans="2:19" ht="15" customHeight="1">
      <c r="B18" s="881"/>
      <c r="C18" s="882"/>
      <c r="D18" s="882"/>
      <c r="E18" s="1507" t="s">
        <v>983</v>
      </c>
      <c r="F18" s="1508"/>
      <c r="G18" s="890">
        <v>6331</v>
      </c>
      <c r="H18" s="890">
        <v>1375</v>
      </c>
      <c r="I18" s="890">
        <v>978</v>
      </c>
      <c r="J18" s="890">
        <v>2333</v>
      </c>
      <c r="K18" s="890">
        <v>2498</v>
      </c>
      <c r="L18" s="890">
        <v>1726</v>
      </c>
      <c r="M18" s="890">
        <v>11894</v>
      </c>
      <c r="N18" s="890">
        <v>4607</v>
      </c>
      <c r="O18" s="890">
        <v>6217</v>
      </c>
      <c r="P18" s="890">
        <v>2684</v>
      </c>
      <c r="Q18" s="890">
        <v>2601</v>
      </c>
      <c r="R18" s="890">
        <v>1811</v>
      </c>
      <c r="S18" s="891">
        <v>37836</v>
      </c>
    </row>
    <row r="19" spans="2:19" ht="15" customHeight="1">
      <c r="B19" s="881"/>
      <c r="C19" s="882"/>
      <c r="D19" s="882"/>
      <c r="E19" s="1507" t="s">
        <v>984</v>
      </c>
      <c r="F19" s="1508"/>
      <c r="G19" s="890">
        <v>0</v>
      </c>
      <c r="H19" s="890">
        <v>0</v>
      </c>
      <c r="I19" s="890">
        <v>0</v>
      </c>
      <c r="J19" s="890">
        <v>0</v>
      </c>
      <c r="K19" s="890">
        <v>0</v>
      </c>
      <c r="L19" s="890">
        <v>0</v>
      </c>
      <c r="M19" s="890">
        <v>0</v>
      </c>
      <c r="N19" s="890">
        <v>0</v>
      </c>
      <c r="O19" s="890">
        <v>0</v>
      </c>
      <c r="P19" s="890">
        <v>0</v>
      </c>
      <c r="Q19" s="890">
        <v>0</v>
      </c>
      <c r="R19" s="890">
        <v>0</v>
      </c>
      <c r="S19" s="891">
        <v>0</v>
      </c>
    </row>
    <row r="20" spans="2:19" ht="15" customHeight="1">
      <c r="B20" s="881"/>
      <c r="C20" s="882"/>
      <c r="D20" s="1507" t="s">
        <v>985</v>
      </c>
      <c r="E20" s="1507"/>
      <c r="F20" s="1508"/>
      <c r="G20" s="890">
        <v>2938</v>
      </c>
      <c r="H20" s="890">
        <v>2566</v>
      </c>
      <c r="I20" s="890">
        <v>2060</v>
      </c>
      <c r="J20" s="890">
        <v>1783</v>
      </c>
      <c r="K20" s="890">
        <v>1566</v>
      </c>
      <c r="L20" s="890">
        <v>2405</v>
      </c>
      <c r="M20" s="890">
        <v>4061</v>
      </c>
      <c r="N20" s="890">
        <v>2791</v>
      </c>
      <c r="O20" s="890">
        <v>3132</v>
      </c>
      <c r="P20" s="890">
        <v>3637</v>
      </c>
      <c r="Q20" s="890">
        <v>2825</v>
      </c>
      <c r="R20" s="890">
        <v>2272</v>
      </c>
      <c r="S20" s="891">
        <v>6279</v>
      </c>
    </row>
    <row r="21" spans="2:19" ht="15" customHeight="1">
      <c r="B21" s="881"/>
      <c r="C21" s="882"/>
      <c r="D21" s="1507" t="s">
        <v>986</v>
      </c>
      <c r="E21" s="1507"/>
      <c r="F21" s="1508"/>
      <c r="G21" s="890">
        <v>3187</v>
      </c>
      <c r="H21" s="890">
        <v>2595</v>
      </c>
      <c r="I21" s="890">
        <v>2590</v>
      </c>
      <c r="J21" s="890">
        <v>2277</v>
      </c>
      <c r="K21" s="890">
        <v>2554</v>
      </c>
      <c r="L21" s="890">
        <v>3548</v>
      </c>
      <c r="M21" s="890">
        <v>4322</v>
      </c>
      <c r="N21" s="890">
        <v>2344</v>
      </c>
      <c r="O21" s="890">
        <v>3307</v>
      </c>
      <c r="P21" s="890">
        <v>1684</v>
      </c>
      <c r="Q21" s="890">
        <v>2488</v>
      </c>
      <c r="R21" s="890">
        <v>2808</v>
      </c>
      <c r="S21" s="891">
        <v>7883</v>
      </c>
    </row>
    <row r="22" spans="2:19" ht="15" customHeight="1">
      <c r="B22" s="881"/>
      <c r="C22" s="882"/>
      <c r="D22" s="882"/>
      <c r="E22" s="882"/>
      <c r="F22" s="883"/>
      <c r="G22" s="890"/>
      <c r="H22" s="890"/>
      <c r="I22" s="890"/>
      <c r="J22" s="890"/>
      <c r="K22" s="890"/>
      <c r="L22" s="890"/>
      <c r="M22" s="890"/>
      <c r="N22" s="890"/>
      <c r="O22" s="890"/>
      <c r="P22" s="890"/>
      <c r="Q22" s="890"/>
      <c r="R22" s="890"/>
      <c r="S22" s="891"/>
    </row>
    <row r="23" spans="2:19" s="892" customFormat="1" ht="15" customHeight="1">
      <c r="B23" s="1509" t="s">
        <v>987</v>
      </c>
      <c r="C23" s="1510"/>
      <c r="D23" s="1510"/>
      <c r="E23" s="1510"/>
      <c r="F23" s="1511"/>
      <c r="G23" s="896">
        <f aca="true" t="shared" si="5" ref="G23:S23">SUM(G24:G25)</f>
        <v>745</v>
      </c>
      <c r="H23" s="896">
        <f t="shared" si="5"/>
        <v>476</v>
      </c>
      <c r="I23" s="896">
        <f t="shared" si="5"/>
        <v>711</v>
      </c>
      <c r="J23" s="896">
        <f t="shared" si="5"/>
        <v>735</v>
      </c>
      <c r="K23" s="896">
        <f t="shared" si="5"/>
        <v>1062</v>
      </c>
      <c r="L23" s="896">
        <f t="shared" si="5"/>
        <v>948</v>
      </c>
      <c r="M23" s="896">
        <f t="shared" si="5"/>
        <v>576</v>
      </c>
      <c r="N23" s="896">
        <f t="shared" si="5"/>
        <v>1312</v>
      </c>
      <c r="O23" s="896">
        <f t="shared" si="5"/>
        <v>620</v>
      </c>
      <c r="P23" s="896">
        <f t="shared" si="5"/>
        <v>433</v>
      </c>
      <c r="Q23" s="896">
        <f t="shared" si="5"/>
        <v>541</v>
      </c>
      <c r="R23" s="896">
        <f t="shared" si="5"/>
        <v>753</v>
      </c>
      <c r="S23" s="897">
        <f t="shared" si="5"/>
        <v>746</v>
      </c>
    </row>
    <row r="24" spans="2:19" s="898" customFormat="1" ht="15" customHeight="1">
      <c r="B24" s="899"/>
      <c r="C24" s="900"/>
      <c r="D24" s="1507" t="s">
        <v>988</v>
      </c>
      <c r="E24" s="1507"/>
      <c r="F24" s="1508"/>
      <c r="G24" s="901">
        <v>64</v>
      </c>
      <c r="H24" s="901">
        <v>100</v>
      </c>
      <c r="I24" s="901">
        <v>66</v>
      </c>
      <c r="J24" s="901">
        <v>67</v>
      </c>
      <c r="K24" s="901">
        <v>0</v>
      </c>
      <c r="L24" s="901">
        <v>55</v>
      </c>
      <c r="M24" s="901">
        <v>69</v>
      </c>
      <c r="N24" s="901">
        <v>38</v>
      </c>
      <c r="O24" s="901">
        <v>0</v>
      </c>
      <c r="P24" s="901">
        <v>41</v>
      </c>
      <c r="Q24" s="901">
        <v>0</v>
      </c>
      <c r="R24" s="901">
        <v>324</v>
      </c>
      <c r="S24" s="902">
        <v>7</v>
      </c>
    </row>
    <row r="25" spans="2:19" s="898" customFormat="1" ht="15" customHeight="1">
      <c r="B25" s="899"/>
      <c r="C25" s="900"/>
      <c r="D25" s="1507" t="s">
        <v>989</v>
      </c>
      <c r="E25" s="1507"/>
      <c r="F25" s="1508"/>
      <c r="G25" s="901">
        <v>681</v>
      </c>
      <c r="H25" s="901">
        <v>376</v>
      </c>
      <c r="I25" s="901">
        <v>645</v>
      </c>
      <c r="J25" s="901">
        <v>668</v>
      </c>
      <c r="K25" s="901">
        <v>1062</v>
      </c>
      <c r="L25" s="901">
        <v>893</v>
      </c>
      <c r="M25" s="901">
        <v>507</v>
      </c>
      <c r="N25" s="901">
        <v>1274</v>
      </c>
      <c r="O25" s="901">
        <v>620</v>
      </c>
      <c r="P25" s="901">
        <v>392</v>
      </c>
      <c r="Q25" s="901">
        <v>541</v>
      </c>
      <c r="R25" s="901">
        <v>429</v>
      </c>
      <c r="S25" s="902">
        <v>739</v>
      </c>
    </row>
    <row r="26" spans="2:19" s="898" customFormat="1" ht="15" customHeight="1">
      <c r="B26" s="899"/>
      <c r="C26" s="900"/>
      <c r="D26" s="900"/>
      <c r="E26" s="900"/>
      <c r="F26" s="903"/>
      <c r="G26" s="901"/>
      <c r="H26" s="901"/>
      <c r="I26" s="901"/>
      <c r="J26" s="901"/>
      <c r="K26" s="901"/>
      <c r="L26" s="901"/>
      <c r="M26" s="901"/>
      <c r="N26" s="901"/>
      <c r="O26" s="901"/>
      <c r="P26" s="901"/>
      <c r="Q26" s="901"/>
      <c r="R26" s="901"/>
      <c r="S26" s="902"/>
    </row>
    <row r="27" spans="2:19" s="892" customFormat="1" ht="15" customHeight="1">
      <c r="B27" s="1509" t="s">
        <v>990</v>
      </c>
      <c r="C27" s="1510"/>
      <c r="D27" s="1510"/>
      <c r="E27" s="1510"/>
      <c r="F27" s="1511"/>
      <c r="G27" s="896">
        <f aca="true" t="shared" si="6" ref="G27:S27">SUM(G28:G33)</f>
        <v>3217</v>
      </c>
      <c r="H27" s="896">
        <f t="shared" si="6"/>
        <v>3330</v>
      </c>
      <c r="I27" s="896">
        <f t="shared" si="6"/>
        <v>3468</v>
      </c>
      <c r="J27" s="896">
        <f t="shared" si="6"/>
        <v>2394</v>
      </c>
      <c r="K27" s="896">
        <f t="shared" si="6"/>
        <v>3366</v>
      </c>
      <c r="L27" s="896">
        <f t="shared" si="6"/>
        <v>2037</v>
      </c>
      <c r="M27" s="896">
        <f t="shared" si="6"/>
        <v>2763</v>
      </c>
      <c r="N27" s="896">
        <f t="shared" si="6"/>
        <v>2676</v>
      </c>
      <c r="O27" s="896">
        <f t="shared" si="6"/>
        <v>3702</v>
      </c>
      <c r="P27" s="896">
        <f t="shared" si="6"/>
        <v>2989</v>
      </c>
      <c r="Q27" s="896">
        <f t="shared" si="6"/>
        <v>2672</v>
      </c>
      <c r="R27" s="896">
        <f t="shared" si="6"/>
        <v>3662</v>
      </c>
      <c r="S27" s="897">
        <f t="shared" si="6"/>
        <v>5593</v>
      </c>
    </row>
    <row r="28" spans="2:19" ht="15" customHeight="1">
      <c r="B28" s="881"/>
      <c r="C28" s="882"/>
      <c r="D28" s="1507" t="s">
        <v>991</v>
      </c>
      <c r="E28" s="1507"/>
      <c r="F28" s="1508"/>
      <c r="G28" s="890">
        <v>624</v>
      </c>
      <c r="H28" s="890">
        <v>232</v>
      </c>
      <c r="I28" s="890">
        <v>202</v>
      </c>
      <c r="J28" s="890">
        <v>332</v>
      </c>
      <c r="K28" s="890">
        <v>670</v>
      </c>
      <c r="L28" s="890">
        <v>285</v>
      </c>
      <c r="M28" s="890">
        <v>552</v>
      </c>
      <c r="N28" s="890">
        <v>471</v>
      </c>
      <c r="O28" s="890">
        <v>445</v>
      </c>
      <c r="P28" s="890">
        <v>838</v>
      </c>
      <c r="Q28" s="890">
        <v>923</v>
      </c>
      <c r="R28" s="890">
        <v>919</v>
      </c>
      <c r="S28" s="891">
        <v>1596</v>
      </c>
    </row>
    <row r="29" spans="2:19" ht="15" customHeight="1">
      <c r="B29" s="881"/>
      <c r="C29" s="882"/>
      <c r="D29" s="1507" t="s">
        <v>957</v>
      </c>
      <c r="E29" s="1507"/>
      <c r="F29" s="1508"/>
      <c r="G29" s="890">
        <v>252</v>
      </c>
      <c r="H29" s="890">
        <v>386</v>
      </c>
      <c r="I29" s="890">
        <v>316</v>
      </c>
      <c r="J29" s="890">
        <v>7</v>
      </c>
      <c r="K29" s="890">
        <v>397</v>
      </c>
      <c r="L29" s="890">
        <v>82</v>
      </c>
      <c r="M29" s="890">
        <v>190</v>
      </c>
      <c r="N29" s="890">
        <v>528</v>
      </c>
      <c r="O29" s="890">
        <v>64</v>
      </c>
      <c r="P29" s="890">
        <v>295</v>
      </c>
      <c r="Q29" s="890">
        <v>428</v>
      </c>
      <c r="R29" s="890">
        <v>18</v>
      </c>
      <c r="S29" s="891">
        <v>320</v>
      </c>
    </row>
    <row r="30" spans="2:19" ht="15" customHeight="1">
      <c r="B30" s="881"/>
      <c r="C30" s="882"/>
      <c r="D30" s="1507" t="s">
        <v>992</v>
      </c>
      <c r="E30" s="1507"/>
      <c r="F30" s="1508"/>
      <c r="G30" s="890">
        <v>1622</v>
      </c>
      <c r="H30" s="890">
        <v>2530</v>
      </c>
      <c r="I30" s="890">
        <v>1733</v>
      </c>
      <c r="J30" s="890">
        <v>1734</v>
      </c>
      <c r="K30" s="890">
        <v>1765</v>
      </c>
      <c r="L30" s="890">
        <v>1010</v>
      </c>
      <c r="M30" s="890">
        <v>1046</v>
      </c>
      <c r="N30" s="890">
        <v>812</v>
      </c>
      <c r="O30" s="890">
        <v>2444</v>
      </c>
      <c r="P30" s="890">
        <v>827</v>
      </c>
      <c r="Q30" s="890">
        <v>902</v>
      </c>
      <c r="R30" s="890">
        <v>1952</v>
      </c>
      <c r="S30" s="891">
        <v>2710</v>
      </c>
    </row>
    <row r="31" spans="2:19" ht="15" customHeight="1">
      <c r="B31" s="881"/>
      <c r="C31" s="882"/>
      <c r="D31" s="1507" t="s">
        <v>993</v>
      </c>
      <c r="E31" s="1507"/>
      <c r="F31" s="1508"/>
      <c r="G31" s="890">
        <v>232</v>
      </c>
      <c r="H31" s="890">
        <v>72</v>
      </c>
      <c r="I31" s="890">
        <v>336</v>
      </c>
      <c r="J31" s="890">
        <v>106</v>
      </c>
      <c r="K31" s="890">
        <v>438</v>
      </c>
      <c r="L31" s="890">
        <v>282</v>
      </c>
      <c r="M31" s="890">
        <v>321</v>
      </c>
      <c r="N31" s="890">
        <v>257</v>
      </c>
      <c r="O31" s="890">
        <v>486</v>
      </c>
      <c r="P31" s="890">
        <v>275</v>
      </c>
      <c r="Q31" s="890">
        <v>81</v>
      </c>
      <c r="R31" s="890">
        <v>110</v>
      </c>
      <c r="S31" s="891">
        <v>42</v>
      </c>
    </row>
    <row r="32" spans="2:19" ht="15" customHeight="1">
      <c r="B32" s="881"/>
      <c r="C32" s="882"/>
      <c r="D32" s="1507" t="s">
        <v>994</v>
      </c>
      <c r="E32" s="1507"/>
      <c r="F32" s="1508"/>
      <c r="G32" s="890">
        <v>19</v>
      </c>
      <c r="H32" s="890">
        <v>28</v>
      </c>
      <c r="I32" s="890">
        <v>31</v>
      </c>
      <c r="J32" s="890">
        <v>8</v>
      </c>
      <c r="K32" s="890">
        <v>29</v>
      </c>
      <c r="L32" s="890">
        <v>63</v>
      </c>
      <c r="M32" s="890">
        <v>27</v>
      </c>
      <c r="N32" s="890">
        <v>11</v>
      </c>
      <c r="O32" s="890">
        <v>0</v>
      </c>
      <c r="P32" s="890">
        <v>20</v>
      </c>
      <c r="Q32" s="890">
        <v>16</v>
      </c>
      <c r="R32" s="890">
        <v>0</v>
      </c>
      <c r="S32" s="891">
        <v>0</v>
      </c>
    </row>
    <row r="33" spans="2:19" ht="15" customHeight="1">
      <c r="B33" s="881"/>
      <c r="C33" s="882"/>
      <c r="D33" s="1507" t="s">
        <v>995</v>
      </c>
      <c r="E33" s="1507"/>
      <c r="F33" s="1508"/>
      <c r="G33" s="904">
        <v>468</v>
      </c>
      <c r="H33" s="904">
        <v>82</v>
      </c>
      <c r="I33" s="904">
        <v>850</v>
      </c>
      <c r="J33" s="904">
        <v>207</v>
      </c>
      <c r="K33" s="904">
        <v>67</v>
      </c>
      <c r="L33" s="904">
        <v>315</v>
      </c>
      <c r="M33" s="904">
        <v>627</v>
      </c>
      <c r="N33" s="904">
        <v>597</v>
      </c>
      <c r="O33" s="890">
        <v>263</v>
      </c>
      <c r="P33" s="904">
        <v>734</v>
      </c>
      <c r="Q33" s="904">
        <v>322</v>
      </c>
      <c r="R33" s="904">
        <v>663</v>
      </c>
      <c r="S33" s="891">
        <v>925</v>
      </c>
    </row>
    <row r="34" spans="2:19" ht="15" customHeight="1">
      <c r="B34" s="881"/>
      <c r="C34" s="882"/>
      <c r="D34" s="882"/>
      <c r="E34" s="882"/>
      <c r="F34" s="883"/>
      <c r="G34" s="904"/>
      <c r="H34" s="904"/>
      <c r="I34" s="904"/>
      <c r="J34" s="904"/>
      <c r="K34" s="904"/>
      <c r="L34" s="904"/>
      <c r="M34" s="904"/>
      <c r="N34" s="904"/>
      <c r="O34" s="890"/>
      <c r="P34" s="904"/>
      <c r="Q34" s="904"/>
      <c r="R34" s="904"/>
      <c r="S34" s="891"/>
    </row>
    <row r="35" spans="2:19" s="892" customFormat="1" ht="15" customHeight="1">
      <c r="B35" s="1509" t="s">
        <v>996</v>
      </c>
      <c r="C35" s="1510"/>
      <c r="D35" s="1510"/>
      <c r="E35" s="1510"/>
      <c r="F35" s="1511"/>
      <c r="G35" s="896">
        <f aca="true" t="shared" si="7" ref="G35:S35">SUM(G36:G40)</f>
        <v>5782</v>
      </c>
      <c r="H35" s="896">
        <f t="shared" si="7"/>
        <v>3407</v>
      </c>
      <c r="I35" s="896">
        <f t="shared" si="7"/>
        <v>3944</v>
      </c>
      <c r="J35" s="896">
        <f t="shared" si="7"/>
        <v>8023</v>
      </c>
      <c r="K35" s="896">
        <f t="shared" si="7"/>
        <v>6175</v>
      </c>
      <c r="L35" s="896">
        <f t="shared" si="7"/>
        <v>4643</v>
      </c>
      <c r="M35" s="896">
        <f t="shared" si="7"/>
        <v>3243</v>
      </c>
      <c r="N35" s="896">
        <f t="shared" si="7"/>
        <v>4056</v>
      </c>
      <c r="O35" s="896">
        <f t="shared" si="7"/>
        <v>4409</v>
      </c>
      <c r="P35" s="896">
        <f t="shared" si="7"/>
        <v>4334</v>
      </c>
      <c r="Q35" s="896">
        <f t="shared" si="7"/>
        <v>8048</v>
      </c>
      <c r="R35" s="896">
        <f t="shared" si="7"/>
        <v>8109</v>
      </c>
      <c r="S35" s="897">
        <f t="shared" si="7"/>
        <v>10530</v>
      </c>
    </row>
    <row r="36" spans="2:19" ht="15" customHeight="1">
      <c r="B36" s="881"/>
      <c r="C36" s="882"/>
      <c r="D36" s="1507" t="s">
        <v>997</v>
      </c>
      <c r="E36" s="1507"/>
      <c r="F36" s="1508"/>
      <c r="G36" s="890">
        <v>2938</v>
      </c>
      <c r="H36" s="890">
        <v>1119</v>
      </c>
      <c r="I36" s="890">
        <v>1872</v>
      </c>
      <c r="J36" s="890">
        <v>5347</v>
      </c>
      <c r="K36" s="890">
        <v>3021</v>
      </c>
      <c r="L36" s="890">
        <v>3305</v>
      </c>
      <c r="M36" s="890">
        <v>1675</v>
      </c>
      <c r="N36" s="890">
        <v>1531</v>
      </c>
      <c r="O36" s="890">
        <v>1821</v>
      </c>
      <c r="P36" s="890">
        <v>1629</v>
      </c>
      <c r="Q36" s="890">
        <v>5086</v>
      </c>
      <c r="R36" s="890">
        <v>3646</v>
      </c>
      <c r="S36" s="891">
        <v>4890</v>
      </c>
    </row>
    <row r="37" spans="2:19" ht="15" customHeight="1">
      <c r="B37" s="881"/>
      <c r="C37" s="882"/>
      <c r="D37" s="1507" t="s">
        <v>998</v>
      </c>
      <c r="E37" s="1507"/>
      <c r="F37" s="1508"/>
      <c r="G37" s="890">
        <v>271</v>
      </c>
      <c r="H37" s="890">
        <v>14</v>
      </c>
      <c r="I37" s="890">
        <v>0</v>
      </c>
      <c r="J37" s="890">
        <v>346</v>
      </c>
      <c r="K37" s="890">
        <v>28</v>
      </c>
      <c r="L37" s="890">
        <v>0</v>
      </c>
      <c r="M37" s="890">
        <v>0</v>
      </c>
      <c r="N37" s="890">
        <v>430</v>
      </c>
      <c r="O37" s="890">
        <v>413</v>
      </c>
      <c r="P37" s="890">
        <v>362</v>
      </c>
      <c r="Q37" s="890">
        <v>285</v>
      </c>
      <c r="R37" s="890">
        <v>306</v>
      </c>
      <c r="S37" s="891">
        <v>1017</v>
      </c>
    </row>
    <row r="38" spans="2:19" ht="15" customHeight="1">
      <c r="B38" s="881"/>
      <c r="C38" s="882"/>
      <c r="D38" s="1507" t="s">
        <v>999</v>
      </c>
      <c r="E38" s="1507"/>
      <c r="F38" s="1508"/>
      <c r="G38" s="904">
        <v>531</v>
      </c>
      <c r="H38" s="904">
        <v>221</v>
      </c>
      <c r="I38" s="904">
        <v>261</v>
      </c>
      <c r="J38" s="904">
        <v>591</v>
      </c>
      <c r="K38" s="904">
        <v>1124</v>
      </c>
      <c r="L38" s="904">
        <v>355</v>
      </c>
      <c r="M38" s="904">
        <v>209</v>
      </c>
      <c r="N38" s="904">
        <v>499</v>
      </c>
      <c r="O38" s="890">
        <v>448</v>
      </c>
      <c r="P38" s="904">
        <v>296</v>
      </c>
      <c r="Q38" s="904">
        <v>216</v>
      </c>
      <c r="R38" s="904">
        <v>1088</v>
      </c>
      <c r="S38" s="891">
        <v>1021</v>
      </c>
    </row>
    <row r="39" spans="2:19" ht="15" customHeight="1">
      <c r="B39" s="881"/>
      <c r="C39" s="882"/>
      <c r="D39" s="1507" t="s">
        <v>1000</v>
      </c>
      <c r="E39" s="1507"/>
      <c r="F39" s="1508"/>
      <c r="G39" s="890">
        <v>1933</v>
      </c>
      <c r="H39" s="890">
        <v>2049</v>
      </c>
      <c r="I39" s="890">
        <v>1793</v>
      </c>
      <c r="J39" s="890">
        <v>1651</v>
      </c>
      <c r="K39" s="890">
        <v>1916</v>
      </c>
      <c r="L39" s="890">
        <v>969</v>
      </c>
      <c r="M39" s="890">
        <v>1355</v>
      </c>
      <c r="N39" s="890">
        <v>1215</v>
      </c>
      <c r="O39" s="890">
        <v>1519</v>
      </c>
      <c r="P39" s="890">
        <v>1908</v>
      </c>
      <c r="Q39" s="890">
        <v>2261</v>
      </c>
      <c r="R39" s="890">
        <v>2947</v>
      </c>
      <c r="S39" s="891">
        <v>3584</v>
      </c>
    </row>
    <row r="40" spans="2:19" ht="15" customHeight="1">
      <c r="B40" s="881"/>
      <c r="C40" s="882"/>
      <c r="D40" s="1507" t="s">
        <v>958</v>
      </c>
      <c r="E40" s="1507"/>
      <c r="F40" s="1508"/>
      <c r="G40" s="890">
        <v>109</v>
      </c>
      <c r="H40" s="890">
        <v>4</v>
      </c>
      <c r="I40" s="890">
        <v>18</v>
      </c>
      <c r="J40" s="890">
        <v>88</v>
      </c>
      <c r="K40" s="890">
        <v>86</v>
      </c>
      <c r="L40" s="890">
        <v>14</v>
      </c>
      <c r="M40" s="890">
        <v>4</v>
      </c>
      <c r="N40" s="890">
        <v>381</v>
      </c>
      <c r="O40" s="904">
        <v>208</v>
      </c>
      <c r="P40" s="904">
        <v>139</v>
      </c>
      <c r="Q40" s="904">
        <v>200</v>
      </c>
      <c r="R40" s="904">
        <v>122</v>
      </c>
      <c r="S40" s="891">
        <v>18</v>
      </c>
    </row>
    <row r="41" spans="2:19" ht="15" customHeight="1">
      <c r="B41" s="881"/>
      <c r="C41" s="882"/>
      <c r="D41" s="882"/>
      <c r="E41" s="882"/>
      <c r="F41" s="883"/>
      <c r="G41" s="890"/>
      <c r="H41" s="890"/>
      <c r="I41" s="890"/>
      <c r="J41" s="890"/>
      <c r="K41" s="890"/>
      <c r="L41" s="890"/>
      <c r="M41" s="890"/>
      <c r="N41" s="890"/>
      <c r="O41" s="904"/>
      <c r="P41" s="904"/>
      <c r="Q41" s="904"/>
      <c r="R41" s="904"/>
      <c r="S41" s="891"/>
    </row>
    <row r="42" spans="2:19" s="892" customFormat="1" ht="15" customHeight="1">
      <c r="B42" s="1520" t="s">
        <v>1001</v>
      </c>
      <c r="C42" s="1521"/>
      <c r="D42" s="1521"/>
      <c r="E42" s="1521"/>
      <c r="F42" s="1522"/>
      <c r="G42" s="905">
        <v>10321</v>
      </c>
      <c r="H42" s="905">
        <v>13550</v>
      </c>
      <c r="I42" s="905">
        <v>9817</v>
      </c>
      <c r="J42" s="905">
        <v>9568</v>
      </c>
      <c r="K42" s="905">
        <v>8541</v>
      </c>
      <c r="L42" s="905">
        <v>9181</v>
      </c>
      <c r="M42" s="905">
        <v>8396</v>
      </c>
      <c r="N42" s="905">
        <v>10544</v>
      </c>
      <c r="O42" s="905">
        <v>9883</v>
      </c>
      <c r="P42" s="905">
        <v>12153</v>
      </c>
      <c r="Q42" s="905">
        <v>10303</v>
      </c>
      <c r="R42" s="905">
        <v>11323</v>
      </c>
      <c r="S42" s="906">
        <v>10547</v>
      </c>
    </row>
    <row r="43" s="907" customFormat="1" ht="15" customHeight="1">
      <c r="D43" s="907" t="s">
        <v>1002</v>
      </c>
    </row>
    <row r="44" s="908" customFormat="1" ht="15" customHeight="1"/>
    <row r="45" s="892" customFormat="1" ht="15" customHeight="1"/>
    <row r="46" s="892" customFormat="1" ht="15" customHeight="1"/>
    <row r="57" s="892" customFormat="1" ht="15" customHeight="1"/>
    <row r="60" s="892" customFormat="1" ht="15" customHeight="1"/>
    <row r="63" s="892" customFormat="1" ht="15" customHeight="1"/>
    <row r="66" s="892" customFormat="1" ht="15" customHeight="1"/>
    <row r="72" s="892" customFormat="1" ht="15" customHeight="1"/>
    <row r="76" s="892" customFormat="1" ht="15" customHeight="1"/>
    <row r="77" s="892" customFormat="1" ht="15" customHeight="1"/>
    <row r="78" s="892" customFormat="1" ht="15" customHeight="1"/>
    <row r="81" s="907" customFormat="1" ht="15" customHeight="1"/>
    <row r="82" spans="7:15" ht="15" customHeight="1">
      <c r="G82" s="909"/>
      <c r="H82" s="909"/>
      <c r="I82" s="909"/>
      <c r="J82" s="909"/>
      <c r="K82" s="909"/>
      <c r="L82" s="909"/>
      <c r="M82" s="909"/>
      <c r="N82" s="909"/>
      <c r="O82" s="909"/>
    </row>
  </sheetData>
  <mergeCells count="44">
    <mergeCell ref="D40:F40"/>
    <mergeCell ref="B42:F42"/>
    <mergeCell ref="B5:F6"/>
    <mergeCell ref="D39:F39"/>
    <mergeCell ref="D28:F28"/>
    <mergeCell ref="D29:F29"/>
    <mergeCell ref="D33:F33"/>
    <mergeCell ref="D36:F36"/>
    <mergeCell ref="B35:F35"/>
    <mergeCell ref="B10:F10"/>
    <mergeCell ref="B12:F12"/>
    <mergeCell ref="B9:F9"/>
    <mergeCell ref="D38:F38"/>
    <mergeCell ref="S5:S6"/>
    <mergeCell ref="B14:F14"/>
    <mergeCell ref="B23:F23"/>
    <mergeCell ref="P5:P6"/>
    <mergeCell ref="G5:G6"/>
    <mergeCell ref="O5:O6"/>
    <mergeCell ref="Q5:Q6"/>
    <mergeCell ref="H5:H6"/>
    <mergeCell ref="I5:I6"/>
    <mergeCell ref="D15:F15"/>
    <mergeCell ref="R5:R6"/>
    <mergeCell ref="B7:F7"/>
    <mergeCell ref="B8:F8"/>
    <mergeCell ref="J5:J6"/>
    <mergeCell ref="K5:K6"/>
    <mergeCell ref="L5:L6"/>
    <mergeCell ref="M5:M6"/>
    <mergeCell ref="D24:F24"/>
    <mergeCell ref="D25:F25"/>
    <mergeCell ref="D30:F30"/>
    <mergeCell ref="N5:N6"/>
    <mergeCell ref="E17:F17"/>
    <mergeCell ref="E18:F18"/>
    <mergeCell ref="D21:F21"/>
    <mergeCell ref="E16:F16"/>
    <mergeCell ref="E19:F19"/>
    <mergeCell ref="D20:F20"/>
    <mergeCell ref="D31:F31"/>
    <mergeCell ref="D32:F32"/>
    <mergeCell ref="D37:F37"/>
    <mergeCell ref="B27:F27"/>
  </mergeCells>
  <printOptions/>
  <pageMargins left="0.75" right="0.75" top="1" bottom="1" header="0.512" footer="0.512"/>
  <pageSetup orientation="portrait" paperSize="9" r:id="rId1"/>
</worksheet>
</file>

<file path=xl/worksheets/sheet22.xml><?xml version="1.0" encoding="utf-8"?>
<worksheet xmlns="http://schemas.openxmlformats.org/spreadsheetml/2006/main" xmlns:r="http://schemas.openxmlformats.org/officeDocument/2006/relationships">
  <dimension ref="B1:S64"/>
  <sheetViews>
    <sheetView workbookViewId="0" topLeftCell="A1">
      <selection activeCell="A1" sqref="A1"/>
    </sheetView>
  </sheetViews>
  <sheetFormatPr defaultColWidth="9.00390625" defaultRowHeight="13.5"/>
  <cols>
    <col min="1" max="1" width="3.375" style="910" customWidth="1"/>
    <col min="2" max="2" width="2.625" style="910" customWidth="1"/>
    <col min="3" max="3" width="2.125" style="910" customWidth="1"/>
    <col min="4" max="5" width="2.375" style="910" customWidth="1"/>
    <col min="6" max="6" width="16.375" style="910" customWidth="1"/>
    <col min="7" max="10" width="9.50390625" style="910" bestFit="1" customWidth="1"/>
    <col min="11" max="11" width="10.50390625" style="910" bestFit="1" customWidth="1"/>
    <col min="12" max="16" width="9.00390625" style="910" customWidth="1"/>
    <col min="17" max="17" width="9.50390625" style="910" bestFit="1" customWidth="1"/>
    <col min="18" max="16384" width="9.00390625" style="910" customWidth="1"/>
  </cols>
  <sheetData>
    <row r="1" ht="14.25">
      <c r="B1" s="878" t="s">
        <v>1062</v>
      </c>
    </row>
    <row r="3" spans="4:18" ht="12.75" thickBot="1">
      <c r="D3" s="910" t="s">
        <v>1005</v>
      </c>
      <c r="R3" s="910" t="s">
        <v>1006</v>
      </c>
    </row>
    <row r="4" spans="2:19" ht="16.5" customHeight="1" thickTop="1">
      <c r="B4" s="1523" t="s">
        <v>955</v>
      </c>
      <c r="C4" s="1524"/>
      <c r="D4" s="1524"/>
      <c r="E4" s="1524"/>
      <c r="F4" s="1525"/>
      <c r="G4" s="1514" t="s">
        <v>1007</v>
      </c>
      <c r="H4" s="1514" t="s">
        <v>1008</v>
      </c>
      <c r="I4" s="1512" t="s">
        <v>962</v>
      </c>
      <c r="J4" s="1512" t="s">
        <v>963</v>
      </c>
      <c r="K4" s="1512" t="s">
        <v>964</v>
      </c>
      <c r="L4" s="1512" t="s">
        <v>965</v>
      </c>
      <c r="M4" s="1512" t="s">
        <v>966</v>
      </c>
      <c r="N4" s="1512" t="s">
        <v>967</v>
      </c>
      <c r="O4" s="1512" t="s">
        <v>968</v>
      </c>
      <c r="P4" s="1512" t="s">
        <v>969</v>
      </c>
      <c r="Q4" s="1512" t="s">
        <v>970</v>
      </c>
      <c r="R4" s="1512" t="s">
        <v>971</v>
      </c>
      <c r="S4" s="1512" t="s">
        <v>972</v>
      </c>
    </row>
    <row r="5" spans="2:19" ht="16.5" customHeight="1">
      <c r="B5" s="1517"/>
      <c r="C5" s="1518"/>
      <c r="D5" s="1518"/>
      <c r="E5" s="1518"/>
      <c r="F5" s="1519"/>
      <c r="G5" s="1515"/>
      <c r="H5" s="1515"/>
      <c r="I5" s="1513"/>
      <c r="J5" s="1513"/>
      <c r="K5" s="1513"/>
      <c r="L5" s="1513"/>
      <c r="M5" s="1513"/>
      <c r="N5" s="1513"/>
      <c r="O5" s="1513"/>
      <c r="P5" s="1513"/>
      <c r="Q5" s="1513"/>
      <c r="R5" s="1513"/>
      <c r="S5" s="1513"/>
    </row>
    <row r="6" spans="2:19" ht="16.5" customHeight="1">
      <c r="B6" s="1516" t="s">
        <v>973</v>
      </c>
      <c r="C6" s="1507"/>
      <c r="D6" s="1507"/>
      <c r="E6" s="1507"/>
      <c r="F6" s="1508"/>
      <c r="G6" s="884">
        <v>858</v>
      </c>
      <c r="H6" s="884">
        <v>70</v>
      </c>
      <c r="I6" s="884">
        <v>67</v>
      </c>
      <c r="J6" s="884">
        <v>75</v>
      </c>
      <c r="K6" s="884">
        <v>72</v>
      </c>
      <c r="L6" s="884">
        <v>71</v>
      </c>
      <c r="M6" s="884">
        <v>67</v>
      </c>
      <c r="N6" s="884">
        <v>74</v>
      </c>
      <c r="O6" s="884">
        <v>73</v>
      </c>
      <c r="P6" s="884">
        <v>71</v>
      </c>
      <c r="Q6" s="884">
        <v>74</v>
      </c>
      <c r="R6" s="884">
        <v>73</v>
      </c>
      <c r="S6" s="885">
        <v>71</v>
      </c>
    </row>
    <row r="7" spans="2:19" ht="16.5" customHeight="1">
      <c r="B7" s="1516" t="s">
        <v>974</v>
      </c>
      <c r="C7" s="1507" t="s">
        <v>975</v>
      </c>
      <c r="D7" s="1507"/>
      <c r="E7" s="1507"/>
      <c r="F7" s="1508"/>
      <c r="G7" s="886">
        <v>4.22</v>
      </c>
      <c r="H7" s="886">
        <v>4.21</v>
      </c>
      <c r="I7" s="886">
        <v>4.37</v>
      </c>
      <c r="J7" s="886">
        <v>4.2</v>
      </c>
      <c r="K7" s="886">
        <v>4.04</v>
      </c>
      <c r="L7" s="886">
        <v>4.24</v>
      </c>
      <c r="M7" s="886">
        <v>4.09</v>
      </c>
      <c r="N7" s="886">
        <v>4.11</v>
      </c>
      <c r="O7" s="886">
        <v>4.12</v>
      </c>
      <c r="P7" s="886">
        <v>4.35</v>
      </c>
      <c r="Q7" s="886">
        <v>4.31</v>
      </c>
      <c r="R7" s="886">
        <v>4.29</v>
      </c>
      <c r="S7" s="887">
        <v>4.27</v>
      </c>
    </row>
    <row r="8" spans="2:19" ht="16.5" customHeight="1">
      <c r="B8" s="1517" t="s">
        <v>976</v>
      </c>
      <c r="C8" s="1518" t="s">
        <v>977</v>
      </c>
      <c r="D8" s="1518"/>
      <c r="E8" s="1518"/>
      <c r="F8" s="1519"/>
      <c r="G8" s="888">
        <v>1.52</v>
      </c>
      <c r="H8" s="888">
        <v>1.54</v>
      </c>
      <c r="I8" s="888">
        <v>1.51</v>
      </c>
      <c r="J8" s="888">
        <v>1.51</v>
      </c>
      <c r="K8" s="888">
        <v>1.47</v>
      </c>
      <c r="L8" s="888">
        <v>1.63</v>
      </c>
      <c r="M8" s="888">
        <v>1.51</v>
      </c>
      <c r="N8" s="888">
        <v>1.46</v>
      </c>
      <c r="O8" s="888">
        <v>1.49</v>
      </c>
      <c r="P8" s="888">
        <v>1.48</v>
      </c>
      <c r="Q8" s="888">
        <v>1.45</v>
      </c>
      <c r="R8" s="888">
        <v>1.53</v>
      </c>
      <c r="S8" s="889">
        <v>1.65</v>
      </c>
    </row>
    <row r="9" spans="2:19" ht="16.5" customHeight="1">
      <c r="B9" s="1516" t="s">
        <v>1009</v>
      </c>
      <c r="C9" s="1507"/>
      <c r="D9" s="1507"/>
      <c r="E9" s="1507"/>
      <c r="F9" s="1508"/>
      <c r="G9" s="911">
        <f aca="true" t="shared" si="0" ref="G9:S9">SUM(G11,G57,G63)</f>
        <v>58088</v>
      </c>
      <c r="H9" s="912">
        <f t="shared" si="0"/>
        <v>52875</v>
      </c>
      <c r="I9" s="912">
        <f t="shared" si="0"/>
        <v>48618</v>
      </c>
      <c r="J9" s="912">
        <f t="shared" si="0"/>
        <v>50796</v>
      </c>
      <c r="K9" s="912">
        <f t="shared" si="0"/>
        <v>48688</v>
      </c>
      <c r="L9" s="912">
        <f t="shared" si="0"/>
        <v>49030</v>
      </c>
      <c r="M9" s="912">
        <f t="shared" si="0"/>
        <v>58884</v>
      </c>
      <c r="N9" s="912">
        <f t="shared" si="0"/>
        <v>54292</v>
      </c>
      <c r="O9" s="912">
        <f t="shared" si="0"/>
        <v>63056</v>
      </c>
      <c r="P9" s="912">
        <f t="shared" si="0"/>
        <v>53887</v>
      </c>
      <c r="Q9" s="912">
        <f t="shared" si="0"/>
        <v>54923</v>
      </c>
      <c r="R9" s="912">
        <f t="shared" si="0"/>
        <v>56173</v>
      </c>
      <c r="S9" s="913">
        <f t="shared" si="0"/>
        <v>106022</v>
      </c>
    </row>
    <row r="10" spans="2:19" ht="16.5" customHeight="1">
      <c r="B10" s="881"/>
      <c r="C10" s="882"/>
      <c r="D10" s="882"/>
      <c r="E10" s="882"/>
      <c r="F10" s="883"/>
      <c r="G10" s="914"/>
      <c r="H10" s="890"/>
      <c r="I10" s="890"/>
      <c r="J10" s="890"/>
      <c r="K10" s="890"/>
      <c r="L10" s="915"/>
      <c r="M10" s="915"/>
      <c r="N10" s="915"/>
      <c r="O10" s="915"/>
      <c r="P10" s="915"/>
      <c r="Q10" s="915"/>
      <c r="R10" s="915"/>
      <c r="S10" s="916"/>
    </row>
    <row r="11" spans="2:19" s="917" customFormat="1" ht="16.5" customHeight="1">
      <c r="B11" s="1509" t="s">
        <v>1010</v>
      </c>
      <c r="C11" s="1510"/>
      <c r="D11" s="1510"/>
      <c r="E11" s="1510"/>
      <c r="F11" s="1511"/>
      <c r="G11" s="918">
        <f aca="true" t="shared" si="1" ref="G11:S11">SUM(G12,G52)</f>
        <v>35308</v>
      </c>
      <c r="H11" s="896">
        <f t="shared" si="1"/>
        <v>30417</v>
      </c>
      <c r="I11" s="896">
        <f t="shared" si="1"/>
        <v>27682</v>
      </c>
      <c r="J11" s="896">
        <f t="shared" si="1"/>
        <v>31655</v>
      </c>
      <c r="K11" s="896">
        <f t="shared" si="1"/>
        <v>31715</v>
      </c>
      <c r="L11" s="896">
        <f t="shared" si="1"/>
        <v>30636</v>
      </c>
      <c r="M11" s="896">
        <f t="shared" si="1"/>
        <v>35917</v>
      </c>
      <c r="N11" s="896">
        <f t="shared" si="1"/>
        <v>33709</v>
      </c>
      <c r="O11" s="896">
        <f t="shared" si="1"/>
        <v>38669</v>
      </c>
      <c r="P11" s="896">
        <f t="shared" si="1"/>
        <v>32668</v>
      </c>
      <c r="Q11" s="896">
        <f t="shared" si="1"/>
        <v>35231</v>
      </c>
      <c r="R11" s="896">
        <f t="shared" si="1"/>
        <v>35815</v>
      </c>
      <c r="S11" s="897">
        <f t="shared" si="1"/>
        <v>59336</v>
      </c>
    </row>
    <row r="12" spans="2:19" s="917" customFormat="1" ht="16.5" customHeight="1">
      <c r="B12" s="919"/>
      <c r="C12" s="1510" t="s">
        <v>1011</v>
      </c>
      <c r="D12" s="1510"/>
      <c r="E12" s="1510"/>
      <c r="F12" s="1511"/>
      <c r="G12" s="918">
        <f aca="true" t="shared" si="2" ref="G12:L12">SUM(G13,G29,G34,G37,G40)</f>
        <v>31889</v>
      </c>
      <c r="H12" s="896">
        <f t="shared" si="2"/>
        <v>26879</v>
      </c>
      <c r="I12" s="896">
        <f t="shared" si="2"/>
        <v>24420</v>
      </c>
      <c r="J12" s="896">
        <f t="shared" si="2"/>
        <v>28828</v>
      </c>
      <c r="K12" s="896">
        <f t="shared" si="2"/>
        <v>29468</v>
      </c>
      <c r="L12" s="896">
        <f t="shared" si="2"/>
        <v>28404</v>
      </c>
      <c r="M12" s="896">
        <v>32162</v>
      </c>
      <c r="N12" s="896">
        <f aca="true" t="shared" si="3" ref="N12:S12">SUM(N13,N29,N34,N37,N40)</f>
        <v>30028</v>
      </c>
      <c r="O12" s="896">
        <f t="shared" si="3"/>
        <v>34248</v>
      </c>
      <c r="P12" s="896">
        <f t="shared" si="3"/>
        <v>29234</v>
      </c>
      <c r="Q12" s="896">
        <f t="shared" si="3"/>
        <v>31942</v>
      </c>
      <c r="R12" s="896">
        <f t="shared" si="3"/>
        <v>32771</v>
      </c>
      <c r="S12" s="897">
        <f t="shared" si="3"/>
        <v>53997</v>
      </c>
    </row>
    <row r="13" spans="2:19" s="917" customFormat="1" ht="16.5" customHeight="1">
      <c r="B13" s="893"/>
      <c r="C13" s="894"/>
      <c r="D13" s="1510" t="s">
        <v>1012</v>
      </c>
      <c r="E13" s="1510"/>
      <c r="F13" s="1511"/>
      <c r="G13" s="918">
        <f aca="true" t="shared" si="4" ref="G13:L13">SUM(G14,G19)</f>
        <v>12159</v>
      </c>
      <c r="H13" s="896">
        <f t="shared" si="4"/>
        <v>11112</v>
      </c>
      <c r="I13" s="896">
        <f t="shared" si="4"/>
        <v>10436</v>
      </c>
      <c r="J13" s="896">
        <f t="shared" si="4"/>
        <v>10532</v>
      </c>
      <c r="K13" s="896">
        <f t="shared" si="4"/>
        <v>10589</v>
      </c>
      <c r="L13" s="896">
        <f t="shared" si="4"/>
        <v>11253</v>
      </c>
      <c r="M13" s="896">
        <v>11539</v>
      </c>
      <c r="N13" s="896">
        <f aca="true" t="shared" si="5" ref="N13:S13">SUM(N14,N19)</f>
        <v>12089</v>
      </c>
      <c r="O13" s="896">
        <f t="shared" si="5"/>
        <v>13035</v>
      </c>
      <c r="P13" s="896">
        <f t="shared" si="5"/>
        <v>11739</v>
      </c>
      <c r="Q13" s="896">
        <f t="shared" si="5"/>
        <v>12289</v>
      </c>
      <c r="R13" s="896">
        <f t="shared" si="5"/>
        <v>13111</v>
      </c>
      <c r="S13" s="897">
        <f t="shared" si="5"/>
        <v>18049</v>
      </c>
    </row>
    <row r="14" spans="2:19" ht="16.5" customHeight="1">
      <c r="B14" s="881"/>
      <c r="C14" s="882"/>
      <c r="D14" s="877"/>
      <c r="E14" s="1507" t="s">
        <v>1004</v>
      </c>
      <c r="F14" s="1508"/>
      <c r="G14" s="914">
        <f aca="true" t="shared" si="6" ref="G14:S14">SUM(G15:G18)</f>
        <v>3487</v>
      </c>
      <c r="H14" s="890">
        <f t="shared" si="6"/>
        <v>3074</v>
      </c>
      <c r="I14" s="890">
        <f t="shared" si="6"/>
        <v>3213</v>
      </c>
      <c r="J14" s="890">
        <f t="shared" si="6"/>
        <v>3357</v>
      </c>
      <c r="K14" s="890">
        <f t="shared" si="6"/>
        <v>3331</v>
      </c>
      <c r="L14" s="890">
        <f t="shared" si="6"/>
        <v>3493</v>
      </c>
      <c r="M14" s="890">
        <f t="shared" si="6"/>
        <v>3436</v>
      </c>
      <c r="N14" s="890">
        <f t="shared" si="6"/>
        <v>3566</v>
      </c>
      <c r="O14" s="890">
        <f t="shared" si="6"/>
        <v>3489</v>
      </c>
      <c r="P14" s="890">
        <f t="shared" si="6"/>
        <v>3238</v>
      </c>
      <c r="Q14" s="890">
        <f t="shared" si="6"/>
        <v>3438</v>
      </c>
      <c r="R14" s="890">
        <f t="shared" si="6"/>
        <v>3459</v>
      </c>
      <c r="S14" s="891">
        <f t="shared" si="6"/>
        <v>4739</v>
      </c>
    </row>
    <row r="15" spans="2:19" ht="16.5" customHeight="1">
      <c r="B15" s="881"/>
      <c r="C15" s="882"/>
      <c r="D15" s="877"/>
      <c r="E15" s="882"/>
      <c r="F15" s="883" t="s">
        <v>1013</v>
      </c>
      <c r="G15" s="914">
        <v>2937</v>
      </c>
      <c r="H15" s="890">
        <v>2594</v>
      </c>
      <c r="I15" s="890">
        <v>2598</v>
      </c>
      <c r="J15" s="890">
        <v>2867</v>
      </c>
      <c r="K15" s="890">
        <v>2900</v>
      </c>
      <c r="L15" s="890">
        <v>3022</v>
      </c>
      <c r="M15" s="890">
        <v>2924</v>
      </c>
      <c r="N15" s="890">
        <v>3046</v>
      </c>
      <c r="O15" s="890">
        <v>2936</v>
      </c>
      <c r="P15" s="890">
        <v>2819</v>
      </c>
      <c r="Q15" s="890">
        <v>2892</v>
      </c>
      <c r="R15" s="890">
        <v>2893</v>
      </c>
      <c r="S15" s="891">
        <v>3733</v>
      </c>
    </row>
    <row r="16" spans="2:19" ht="16.5" customHeight="1">
      <c r="B16" s="881"/>
      <c r="C16" s="882"/>
      <c r="D16" s="877"/>
      <c r="E16" s="882"/>
      <c r="F16" s="883" t="s">
        <v>1014</v>
      </c>
      <c r="G16" s="914">
        <v>52</v>
      </c>
      <c r="H16" s="890">
        <v>65</v>
      </c>
      <c r="I16" s="890">
        <v>62</v>
      </c>
      <c r="J16" s="890">
        <v>68</v>
      </c>
      <c r="K16" s="890">
        <v>65</v>
      </c>
      <c r="L16" s="890">
        <v>53</v>
      </c>
      <c r="M16" s="890">
        <v>35</v>
      </c>
      <c r="N16" s="890">
        <v>44</v>
      </c>
      <c r="O16" s="890">
        <v>26</v>
      </c>
      <c r="P16" s="890">
        <v>35</v>
      </c>
      <c r="Q16" s="890">
        <v>56</v>
      </c>
      <c r="R16" s="890">
        <v>62</v>
      </c>
      <c r="S16" s="891">
        <v>57</v>
      </c>
    </row>
    <row r="17" spans="2:19" ht="16.5" customHeight="1">
      <c r="B17" s="881"/>
      <c r="C17" s="882"/>
      <c r="D17" s="882"/>
      <c r="E17" s="909"/>
      <c r="F17" s="883" t="s">
        <v>1015</v>
      </c>
      <c r="G17" s="914">
        <v>183</v>
      </c>
      <c r="H17" s="890">
        <v>132</v>
      </c>
      <c r="I17" s="890">
        <v>222</v>
      </c>
      <c r="J17" s="890">
        <v>197</v>
      </c>
      <c r="K17" s="890">
        <v>176</v>
      </c>
      <c r="L17" s="890">
        <v>177</v>
      </c>
      <c r="M17" s="890">
        <v>182</v>
      </c>
      <c r="N17" s="890">
        <v>200</v>
      </c>
      <c r="O17" s="890">
        <v>198</v>
      </c>
      <c r="P17" s="890">
        <v>189</v>
      </c>
      <c r="Q17" s="890">
        <v>169</v>
      </c>
      <c r="R17" s="890">
        <v>175</v>
      </c>
      <c r="S17" s="891">
        <v>181</v>
      </c>
    </row>
    <row r="18" spans="2:19" ht="16.5" customHeight="1">
      <c r="B18" s="881"/>
      <c r="C18" s="882"/>
      <c r="D18" s="882"/>
      <c r="E18" s="909"/>
      <c r="F18" s="883" t="s">
        <v>1016</v>
      </c>
      <c r="G18" s="914">
        <v>315</v>
      </c>
      <c r="H18" s="890">
        <v>283</v>
      </c>
      <c r="I18" s="890">
        <v>331</v>
      </c>
      <c r="J18" s="890">
        <v>225</v>
      </c>
      <c r="K18" s="890">
        <v>190</v>
      </c>
      <c r="L18" s="890">
        <v>241</v>
      </c>
      <c r="M18" s="890">
        <v>295</v>
      </c>
      <c r="N18" s="890">
        <v>276</v>
      </c>
      <c r="O18" s="890">
        <v>329</v>
      </c>
      <c r="P18" s="890">
        <v>195</v>
      </c>
      <c r="Q18" s="890">
        <v>321</v>
      </c>
      <c r="R18" s="890">
        <v>329</v>
      </c>
      <c r="S18" s="891">
        <v>768</v>
      </c>
    </row>
    <row r="19" spans="2:19" ht="16.5" customHeight="1">
      <c r="B19" s="881"/>
      <c r="C19" s="882"/>
      <c r="D19" s="882"/>
      <c r="E19" s="1507" t="s">
        <v>1017</v>
      </c>
      <c r="F19" s="1508"/>
      <c r="G19" s="914">
        <f aca="true" t="shared" si="7" ref="G19:S19">SUM(G20:G28)</f>
        <v>8672</v>
      </c>
      <c r="H19" s="890">
        <f t="shared" si="7"/>
        <v>8038</v>
      </c>
      <c r="I19" s="890">
        <f t="shared" si="7"/>
        <v>7223</v>
      </c>
      <c r="J19" s="890">
        <f t="shared" si="7"/>
        <v>7175</v>
      </c>
      <c r="K19" s="890">
        <f t="shared" si="7"/>
        <v>7258</v>
      </c>
      <c r="L19" s="890">
        <f t="shared" si="7"/>
        <v>7760</v>
      </c>
      <c r="M19" s="890">
        <f t="shared" si="7"/>
        <v>8153</v>
      </c>
      <c r="N19" s="890">
        <f t="shared" si="7"/>
        <v>8523</v>
      </c>
      <c r="O19" s="890">
        <f t="shared" si="7"/>
        <v>9546</v>
      </c>
      <c r="P19" s="890">
        <f t="shared" si="7"/>
        <v>8501</v>
      </c>
      <c r="Q19" s="890">
        <f t="shared" si="7"/>
        <v>8851</v>
      </c>
      <c r="R19" s="890">
        <f t="shared" si="7"/>
        <v>9652</v>
      </c>
      <c r="S19" s="891">
        <f t="shared" si="7"/>
        <v>13310</v>
      </c>
    </row>
    <row r="20" spans="2:19" ht="16.5" customHeight="1">
      <c r="B20" s="881"/>
      <c r="C20" s="882"/>
      <c r="D20" s="882"/>
      <c r="E20" s="882"/>
      <c r="F20" s="883" t="s">
        <v>1018</v>
      </c>
      <c r="G20" s="914">
        <v>1348</v>
      </c>
      <c r="H20" s="890">
        <v>735</v>
      </c>
      <c r="I20" s="890">
        <v>697</v>
      </c>
      <c r="J20" s="890">
        <v>876</v>
      </c>
      <c r="K20" s="890">
        <v>1009</v>
      </c>
      <c r="L20" s="890">
        <v>1194</v>
      </c>
      <c r="M20" s="890">
        <v>1328</v>
      </c>
      <c r="N20" s="890">
        <v>1636</v>
      </c>
      <c r="O20" s="890">
        <v>1416</v>
      </c>
      <c r="P20" s="890">
        <v>1387</v>
      </c>
      <c r="Q20" s="890">
        <v>1479</v>
      </c>
      <c r="R20" s="890">
        <v>1943</v>
      </c>
      <c r="S20" s="891">
        <v>2437</v>
      </c>
    </row>
    <row r="21" spans="2:19" ht="16.5" customHeight="1">
      <c r="B21" s="881"/>
      <c r="C21" s="882"/>
      <c r="D21" s="882"/>
      <c r="E21" s="909"/>
      <c r="F21" s="883" t="s">
        <v>1019</v>
      </c>
      <c r="G21" s="914">
        <v>1078</v>
      </c>
      <c r="H21" s="890">
        <v>1066</v>
      </c>
      <c r="I21" s="890">
        <v>945</v>
      </c>
      <c r="J21" s="890">
        <v>1035</v>
      </c>
      <c r="K21" s="890">
        <v>985</v>
      </c>
      <c r="L21" s="890">
        <v>945</v>
      </c>
      <c r="M21" s="890">
        <v>927</v>
      </c>
      <c r="N21" s="890">
        <v>974</v>
      </c>
      <c r="O21" s="890">
        <v>1051</v>
      </c>
      <c r="P21" s="890">
        <v>1028</v>
      </c>
      <c r="Q21" s="890">
        <v>1123</v>
      </c>
      <c r="R21" s="890">
        <v>1275</v>
      </c>
      <c r="S21" s="891">
        <v>1566</v>
      </c>
    </row>
    <row r="22" spans="2:19" ht="16.5" customHeight="1">
      <c r="B22" s="881"/>
      <c r="C22" s="882"/>
      <c r="D22" s="882"/>
      <c r="E22" s="909"/>
      <c r="F22" s="883" t="s">
        <v>1020</v>
      </c>
      <c r="G22" s="914">
        <v>1411</v>
      </c>
      <c r="H22" s="890">
        <v>1358</v>
      </c>
      <c r="I22" s="890">
        <v>1304</v>
      </c>
      <c r="J22" s="890">
        <v>1200</v>
      </c>
      <c r="K22" s="890">
        <v>1062</v>
      </c>
      <c r="L22" s="890">
        <v>1130</v>
      </c>
      <c r="M22" s="890">
        <v>1273</v>
      </c>
      <c r="N22" s="890">
        <v>1395</v>
      </c>
      <c r="O22" s="890">
        <v>1405</v>
      </c>
      <c r="P22" s="890">
        <v>1540</v>
      </c>
      <c r="Q22" s="890">
        <v>1594</v>
      </c>
      <c r="R22" s="890">
        <v>1638</v>
      </c>
      <c r="S22" s="891">
        <v>2023</v>
      </c>
    </row>
    <row r="23" spans="2:19" ht="16.5" customHeight="1">
      <c r="B23" s="881"/>
      <c r="C23" s="882"/>
      <c r="D23" s="882"/>
      <c r="E23" s="909"/>
      <c r="F23" s="883" t="s">
        <v>1021</v>
      </c>
      <c r="G23" s="914">
        <v>960</v>
      </c>
      <c r="H23" s="890">
        <v>918</v>
      </c>
      <c r="I23" s="890">
        <v>958</v>
      </c>
      <c r="J23" s="890">
        <v>907</v>
      </c>
      <c r="K23" s="890">
        <v>898</v>
      </c>
      <c r="L23" s="890">
        <v>944</v>
      </c>
      <c r="M23" s="890">
        <v>767</v>
      </c>
      <c r="N23" s="890">
        <v>836</v>
      </c>
      <c r="O23" s="890">
        <v>942</v>
      </c>
      <c r="P23" s="890">
        <v>883</v>
      </c>
      <c r="Q23" s="890">
        <v>1060</v>
      </c>
      <c r="R23" s="890">
        <v>1086</v>
      </c>
      <c r="S23" s="891">
        <v>1309</v>
      </c>
    </row>
    <row r="24" spans="2:19" ht="16.5" customHeight="1">
      <c r="B24" s="881"/>
      <c r="C24" s="882"/>
      <c r="D24" s="882"/>
      <c r="E24" s="909"/>
      <c r="F24" s="883" t="s">
        <v>1022</v>
      </c>
      <c r="G24" s="914">
        <v>896</v>
      </c>
      <c r="H24" s="890">
        <v>894</v>
      </c>
      <c r="I24" s="890">
        <v>825</v>
      </c>
      <c r="J24" s="890">
        <v>744</v>
      </c>
      <c r="K24" s="890">
        <v>788</v>
      </c>
      <c r="L24" s="890">
        <v>870</v>
      </c>
      <c r="M24" s="890">
        <v>918</v>
      </c>
      <c r="N24" s="890">
        <v>908</v>
      </c>
      <c r="O24" s="890">
        <v>1055</v>
      </c>
      <c r="P24" s="890">
        <v>774</v>
      </c>
      <c r="Q24" s="890">
        <v>757</v>
      </c>
      <c r="R24" s="890">
        <v>925</v>
      </c>
      <c r="S24" s="891">
        <v>1297</v>
      </c>
    </row>
    <row r="25" spans="2:19" ht="16.5" customHeight="1">
      <c r="B25" s="881"/>
      <c r="C25" s="882"/>
      <c r="D25" s="882"/>
      <c r="E25" s="909"/>
      <c r="F25" s="883" t="s">
        <v>1023</v>
      </c>
      <c r="G25" s="914">
        <v>1514</v>
      </c>
      <c r="H25" s="890">
        <v>1704</v>
      </c>
      <c r="I25" s="890">
        <v>1395</v>
      </c>
      <c r="J25" s="890">
        <v>1319</v>
      </c>
      <c r="K25" s="890">
        <v>1244</v>
      </c>
      <c r="L25" s="890">
        <v>1308</v>
      </c>
      <c r="M25" s="890">
        <v>1370</v>
      </c>
      <c r="N25" s="890">
        <v>1108</v>
      </c>
      <c r="O25" s="890">
        <v>1724</v>
      </c>
      <c r="P25" s="890">
        <v>1435</v>
      </c>
      <c r="Q25" s="890">
        <v>1612</v>
      </c>
      <c r="R25" s="890">
        <v>1606</v>
      </c>
      <c r="S25" s="891">
        <v>2349</v>
      </c>
    </row>
    <row r="26" spans="2:19" ht="16.5" customHeight="1">
      <c r="B26" s="881"/>
      <c r="C26" s="882"/>
      <c r="D26" s="882"/>
      <c r="E26" s="909"/>
      <c r="F26" s="883" t="s">
        <v>1024</v>
      </c>
      <c r="G26" s="914">
        <v>772</v>
      </c>
      <c r="H26" s="890">
        <v>813</v>
      </c>
      <c r="I26" s="890">
        <v>500</v>
      </c>
      <c r="J26" s="890">
        <v>452</v>
      </c>
      <c r="K26" s="890">
        <v>656</v>
      </c>
      <c r="L26" s="890">
        <v>695</v>
      </c>
      <c r="M26" s="890">
        <v>895</v>
      </c>
      <c r="N26" s="890">
        <v>995</v>
      </c>
      <c r="O26" s="890">
        <v>1105</v>
      </c>
      <c r="P26" s="890">
        <v>709</v>
      </c>
      <c r="Q26" s="890">
        <v>525</v>
      </c>
      <c r="R26" s="890">
        <v>474</v>
      </c>
      <c r="S26" s="891">
        <v>1455</v>
      </c>
    </row>
    <row r="27" spans="2:19" ht="16.5" customHeight="1">
      <c r="B27" s="881"/>
      <c r="C27" s="882"/>
      <c r="D27" s="882"/>
      <c r="E27" s="909"/>
      <c r="F27" s="883" t="s">
        <v>1025</v>
      </c>
      <c r="G27" s="914">
        <v>517</v>
      </c>
      <c r="H27" s="890">
        <v>375</v>
      </c>
      <c r="I27" s="890">
        <v>403</v>
      </c>
      <c r="J27" s="890">
        <v>512</v>
      </c>
      <c r="K27" s="890">
        <v>557</v>
      </c>
      <c r="L27" s="890">
        <v>451</v>
      </c>
      <c r="M27" s="890">
        <v>484</v>
      </c>
      <c r="N27" s="890">
        <v>510</v>
      </c>
      <c r="O27" s="890">
        <v>655</v>
      </c>
      <c r="P27" s="890">
        <v>516</v>
      </c>
      <c r="Q27" s="890">
        <v>505</v>
      </c>
      <c r="R27" s="890">
        <v>535</v>
      </c>
      <c r="S27" s="891">
        <v>684</v>
      </c>
    </row>
    <row r="28" spans="2:19" ht="16.5" customHeight="1">
      <c r="B28" s="881"/>
      <c r="C28" s="882"/>
      <c r="D28" s="882"/>
      <c r="E28" s="877"/>
      <c r="F28" s="883" t="s">
        <v>1026</v>
      </c>
      <c r="G28" s="914">
        <v>176</v>
      </c>
      <c r="H28" s="890">
        <v>175</v>
      </c>
      <c r="I28" s="890">
        <v>196</v>
      </c>
      <c r="J28" s="890">
        <v>130</v>
      </c>
      <c r="K28" s="890">
        <v>59</v>
      </c>
      <c r="L28" s="890">
        <v>223</v>
      </c>
      <c r="M28" s="890">
        <v>191</v>
      </c>
      <c r="N28" s="890">
        <v>161</v>
      </c>
      <c r="O28" s="890">
        <v>193</v>
      </c>
      <c r="P28" s="890">
        <v>229</v>
      </c>
      <c r="Q28" s="890">
        <v>196</v>
      </c>
      <c r="R28" s="890">
        <v>170</v>
      </c>
      <c r="S28" s="891">
        <v>190</v>
      </c>
    </row>
    <row r="29" spans="2:19" s="917" customFormat="1" ht="16.5" customHeight="1">
      <c r="B29" s="893"/>
      <c r="C29" s="894"/>
      <c r="D29" s="1510" t="s">
        <v>1027</v>
      </c>
      <c r="E29" s="1510"/>
      <c r="F29" s="1511"/>
      <c r="G29" s="918">
        <f aca="true" t="shared" si="8" ref="G29:S29">SUM(G30:G33)</f>
        <v>3003</v>
      </c>
      <c r="H29" s="896">
        <f t="shared" si="8"/>
        <v>1657</v>
      </c>
      <c r="I29" s="896">
        <f t="shared" si="8"/>
        <v>1494</v>
      </c>
      <c r="J29" s="896">
        <f t="shared" si="8"/>
        <v>1755</v>
      </c>
      <c r="K29" s="896">
        <f t="shared" si="8"/>
        <v>2713</v>
      </c>
      <c r="L29" s="896">
        <f t="shared" si="8"/>
        <v>2600</v>
      </c>
      <c r="M29" s="896">
        <f t="shared" si="8"/>
        <v>4815</v>
      </c>
      <c r="N29" s="896">
        <f t="shared" si="8"/>
        <v>2623</v>
      </c>
      <c r="O29" s="896">
        <f t="shared" si="8"/>
        <v>1778</v>
      </c>
      <c r="P29" s="896">
        <f t="shared" si="8"/>
        <v>2074</v>
      </c>
      <c r="Q29" s="896">
        <f t="shared" si="8"/>
        <v>1926</v>
      </c>
      <c r="R29" s="896">
        <f t="shared" si="8"/>
        <v>3670</v>
      </c>
      <c r="S29" s="897">
        <f t="shared" si="8"/>
        <v>9076</v>
      </c>
    </row>
    <row r="30" spans="2:19" ht="16.5" customHeight="1">
      <c r="B30" s="881"/>
      <c r="C30" s="882"/>
      <c r="D30" s="882"/>
      <c r="E30" s="1507" t="s">
        <v>1028</v>
      </c>
      <c r="F30" s="1508"/>
      <c r="G30" s="914">
        <v>887</v>
      </c>
      <c r="H30" s="890">
        <v>719</v>
      </c>
      <c r="I30" s="890">
        <v>714</v>
      </c>
      <c r="J30" s="890">
        <v>920</v>
      </c>
      <c r="K30" s="890">
        <v>885</v>
      </c>
      <c r="L30" s="890">
        <v>843</v>
      </c>
      <c r="M30" s="890">
        <v>892</v>
      </c>
      <c r="N30" s="890">
        <v>852</v>
      </c>
      <c r="O30" s="890">
        <v>885</v>
      </c>
      <c r="P30" s="890">
        <v>1163</v>
      </c>
      <c r="Q30" s="890">
        <v>910</v>
      </c>
      <c r="R30" s="890">
        <v>832</v>
      </c>
      <c r="S30" s="891">
        <v>1020</v>
      </c>
    </row>
    <row r="31" spans="2:19" ht="16.5" customHeight="1">
      <c r="B31" s="881"/>
      <c r="C31" s="882"/>
      <c r="D31" s="882"/>
      <c r="E31" s="1507" t="s">
        <v>1029</v>
      </c>
      <c r="F31" s="1508"/>
      <c r="G31" s="914">
        <v>883</v>
      </c>
      <c r="H31" s="890">
        <v>230</v>
      </c>
      <c r="I31" s="890">
        <v>114</v>
      </c>
      <c r="J31" s="890">
        <v>122</v>
      </c>
      <c r="K31" s="890">
        <v>968</v>
      </c>
      <c r="L31" s="890">
        <v>927</v>
      </c>
      <c r="M31" s="890">
        <v>870</v>
      </c>
      <c r="N31" s="890">
        <v>511</v>
      </c>
      <c r="O31" s="890">
        <v>206</v>
      </c>
      <c r="P31" s="890">
        <v>258</v>
      </c>
      <c r="Q31" s="890">
        <v>245</v>
      </c>
      <c r="R31" s="890">
        <v>1570</v>
      </c>
      <c r="S31" s="891">
        <v>4602</v>
      </c>
    </row>
    <row r="32" spans="2:19" ht="16.5" customHeight="1">
      <c r="B32" s="881"/>
      <c r="C32" s="882"/>
      <c r="D32" s="882"/>
      <c r="E32" s="1507" t="s">
        <v>1030</v>
      </c>
      <c r="F32" s="1508"/>
      <c r="G32" s="914">
        <v>1123</v>
      </c>
      <c r="H32" s="890">
        <v>616</v>
      </c>
      <c r="I32" s="890">
        <v>574</v>
      </c>
      <c r="J32" s="890">
        <v>611</v>
      </c>
      <c r="K32" s="890">
        <v>790</v>
      </c>
      <c r="L32" s="890">
        <v>731</v>
      </c>
      <c r="M32" s="890">
        <v>2944</v>
      </c>
      <c r="N32" s="890">
        <v>1147</v>
      </c>
      <c r="O32" s="890">
        <v>574</v>
      </c>
      <c r="P32" s="890">
        <v>510</v>
      </c>
      <c r="Q32" s="890">
        <v>622</v>
      </c>
      <c r="R32" s="890">
        <v>1141</v>
      </c>
      <c r="S32" s="891">
        <v>3349</v>
      </c>
    </row>
    <row r="33" spans="2:19" ht="16.5" customHeight="1">
      <c r="B33" s="881"/>
      <c r="C33" s="882"/>
      <c r="D33" s="882"/>
      <c r="E33" s="1507" t="s">
        <v>1031</v>
      </c>
      <c r="F33" s="1508"/>
      <c r="G33" s="914">
        <v>110</v>
      </c>
      <c r="H33" s="890">
        <v>92</v>
      </c>
      <c r="I33" s="890">
        <v>92</v>
      </c>
      <c r="J33" s="890">
        <v>102</v>
      </c>
      <c r="K33" s="890">
        <v>70</v>
      </c>
      <c r="L33" s="890">
        <v>99</v>
      </c>
      <c r="M33" s="890">
        <v>109</v>
      </c>
      <c r="N33" s="890">
        <v>113</v>
      </c>
      <c r="O33" s="890">
        <v>113</v>
      </c>
      <c r="P33" s="890">
        <v>143</v>
      </c>
      <c r="Q33" s="890">
        <v>149</v>
      </c>
      <c r="R33" s="890">
        <v>127</v>
      </c>
      <c r="S33" s="891">
        <v>105</v>
      </c>
    </row>
    <row r="34" spans="2:19" s="917" customFormat="1" ht="16.5" customHeight="1">
      <c r="B34" s="893"/>
      <c r="C34" s="894"/>
      <c r="D34" s="1510" t="s">
        <v>1032</v>
      </c>
      <c r="E34" s="1510"/>
      <c r="F34" s="1511"/>
      <c r="G34" s="918">
        <f aca="true" t="shared" si="9" ref="G34:S34">SUM(G35:G36)</f>
        <v>1743</v>
      </c>
      <c r="H34" s="896">
        <f t="shared" si="9"/>
        <v>1539</v>
      </c>
      <c r="I34" s="896">
        <f t="shared" si="9"/>
        <v>1777</v>
      </c>
      <c r="J34" s="896">
        <f t="shared" si="9"/>
        <v>1646</v>
      </c>
      <c r="K34" s="896">
        <f t="shared" si="9"/>
        <v>1454</v>
      </c>
      <c r="L34" s="896">
        <f t="shared" si="9"/>
        <v>1194</v>
      </c>
      <c r="M34" s="896">
        <f t="shared" si="9"/>
        <v>1708</v>
      </c>
      <c r="N34" s="896">
        <f t="shared" si="9"/>
        <v>1337</v>
      </c>
      <c r="O34" s="896">
        <f t="shared" si="9"/>
        <v>2125</v>
      </c>
      <c r="P34" s="896">
        <f t="shared" si="9"/>
        <v>1863</v>
      </c>
      <c r="Q34" s="896">
        <f t="shared" si="9"/>
        <v>1887</v>
      </c>
      <c r="R34" s="896">
        <f t="shared" si="9"/>
        <v>1852</v>
      </c>
      <c r="S34" s="897">
        <f t="shared" si="9"/>
        <v>2540</v>
      </c>
    </row>
    <row r="35" spans="2:19" ht="16.5" customHeight="1">
      <c r="B35" s="881"/>
      <c r="C35" s="882"/>
      <c r="D35" s="882"/>
      <c r="E35" s="1507" t="s">
        <v>1033</v>
      </c>
      <c r="F35" s="1508"/>
      <c r="G35" s="914">
        <v>603</v>
      </c>
      <c r="H35" s="890">
        <v>555</v>
      </c>
      <c r="I35" s="890">
        <v>665</v>
      </c>
      <c r="J35" s="890">
        <v>664</v>
      </c>
      <c r="K35" s="890">
        <v>499</v>
      </c>
      <c r="L35" s="890">
        <v>558</v>
      </c>
      <c r="M35" s="890">
        <v>562</v>
      </c>
      <c r="N35" s="890">
        <v>460</v>
      </c>
      <c r="O35" s="890">
        <v>559</v>
      </c>
      <c r="P35" s="890">
        <v>542</v>
      </c>
      <c r="Q35" s="890">
        <v>602</v>
      </c>
      <c r="R35" s="890">
        <v>689</v>
      </c>
      <c r="S35" s="891">
        <v>888</v>
      </c>
    </row>
    <row r="36" spans="2:19" ht="16.5" customHeight="1">
      <c r="B36" s="881"/>
      <c r="C36" s="882"/>
      <c r="D36" s="882"/>
      <c r="E36" s="1507" t="s">
        <v>1034</v>
      </c>
      <c r="F36" s="1508"/>
      <c r="G36" s="914">
        <v>1140</v>
      </c>
      <c r="H36" s="890">
        <v>984</v>
      </c>
      <c r="I36" s="890">
        <v>1112</v>
      </c>
      <c r="J36" s="890">
        <v>982</v>
      </c>
      <c r="K36" s="890">
        <v>955</v>
      </c>
      <c r="L36" s="890">
        <v>636</v>
      </c>
      <c r="M36" s="890">
        <v>1146</v>
      </c>
      <c r="N36" s="890">
        <v>877</v>
      </c>
      <c r="O36" s="890">
        <v>1566</v>
      </c>
      <c r="P36" s="890">
        <v>1321</v>
      </c>
      <c r="Q36" s="890">
        <v>1285</v>
      </c>
      <c r="R36" s="890">
        <v>1163</v>
      </c>
      <c r="S36" s="891">
        <v>1652</v>
      </c>
    </row>
    <row r="37" spans="2:19" s="917" customFormat="1" ht="16.5" customHeight="1">
      <c r="B37" s="893"/>
      <c r="C37" s="894"/>
      <c r="D37" s="1510" t="s">
        <v>1035</v>
      </c>
      <c r="E37" s="1510"/>
      <c r="F37" s="1511"/>
      <c r="G37" s="918">
        <f>SUM(G38:G39)</f>
        <v>3808</v>
      </c>
      <c r="H37" s="896">
        <f>SUM(H38:H39)</f>
        <v>2536</v>
      </c>
      <c r="I37" s="896">
        <f>SUM(I38:I39)</f>
        <v>1788</v>
      </c>
      <c r="J37" s="896">
        <f>SUM(J38:J39)</f>
        <v>3051</v>
      </c>
      <c r="K37" s="896">
        <f>SUM(K38:K39)</f>
        <v>3613</v>
      </c>
      <c r="L37" s="896">
        <v>3433</v>
      </c>
      <c r="M37" s="896">
        <f aca="true" t="shared" si="10" ref="M37:S37">SUM(M38:M39)</f>
        <v>4135</v>
      </c>
      <c r="N37" s="896">
        <f t="shared" si="10"/>
        <v>3979</v>
      </c>
      <c r="O37" s="896">
        <f t="shared" si="10"/>
        <v>3833</v>
      </c>
      <c r="P37" s="896">
        <f t="shared" si="10"/>
        <v>2536</v>
      </c>
      <c r="Q37" s="896">
        <f t="shared" si="10"/>
        <v>3526</v>
      </c>
      <c r="R37" s="896">
        <f t="shared" si="10"/>
        <v>4537</v>
      </c>
      <c r="S37" s="897">
        <f t="shared" si="10"/>
        <v>8642</v>
      </c>
    </row>
    <row r="38" spans="2:19" ht="16.5" customHeight="1">
      <c r="B38" s="881"/>
      <c r="C38" s="882"/>
      <c r="D38" s="882"/>
      <c r="E38" s="1507" t="s">
        <v>1036</v>
      </c>
      <c r="F38" s="1508"/>
      <c r="G38" s="914">
        <v>2818</v>
      </c>
      <c r="H38" s="890">
        <v>1891</v>
      </c>
      <c r="I38" s="890">
        <v>1385</v>
      </c>
      <c r="J38" s="890">
        <v>2165</v>
      </c>
      <c r="K38" s="890">
        <v>2575</v>
      </c>
      <c r="L38" s="890">
        <v>2424</v>
      </c>
      <c r="M38" s="890">
        <v>2739</v>
      </c>
      <c r="N38" s="890">
        <v>3035</v>
      </c>
      <c r="O38" s="890">
        <v>2728</v>
      </c>
      <c r="P38" s="890">
        <v>1590</v>
      </c>
      <c r="Q38" s="890">
        <v>2642</v>
      </c>
      <c r="R38" s="890">
        <v>3583</v>
      </c>
      <c r="S38" s="891">
        <v>7081</v>
      </c>
    </row>
    <row r="39" spans="2:19" ht="16.5" customHeight="1">
      <c r="B39" s="881"/>
      <c r="C39" s="882"/>
      <c r="D39" s="882"/>
      <c r="E39" s="1507" t="s">
        <v>1037</v>
      </c>
      <c r="F39" s="1508"/>
      <c r="G39" s="914">
        <v>990</v>
      </c>
      <c r="H39" s="890">
        <v>645</v>
      </c>
      <c r="I39" s="890">
        <v>403</v>
      </c>
      <c r="J39" s="890">
        <v>886</v>
      </c>
      <c r="K39" s="890">
        <v>1038</v>
      </c>
      <c r="L39" s="890">
        <v>1109</v>
      </c>
      <c r="M39" s="890">
        <v>1396</v>
      </c>
      <c r="N39" s="890">
        <v>944</v>
      </c>
      <c r="O39" s="890">
        <v>1105</v>
      </c>
      <c r="P39" s="890">
        <v>946</v>
      </c>
      <c r="Q39" s="890">
        <v>884</v>
      </c>
      <c r="R39" s="890">
        <v>954</v>
      </c>
      <c r="S39" s="891">
        <v>1561</v>
      </c>
    </row>
    <row r="40" spans="2:19" s="917" customFormat="1" ht="16.5" customHeight="1">
      <c r="B40" s="893"/>
      <c r="C40" s="894"/>
      <c r="D40" s="1510" t="s">
        <v>1038</v>
      </c>
      <c r="E40" s="1510"/>
      <c r="F40" s="1511"/>
      <c r="G40" s="918">
        <f aca="true" t="shared" si="11" ref="G40:P40">SUM(G41:G51)</f>
        <v>11176</v>
      </c>
      <c r="H40" s="896">
        <f t="shared" si="11"/>
        <v>10035</v>
      </c>
      <c r="I40" s="896">
        <f t="shared" si="11"/>
        <v>8925</v>
      </c>
      <c r="J40" s="896">
        <f t="shared" si="11"/>
        <v>11844</v>
      </c>
      <c r="K40" s="896">
        <f t="shared" si="11"/>
        <v>11099</v>
      </c>
      <c r="L40" s="896">
        <f t="shared" si="11"/>
        <v>9924</v>
      </c>
      <c r="M40" s="896">
        <f t="shared" si="11"/>
        <v>9915</v>
      </c>
      <c r="N40" s="896">
        <f t="shared" si="11"/>
        <v>10000</v>
      </c>
      <c r="O40" s="896">
        <f t="shared" si="11"/>
        <v>13477</v>
      </c>
      <c r="P40" s="896">
        <f t="shared" si="11"/>
        <v>11022</v>
      </c>
      <c r="Q40" s="896">
        <v>12314</v>
      </c>
      <c r="R40" s="896">
        <f>SUM(R41:R51)</f>
        <v>9601</v>
      </c>
      <c r="S40" s="897">
        <f>SUM(S41:S51)</f>
        <v>15690</v>
      </c>
    </row>
    <row r="41" spans="2:19" ht="16.5" customHeight="1">
      <c r="B41" s="881"/>
      <c r="C41" s="882"/>
      <c r="D41" s="882"/>
      <c r="E41" s="1507" t="s">
        <v>1039</v>
      </c>
      <c r="F41" s="1508"/>
      <c r="G41" s="914">
        <v>825</v>
      </c>
      <c r="H41" s="890">
        <v>696</v>
      </c>
      <c r="I41" s="890">
        <v>580</v>
      </c>
      <c r="J41" s="890">
        <v>852</v>
      </c>
      <c r="K41" s="890">
        <v>790</v>
      </c>
      <c r="L41" s="890">
        <v>787</v>
      </c>
      <c r="M41" s="890">
        <v>896</v>
      </c>
      <c r="N41" s="890">
        <v>977</v>
      </c>
      <c r="O41" s="890">
        <v>932</v>
      </c>
      <c r="P41" s="890">
        <v>801</v>
      </c>
      <c r="Q41" s="890">
        <v>756</v>
      </c>
      <c r="R41" s="890">
        <v>755</v>
      </c>
      <c r="S41" s="891">
        <v>1054</v>
      </c>
    </row>
    <row r="42" spans="2:19" ht="16.5" customHeight="1">
      <c r="B42" s="881"/>
      <c r="C42" s="882"/>
      <c r="D42" s="882"/>
      <c r="E42" s="1507" t="s">
        <v>1040</v>
      </c>
      <c r="F42" s="1508"/>
      <c r="G42" s="914">
        <v>608</v>
      </c>
      <c r="H42" s="890">
        <v>339</v>
      </c>
      <c r="I42" s="890">
        <v>505</v>
      </c>
      <c r="J42" s="890">
        <v>433</v>
      </c>
      <c r="K42" s="890">
        <v>571</v>
      </c>
      <c r="L42" s="890">
        <v>567</v>
      </c>
      <c r="M42" s="890">
        <v>786</v>
      </c>
      <c r="N42" s="890">
        <v>568</v>
      </c>
      <c r="O42" s="890">
        <v>611</v>
      </c>
      <c r="P42" s="890">
        <v>895</v>
      </c>
      <c r="Q42" s="890">
        <v>566</v>
      </c>
      <c r="R42" s="890">
        <v>755</v>
      </c>
      <c r="S42" s="891">
        <v>705</v>
      </c>
    </row>
    <row r="43" spans="2:19" ht="16.5" customHeight="1">
      <c r="B43" s="881"/>
      <c r="C43" s="882"/>
      <c r="D43" s="882"/>
      <c r="E43" s="1507" t="s">
        <v>1041</v>
      </c>
      <c r="F43" s="1508"/>
      <c r="G43" s="914">
        <v>579</v>
      </c>
      <c r="H43" s="890">
        <v>493</v>
      </c>
      <c r="I43" s="890">
        <v>321</v>
      </c>
      <c r="J43" s="890">
        <v>475</v>
      </c>
      <c r="K43" s="890">
        <v>732</v>
      </c>
      <c r="L43" s="890">
        <v>565</v>
      </c>
      <c r="M43" s="890">
        <v>382</v>
      </c>
      <c r="N43" s="890">
        <v>568</v>
      </c>
      <c r="O43" s="890">
        <v>1019</v>
      </c>
      <c r="P43" s="890">
        <v>594</v>
      </c>
      <c r="Q43" s="890">
        <v>512</v>
      </c>
      <c r="R43" s="890">
        <v>591</v>
      </c>
      <c r="S43" s="891">
        <v>669</v>
      </c>
    </row>
    <row r="44" spans="2:19" ht="16.5" customHeight="1">
      <c r="B44" s="881"/>
      <c r="C44" s="882"/>
      <c r="D44" s="882"/>
      <c r="E44" s="1507" t="s">
        <v>1042</v>
      </c>
      <c r="F44" s="1508"/>
      <c r="G44" s="914">
        <v>1114</v>
      </c>
      <c r="H44" s="890">
        <v>920</v>
      </c>
      <c r="I44" s="890">
        <v>1312</v>
      </c>
      <c r="J44" s="890">
        <v>2055</v>
      </c>
      <c r="K44" s="890">
        <v>1421</v>
      </c>
      <c r="L44" s="890">
        <v>927</v>
      </c>
      <c r="M44" s="890">
        <v>873</v>
      </c>
      <c r="N44" s="890">
        <v>1125</v>
      </c>
      <c r="O44" s="890">
        <v>831</v>
      </c>
      <c r="P44" s="890">
        <v>1223</v>
      </c>
      <c r="Q44" s="890">
        <v>961</v>
      </c>
      <c r="R44" s="890">
        <v>882</v>
      </c>
      <c r="S44" s="891">
        <v>801</v>
      </c>
    </row>
    <row r="45" spans="2:19" ht="16.5" customHeight="1">
      <c r="B45" s="881"/>
      <c r="C45" s="882"/>
      <c r="D45" s="882"/>
      <c r="E45" s="1507" t="s">
        <v>1043</v>
      </c>
      <c r="F45" s="1508"/>
      <c r="G45" s="914">
        <v>104</v>
      </c>
      <c r="H45" s="890">
        <v>97</v>
      </c>
      <c r="I45" s="890">
        <v>130</v>
      </c>
      <c r="J45" s="890">
        <v>124</v>
      </c>
      <c r="K45" s="890">
        <v>143</v>
      </c>
      <c r="L45" s="890">
        <v>100</v>
      </c>
      <c r="M45" s="890">
        <v>97</v>
      </c>
      <c r="N45" s="890">
        <v>41</v>
      </c>
      <c r="O45" s="890">
        <v>72</v>
      </c>
      <c r="P45" s="890">
        <v>74</v>
      </c>
      <c r="Q45" s="890">
        <v>92</v>
      </c>
      <c r="R45" s="890">
        <v>134</v>
      </c>
      <c r="S45" s="891">
        <v>172</v>
      </c>
    </row>
    <row r="46" spans="2:19" ht="16.5" customHeight="1">
      <c r="B46" s="881"/>
      <c r="C46" s="882"/>
      <c r="D46" s="882"/>
      <c r="E46" s="1507" t="s">
        <v>1044</v>
      </c>
      <c r="F46" s="1508"/>
      <c r="G46" s="914">
        <v>1783</v>
      </c>
      <c r="H46" s="890">
        <v>1344</v>
      </c>
      <c r="I46" s="890">
        <v>1859</v>
      </c>
      <c r="J46" s="890">
        <v>1465</v>
      </c>
      <c r="K46" s="890">
        <v>1537</v>
      </c>
      <c r="L46" s="890">
        <v>1505</v>
      </c>
      <c r="M46" s="890">
        <v>1352</v>
      </c>
      <c r="N46" s="890">
        <v>1823</v>
      </c>
      <c r="O46" s="890">
        <v>2163</v>
      </c>
      <c r="P46" s="890">
        <v>1747</v>
      </c>
      <c r="Q46" s="890">
        <v>2388</v>
      </c>
      <c r="R46" s="890">
        <v>1323</v>
      </c>
      <c r="S46" s="891">
        <v>2861</v>
      </c>
    </row>
    <row r="47" spans="2:19" ht="16.5" customHeight="1">
      <c r="B47" s="881"/>
      <c r="C47" s="882"/>
      <c r="D47" s="882"/>
      <c r="E47" s="1507" t="s">
        <v>1045</v>
      </c>
      <c r="F47" s="1508"/>
      <c r="G47" s="914">
        <v>2304</v>
      </c>
      <c r="H47" s="890">
        <v>3172</v>
      </c>
      <c r="I47" s="890">
        <v>1558</v>
      </c>
      <c r="J47" s="890">
        <v>1738</v>
      </c>
      <c r="K47" s="890">
        <v>2300</v>
      </c>
      <c r="L47" s="890">
        <v>1857</v>
      </c>
      <c r="M47" s="890">
        <v>1569</v>
      </c>
      <c r="N47" s="890">
        <v>1386</v>
      </c>
      <c r="O47" s="890">
        <v>3589</v>
      </c>
      <c r="P47" s="890">
        <v>2115</v>
      </c>
      <c r="Q47" s="890">
        <v>1899</v>
      </c>
      <c r="R47" s="890">
        <v>2240</v>
      </c>
      <c r="S47" s="891">
        <v>4213</v>
      </c>
    </row>
    <row r="48" spans="2:19" ht="16.5" customHeight="1">
      <c r="B48" s="881"/>
      <c r="C48" s="882"/>
      <c r="D48" s="882"/>
      <c r="E48" s="1507" t="s">
        <v>1046</v>
      </c>
      <c r="F48" s="1508"/>
      <c r="G48" s="914">
        <v>338</v>
      </c>
      <c r="H48" s="890">
        <v>381</v>
      </c>
      <c r="I48" s="890">
        <v>374</v>
      </c>
      <c r="J48" s="890">
        <v>405</v>
      </c>
      <c r="K48" s="890">
        <v>342</v>
      </c>
      <c r="L48" s="890">
        <v>292</v>
      </c>
      <c r="M48" s="890">
        <v>302</v>
      </c>
      <c r="N48" s="890">
        <v>328</v>
      </c>
      <c r="O48" s="890">
        <v>313</v>
      </c>
      <c r="P48" s="890">
        <v>298</v>
      </c>
      <c r="Q48" s="890">
        <v>272</v>
      </c>
      <c r="R48" s="890">
        <v>345</v>
      </c>
      <c r="S48" s="891">
        <v>407</v>
      </c>
    </row>
    <row r="49" spans="2:19" ht="16.5" customHeight="1">
      <c r="B49" s="881"/>
      <c r="C49" s="882"/>
      <c r="D49" s="882"/>
      <c r="E49" s="1507" t="s">
        <v>1047</v>
      </c>
      <c r="F49" s="1508"/>
      <c r="G49" s="914">
        <v>721</v>
      </c>
      <c r="H49" s="890">
        <v>508</v>
      </c>
      <c r="I49" s="890">
        <v>439</v>
      </c>
      <c r="J49" s="890">
        <v>129</v>
      </c>
      <c r="K49" s="890">
        <v>1151</v>
      </c>
      <c r="L49" s="890">
        <v>815</v>
      </c>
      <c r="M49" s="890">
        <v>396</v>
      </c>
      <c r="N49" s="890">
        <v>888</v>
      </c>
      <c r="O49" s="890">
        <v>904</v>
      </c>
      <c r="P49" s="890">
        <v>761</v>
      </c>
      <c r="Q49" s="890">
        <v>818</v>
      </c>
      <c r="R49" s="890">
        <v>611</v>
      </c>
      <c r="S49" s="891">
        <v>1211</v>
      </c>
    </row>
    <row r="50" spans="2:19" ht="16.5" customHeight="1">
      <c r="B50" s="881"/>
      <c r="C50" s="882"/>
      <c r="D50" s="882"/>
      <c r="E50" s="1507" t="s">
        <v>1048</v>
      </c>
      <c r="F50" s="1508"/>
      <c r="G50" s="914">
        <v>16</v>
      </c>
      <c r="H50" s="890">
        <v>14</v>
      </c>
      <c r="I50" s="890">
        <v>9</v>
      </c>
      <c r="J50" s="890">
        <v>6</v>
      </c>
      <c r="K50" s="890">
        <v>8</v>
      </c>
      <c r="L50" s="890">
        <v>48</v>
      </c>
      <c r="M50" s="890">
        <v>36</v>
      </c>
      <c r="N50" s="890">
        <v>23</v>
      </c>
      <c r="O50" s="890">
        <v>29</v>
      </c>
      <c r="P50" s="890">
        <v>2</v>
      </c>
      <c r="Q50" s="890">
        <v>11</v>
      </c>
      <c r="R50" s="890">
        <v>3</v>
      </c>
      <c r="S50" s="891">
        <v>4</v>
      </c>
    </row>
    <row r="51" spans="2:19" ht="16.5" customHeight="1">
      <c r="B51" s="881"/>
      <c r="C51" s="882"/>
      <c r="D51" s="882"/>
      <c r="E51" s="1507" t="s">
        <v>1049</v>
      </c>
      <c r="F51" s="1508"/>
      <c r="G51" s="914">
        <v>2784</v>
      </c>
      <c r="H51" s="890">
        <v>2071</v>
      </c>
      <c r="I51" s="890">
        <v>1838</v>
      </c>
      <c r="J51" s="890">
        <v>4162</v>
      </c>
      <c r="K51" s="920">
        <v>2104</v>
      </c>
      <c r="L51" s="890">
        <v>2461</v>
      </c>
      <c r="M51" s="890">
        <v>3226</v>
      </c>
      <c r="N51" s="890">
        <v>2273</v>
      </c>
      <c r="O51" s="890">
        <v>3014</v>
      </c>
      <c r="P51" s="890">
        <v>2512</v>
      </c>
      <c r="Q51" s="890">
        <v>4069</v>
      </c>
      <c r="R51" s="890">
        <v>1962</v>
      </c>
      <c r="S51" s="891">
        <v>3593</v>
      </c>
    </row>
    <row r="52" spans="2:19" s="917" customFormat="1" ht="16.5" customHeight="1">
      <c r="B52" s="1509" t="s">
        <v>1050</v>
      </c>
      <c r="C52" s="1510"/>
      <c r="D52" s="1510"/>
      <c r="E52" s="1510"/>
      <c r="F52" s="1511"/>
      <c r="G52" s="918">
        <f aca="true" t="shared" si="12" ref="G52:S52">SUM(G53:G56)</f>
        <v>3419</v>
      </c>
      <c r="H52" s="896">
        <f t="shared" si="12"/>
        <v>3538</v>
      </c>
      <c r="I52" s="896">
        <f t="shared" si="12"/>
        <v>3262</v>
      </c>
      <c r="J52" s="896">
        <f t="shared" si="12"/>
        <v>2827</v>
      </c>
      <c r="K52" s="896">
        <f t="shared" si="12"/>
        <v>2247</v>
      </c>
      <c r="L52" s="896">
        <f t="shared" si="12"/>
        <v>2232</v>
      </c>
      <c r="M52" s="896">
        <f t="shared" si="12"/>
        <v>3755</v>
      </c>
      <c r="N52" s="896">
        <f t="shared" si="12"/>
        <v>3681</v>
      </c>
      <c r="O52" s="896">
        <f t="shared" si="12"/>
        <v>4421</v>
      </c>
      <c r="P52" s="896">
        <f t="shared" si="12"/>
        <v>3434</v>
      </c>
      <c r="Q52" s="896">
        <f t="shared" si="12"/>
        <v>3289</v>
      </c>
      <c r="R52" s="896">
        <f t="shared" si="12"/>
        <v>3044</v>
      </c>
      <c r="S52" s="897">
        <f t="shared" si="12"/>
        <v>5339</v>
      </c>
    </row>
    <row r="53" spans="2:19" ht="16.5" customHeight="1">
      <c r="B53" s="881"/>
      <c r="C53" s="882"/>
      <c r="D53" s="882"/>
      <c r="E53" s="1507" t="s">
        <v>1051</v>
      </c>
      <c r="F53" s="1508"/>
      <c r="G53" s="914">
        <v>820</v>
      </c>
      <c r="H53" s="890">
        <v>666</v>
      </c>
      <c r="I53" s="890">
        <v>528</v>
      </c>
      <c r="J53" s="890">
        <v>497</v>
      </c>
      <c r="K53" s="890">
        <v>450</v>
      </c>
      <c r="L53" s="890">
        <v>422</v>
      </c>
      <c r="M53" s="890">
        <v>1309</v>
      </c>
      <c r="N53" s="890">
        <v>725</v>
      </c>
      <c r="O53" s="890">
        <v>1621</v>
      </c>
      <c r="P53" s="890">
        <v>526</v>
      </c>
      <c r="Q53" s="890">
        <v>472</v>
      </c>
      <c r="R53" s="890">
        <v>552</v>
      </c>
      <c r="S53" s="891">
        <v>2102</v>
      </c>
    </row>
    <row r="54" spans="2:19" ht="16.5" customHeight="1">
      <c r="B54" s="881"/>
      <c r="C54" s="882"/>
      <c r="D54" s="882"/>
      <c r="E54" s="1507" t="s">
        <v>1052</v>
      </c>
      <c r="F54" s="1508"/>
      <c r="G54" s="914">
        <v>833</v>
      </c>
      <c r="H54" s="890">
        <v>938</v>
      </c>
      <c r="I54" s="890">
        <v>968</v>
      </c>
      <c r="J54" s="890">
        <v>607</v>
      </c>
      <c r="K54" s="890">
        <v>337</v>
      </c>
      <c r="L54" s="890">
        <v>124</v>
      </c>
      <c r="M54" s="890">
        <v>749</v>
      </c>
      <c r="N54" s="890">
        <v>1249</v>
      </c>
      <c r="O54" s="890">
        <v>937</v>
      </c>
      <c r="P54" s="890">
        <v>895</v>
      </c>
      <c r="Q54" s="890">
        <v>1084</v>
      </c>
      <c r="R54" s="890">
        <v>666</v>
      </c>
      <c r="S54" s="891">
        <v>1437</v>
      </c>
    </row>
    <row r="55" spans="2:19" ht="16.5" customHeight="1">
      <c r="B55" s="881"/>
      <c r="C55" s="882"/>
      <c r="D55" s="877"/>
      <c r="E55" s="1507" t="s">
        <v>1053</v>
      </c>
      <c r="F55" s="1508"/>
      <c r="G55" s="914">
        <v>1682</v>
      </c>
      <c r="H55" s="890">
        <v>1886</v>
      </c>
      <c r="I55" s="890">
        <v>1731</v>
      </c>
      <c r="J55" s="890">
        <v>1672</v>
      </c>
      <c r="K55" s="890">
        <v>1330</v>
      </c>
      <c r="L55" s="890">
        <v>1600</v>
      </c>
      <c r="M55" s="890">
        <v>1608</v>
      </c>
      <c r="N55" s="890">
        <v>1626</v>
      </c>
      <c r="O55" s="890">
        <v>1761</v>
      </c>
      <c r="P55" s="890">
        <v>1778</v>
      </c>
      <c r="Q55" s="890">
        <v>1712</v>
      </c>
      <c r="R55" s="890">
        <v>1748</v>
      </c>
      <c r="S55" s="891">
        <v>1738</v>
      </c>
    </row>
    <row r="56" spans="2:19" ht="16.5" customHeight="1">
      <c r="B56" s="881"/>
      <c r="C56" s="882"/>
      <c r="D56" s="877"/>
      <c r="E56" s="1507" t="s">
        <v>1054</v>
      </c>
      <c r="F56" s="1508"/>
      <c r="G56" s="914">
        <v>84</v>
      </c>
      <c r="H56" s="890">
        <v>48</v>
      </c>
      <c r="I56" s="890">
        <v>35</v>
      </c>
      <c r="J56" s="890">
        <v>51</v>
      </c>
      <c r="K56" s="890">
        <v>130</v>
      </c>
      <c r="L56" s="890">
        <v>86</v>
      </c>
      <c r="M56" s="890">
        <v>89</v>
      </c>
      <c r="N56" s="890">
        <v>81</v>
      </c>
      <c r="O56" s="890">
        <v>102</v>
      </c>
      <c r="P56" s="890">
        <v>235</v>
      </c>
      <c r="Q56" s="890">
        <v>21</v>
      </c>
      <c r="R56" s="890">
        <v>78</v>
      </c>
      <c r="S56" s="891">
        <v>62</v>
      </c>
    </row>
    <row r="57" spans="2:19" s="917" customFormat="1" ht="16.5" customHeight="1">
      <c r="B57" s="1509" t="s">
        <v>1055</v>
      </c>
      <c r="C57" s="1510"/>
      <c r="D57" s="1510"/>
      <c r="E57" s="1510"/>
      <c r="F57" s="1511"/>
      <c r="G57" s="918">
        <f aca="true" t="shared" si="13" ref="G57:S57">SUM(G58:G62)</f>
        <v>11770</v>
      </c>
      <c r="H57" s="896">
        <f t="shared" si="13"/>
        <v>11662</v>
      </c>
      <c r="I57" s="896">
        <f t="shared" si="13"/>
        <v>10255</v>
      </c>
      <c r="J57" s="896">
        <f t="shared" si="13"/>
        <v>9912</v>
      </c>
      <c r="K57" s="896">
        <f t="shared" si="13"/>
        <v>8631</v>
      </c>
      <c r="L57" s="896">
        <f t="shared" si="13"/>
        <v>8009</v>
      </c>
      <c r="M57" s="896">
        <f t="shared" si="13"/>
        <v>12885</v>
      </c>
      <c r="N57" s="896">
        <f t="shared" si="13"/>
        <v>10908</v>
      </c>
      <c r="O57" s="896">
        <f t="shared" si="13"/>
        <v>11197</v>
      </c>
      <c r="P57" s="896">
        <f t="shared" si="13"/>
        <v>9763</v>
      </c>
      <c r="Q57" s="896">
        <f t="shared" si="13"/>
        <v>9011</v>
      </c>
      <c r="R57" s="896">
        <f t="shared" si="13"/>
        <v>8928</v>
      </c>
      <c r="S57" s="897">
        <f t="shared" si="13"/>
        <v>30449</v>
      </c>
    </row>
    <row r="58" spans="2:19" ht="16.5" customHeight="1">
      <c r="B58" s="881"/>
      <c r="C58" s="882"/>
      <c r="D58" s="882"/>
      <c r="E58" s="1507" t="s">
        <v>1056</v>
      </c>
      <c r="F58" s="1508"/>
      <c r="G58" s="914">
        <v>4263</v>
      </c>
      <c r="H58" s="890">
        <v>3904</v>
      </c>
      <c r="I58" s="890">
        <v>3038</v>
      </c>
      <c r="J58" s="890">
        <v>2861</v>
      </c>
      <c r="K58" s="890">
        <v>1738</v>
      </c>
      <c r="L58" s="890">
        <v>2337</v>
      </c>
      <c r="M58" s="890">
        <v>5512</v>
      </c>
      <c r="N58" s="890">
        <v>3672</v>
      </c>
      <c r="O58" s="890">
        <v>4162</v>
      </c>
      <c r="P58" s="890">
        <v>2711</v>
      </c>
      <c r="Q58" s="890">
        <v>2571</v>
      </c>
      <c r="R58" s="890">
        <v>2237</v>
      </c>
      <c r="S58" s="891">
        <v>16685</v>
      </c>
    </row>
    <row r="59" spans="2:19" ht="16.5" customHeight="1">
      <c r="B59" s="881"/>
      <c r="C59" s="882"/>
      <c r="D59" s="882"/>
      <c r="E59" s="1507" t="s">
        <v>1057</v>
      </c>
      <c r="F59" s="1508"/>
      <c r="G59" s="914">
        <v>2160</v>
      </c>
      <c r="H59" s="890">
        <v>2702</v>
      </c>
      <c r="I59" s="890">
        <v>1996</v>
      </c>
      <c r="J59" s="890">
        <v>1702</v>
      </c>
      <c r="K59" s="890">
        <v>1642</v>
      </c>
      <c r="L59" s="890">
        <v>1616</v>
      </c>
      <c r="M59" s="890">
        <v>2135</v>
      </c>
      <c r="N59" s="890">
        <v>2195</v>
      </c>
      <c r="O59" s="890">
        <v>1795</v>
      </c>
      <c r="P59" s="890">
        <v>2110</v>
      </c>
      <c r="Q59" s="890">
        <v>1992</v>
      </c>
      <c r="R59" s="890">
        <v>2219</v>
      </c>
      <c r="S59" s="891">
        <v>3856</v>
      </c>
    </row>
    <row r="60" spans="2:19" ht="16.5" customHeight="1">
      <c r="B60" s="921"/>
      <c r="C60" s="922"/>
      <c r="D60" s="923"/>
      <c r="E60" s="1507" t="s">
        <v>1058</v>
      </c>
      <c r="F60" s="1508"/>
      <c r="G60" s="914">
        <v>1900</v>
      </c>
      <c r="H60" s="890">
        <v>1976</v>
      </c>
      <c r="I60" s="890">
        <v>1547</v>
      </c>
      <c r="J60" s="890">
        <v>1521</v>
      </c>
      <c r="K60" s="890">
        <v>1882</v>
      </c>
      <c r="L60" s="890">
        <v>1464</v>
      </c>
      <c r="M60" s="890">
        <v>1793</v>
      </c>
      <c r="N60" s="890">
        <v>2053</v>
      </c>
      <c r="O60" s="890">
        <v>2664</v>
      </c>
      <c r="P60" s="890">
        <v>1643</v>
      </c>
      <c r="Q60" s="890">
        <v>1739</v>
      </c>
      <c r="R60" s="890">
        <v>1039</v>
      </c>
      <c r="S60" s="891">
        <v>3478</v>
      </c>
    </row>
    <row r="61" spans="2:19" ht="16.5" customHeight="1">
      <c r="B61" s="921"/>
      <c r="C61" s="922"/>
      <c r="D61" s="923"/>
      <c r="E61" s="1507" t="s">
        <v>1059</v>
      </c>
      <c r="F61" s="1508"/>
      <c r="G61" s="914">
        <v>3308</v>
      </c>
      <c r="H61" s="890">
        <v>3065</v>
      </c>
      <c r="I61" s="890">
        <v>3363</v>
      </c>
      <c r="J61" s="890">
        <v>3390</v>
      </c>
      <c r="K61" s="890">
        <v>3257</v>
      </c>
      <c r="L61" s="890">
        <v>2534</v>
      </c>
      <c r="M61" s="890">
        <v>2874</v>
      </c>
      <c r="N61" s="890">
        <v>2828</v>
      </c>
      <c r="O61" s="890">
        <v>2576</v>
      </c>
      <c r="P61" s="890">
        <v>3285</v>
      </c>
      <c r="Q61" s="890">
        <v>2709</v>
      </c>
      <c r="R61" s="890">
        <v>3433</v>
      </c>
      <c r="S61" s="891">
        <v>6416</v>
      </c>
    </row>
    <row r="62" spans="2:19" ht="16.5" customHeight="1">
      <c r="B62" s="881"/>
      <c r="C62" s="882"/>
      <c r="D62" s="877"/>
      <c r="E62" s="1507" t="s">
        <v>162</v>
      </c>
      <c r="F62" s="1508"/>
      <c r="G62" s="914">
        <v>139</v>
      </c>
      <c r="H62" s="890">
        <v>15</v>
      </c>
      <c r="I62" s="890">
        <v>311</v>
      </c>
      <c r="J62" s="890">
        <v>438</v>
      </c>
      <c r="K62" s="890">
        <v>112</v>
      </c>
      <c r="L62" s="890">
        <v>58</v>
      </c>
      <c r="M62" s="890">
        <v>571</v>
      </c>
      <c r="N62" s="890">
        <v>160</v>
      </c>
      <c r="O62" s="890">
        <v>0</v>
      </c>
      <c r="P62" s="890">
        <v>14</v>
      </c>
      <c r="Q62" s="890">
        <v>0</v>
      </c>
      <c r="R62" s="890">
        <v>0</v>
      </c>
      <c r="S62" s="891">
        <v>14</v>
      </c>
    </row>
    <row r="63" spans="2:19" s="924" customFormat="1" ht="16.5" customHeight="1">
      <c r="B63" s="1509" t="s">
        <v>1060</v>
      </c>
      <c r="C63" s="1510"/>
      <c r="D63" s="1510"/>
      <c r="E63" s="1510"/>
      <c r="F63" s="1511"/>
      <c r="G63" s="918">
        <v>11010</v>
      </c>
      <c r="H63" s="896">
        <v>10796</v>
      </c>
      <c r="I63" s="896">
        <v>10681</v>
      </c>
      <c r="J63" s="896">
        <v>9229</v>
      </c>
      <c r="K63" s="896">
        <v>8342</v>
      </c>
      <c r="L63" s="896">
        <v>10385</v>
      </c>
      <c r="M63" s="896">
        <v>10082</v>
      </c>
      <c r="N63" s="896">
        <v>9675</v>
      </c>
      <c r="O63" s="896">
        <v>13190</v>
      </c>
      <c r="P63" s="896">
        <v>11456</v>
      </c>
      <c r="Q63" s="896">
        <v>10681</v>
      </c>
      <c r="R63" s="896">
        <v>11430</v>
      </c>
      <c r="S63" s="897">
        <v>16237</v>
      </c>
    </row>
    <row r="64" spans="2:19" ht="16.5" customHeight="1">
      <c r="B64" s="1517" t="s">
        <v>1061</v>
      </c>
      <c r="C64" s="1518"/>
      <c r="D64" s="1518"/>
      <c r="E64" s="1518"/>
      <c r="F64" s="1519"/>
      <c r="G64" s="925">
        <v>1278</v>
      </c>
      <c r="H64" s="926">
        <v>2071</v>
      </c>
      <c r="I64" s="926">
        <v>1310</v>
      </c>
      <c r="J64" s="926">
        <v>1039</v>
      </c>
      <c r="K64" s="926">
        <v>1144</v>
      </c>
      <c r="L64" s="926">
        <v>937</v>
      </c>
      <c r="M64" s="926">
        <v>794</v>
      </c>
      <c r="N64" s="926">
        <v>570</v>
      </c>
      <c r="O64" s="926">
        <v>1968</v>
      </c>
      <c r="P64" s="926">
        <v>708</v>
      </c>
      <c r="Q64" s="926">
        <v>841</v>
      </c>
      <c r="R64" s="926">
        <v>1501</v>
      </c>
      <c r="S64" s="927">
        <v>2476</v>
      </c>
    </row>
  </sheetData>
  <mergeCells count="59">
    <mergeCell ref="D37:F37"/>
    <mergeCell ref="D40:F40"/>
    <mergeCell ref="E51:F51"/>
    <mergeCell ref="E43:F43"/>
    <mergeCell ref="E44:F44"/>
    <mergeCell ref="E45:F45"/>
    <mergeCell ref="E46:F46"/>
    <mergeCell ref="E41:F41"/>
    <mergeCell ref="E42:F42"/>
    <mergeCell ref="E38:F38"/>
    <mergeCell ref="B64:F64"/>
    <mergeCell ref="E47:F47"/>
    <mergeCell ref="E48:F48"/>
    <mergeCell ref="E49:F49"/>
    <mergeCell ref="E50:F50"/>
    <mergeCell ref="E61:F61"/>
    <mergeCell ref="E62:F62"/>
    <mergeCell ref="B52:F52"/>
    <mergeCell ref="E56:F56"/>
    <mergeCell ref="B63:F63"/>
    <mergeCell ref="D34:F34"/>
    <mergeCell ref="E36:F36"/>
    <mergeCell ref="B9:F9"/>
    <mergeCell ref="B11:F11"/>
    <mergeCell ref="E19:F19"/>
    <mergeCell ref="E14:F14"/>
    <mergeCell ref="E35:F35"/>
    <mergeCell ref="E33:F33"/>
    <mergeCell ref="E31:F31"/>
    <mergeCell ref="E32:F32"/>
    <mergeCell ref="H4:H5"/>
    <mergeCell ref="I4:I5"/>
    <mergeCell ref="D29:F29"/>
    <mergeCell ref="E30:F30"/>
    <mergeCell ref="B6:F6"/>
    <mergeCell ref="B7:F7"/>
    <mergeCell ref="C12:F12"/>
    <mergeCell ref="D13:F13"/>
    <mergeCell ref="B8:F8"/>
    <mergeCell ref="Q4:Q5"/>
    <mergeCell ref="R4:R5"/>
    <mergeCell ref="E39:F39"/>
    <mergeCell ref="L4:L5"/>
    <mergeCell ref="M4:M5"/>
    <mergeCell ref="N4:N5"/>
    <mergeCell ref="J4:J5"/>
    <mergeCell ref="K4:K5"/>
    <mergeCell ref="B4:F5"/>
    <mergeCell ref="G4:G5"/>
    <mergeCell ref="S4:S5"/>
    <mergeCell ref="E60:F60"/>
    <mergeCell ref="B57:F57"/>
    <mergeCell ref="E53:F53"/>
    <mergeCell ref="E54:F54"/>
    <mergeCell ref="E58:F58"/>
    <mergeCell ref="E59:F59"/>
    <mergeCell ref="E55:F55"/>
    <mergeCell ref="O4:O5"/>
    <mergeCell ref="P4:P5"/>
  </mergeCells>
  <printOptions/>
  <pageMargins left="0.75" right="0.75" top="1" bottom="1" header="0.512" footer="0.512"/>
  <pageSetup orientation="portrait" paperSize="9" r:id="rId1"/>
</worksheet>
</file>

<file path=xl/worksheets/sheet23.xml><?xml version="1.0" encoding="utf-8"?>
<worksheet xmlns="http://schemas.openxmlformats.org/spreadsheetml/2006/main" xmlns:r="http://schemas.openxmlformats.org/officeDocument/2006/relationships">
  <dimension ref="B2:I45"/>
  <sheetViews>
    <sheetView workbookViewId="0" topLeftCell="A1">
      <selection activeCell="A1" sqref="A1"/>
    </sheetView>
  </sheetViews>
  <sheetFormatPr defaultColWidth="9.00390625" defaultRowHeight="13.5"/>
  <cols>
    <col min="1" max="1" width="2.625" style="928" customWidth="1"/>
    <col min="2" max="2" width="20.625" style="928" customWidth="1"/>
    <col min="3" max="3" width="15.625" style="928" customWidth="1"/>
    <col min="4" max="4" width="8.625" style="928" customWidth="1"/>
    <col min="5" max="5" width="15.625" style="928" customWidth="1"/>
    <col min="6" max="6" width="8.625" style="928" customWidth="1"/>
    <col min="7" max="7" width="15.625" style="928" customWidth="1"/>
    <col min="8" max="8" width="8.625" style="928" customWidth="1"/>
    <col min="9" max="16384" width="9.00390625" style="928" customWidth="1"/>
  </cols>
  <sheetData>
    <row r="2" ht="14.25">
      <c r="B2" s="929" t="s">
        <v>1100</v>
      </c>
    </row>
    <row r="3" ht="12.75" thickBot="1"/>
    <row r="4" spans="2:8" s="930" customFormat="1" ht="15" customHeight="1" thickTop="1">
      <c r="B4" s="1526" t="s">
        <v>1530</v>
      </c>
      <c r="C4" s="931" t="s">
        <v>1063</v>
      </c>
      <c r="D4" s="932"/>
      <c r="E4" s="931" t="s">
        <v>1064</v>
      </c>
      <c r="F4" s="932"/>
      <c r="G4" s="931" t="s">
        <v>1065</v>
      </c>
      <c r="H4" s="932"/>
    </row>
    <row r="5" spans="2:8" s="930" customFormat="1" ht="15" customHeight="1">
      <c r="B5" s="1527"/>
      <c r="C5" s="933" t="s">
        <v>1096</v>
      </c>
      <c r="D5" s="934" t="s">
        <v>1066</v>
      </c>
      <c r="E5" s="933" t="s">
        <v>1097</v>
      </c>
      <c r="F5" s="934" t="s">
        <v>1066</v>
      </c>
      <c r="G5" s="933" t="s">
        <v>1097</v>
      </c>
      <c r="H5" s="934" t="s">
        <v>1066</v>
      </c>
    </row>
    <row r="6" spans="2:8" s="930" customFormat="1" ht="15" customHeight="1">
      <c r="B6" s="935"/>
      <c r="C6" s="936" t="s">
        <v>1228</v>
      </c>
      <c r="D6" s="936" t="s">
        <v>1589</v>
      </c>
      <c r="E6" s="936" t="s">
        <v>1228</v>
      </c>
      <c r="F6" s="936" t="s">
        <v>1589</v>
      </c>
      <c r="G6" s="936" t="s">
        <v>1228</v>
      </c>
      <c r="H6" s="937" t="s">
        <v>1589</v>
      </c>
    </row>
    <row r="7" spans="2:8" s="938" customFormat="1" ht="15" customHeight="1">
      <c r="B7" s="939" t="s">
        <v>1098</v>
      </c>
      <c r="C7" s="940"/>
      <c r="D7" s="941"/>
      <c r="E7" s="940"/>
      <c r="F7" s="941"/>
      <c r="H7" s="942"/>
    </row>
    <row r="8" spans="2:9" s="930" customFormat="1" ht="15" customHeight="1">
      <c r="B8" s="943" t="s">
        <v>1067</v>
      </c>
      <c r="C8" s="944">
        <v>1758686166</v>
      </c>
      <c r="D8" s="945">
        <v>12.1</v>
      </c>
      <c r="E8" s="944">
        <v>2070339701</v>
      </c>
      <c r="F8" s="945">
        <v>12.1</v>
      </c>
      <c r="G8" s="944">
        <v>2358096613</v>
      </c>
      <c r="H8" s="946">
        <v>11.6</v>
      </c>
      <c r="I8" s="947"/>
    </row>
    <row r="9" spans="2:9" s="930" customFormat="1" ht="15" customHeight="1">
      <c r="B9" s="943" t="s">
        <v>1068</v>
      </c>
      <c r="C9" s="944">
        <v>623248410</v>
      </c>
      <c r="D9" s="945">
        <v>4.3</v>
      </c>
      <c r="E9" s="944">
        <v>708657095</v>
      </c>
      <c r="F9" s="945">
        <v>4.1</v>
      </c>
      <c r="G9" s="944">
        <v>904039643</v>
      </c>
      <c r="H9" s="946">
        <v>4.4</v>
      </c>
      <c r="I9" s="948"/>
    </row>
    <row r="10" spans="2:8" s="930" customFormat="1" ht="15" customHeight="1">
      <c r="B10" s="943" t="s">
        <v>1069</v>
      </c>
      <c r="C10" s="944">
        <v>4631281000</v>
      </c>
      <c r="D10" s="945">
        <v>31.8</v>
      </c>
      <c r="E10" s="944">
        <v>5935295000</v>
      </c>
      <c r="F10" s="945">
        <v>34.7</v>
      </c>
      <c r="G10" s="944">
        <v>7673962000</v>
      </c>
      <c r="H10" s="946">
        <v>37.7</v>
      </c>
    </row>
    <row r="11" spans="2:8" s="930" customFormat="1" ht="15" customHeight="1">
      <c r="B11" s="943" t="s">
        <v>1070</v>
      </c>
      <c r="C11" s="944">
        <v>60131369</v>
      </c>
      <c r="D11" s="945">
        <v>0.4</v>
      </c>
      <c r="E11" s="944">
        <v>122620454</v>
      </c>
      <c r="F11" s="945">
        <v>0.7</v>
      </c>
      <c r="G11" s="944">
        <v>130056986</v>
      </c>
      <c r="H11" s="946">
        <v>0.6</v>
      </c>
    </row>
    <row r="12" spans="2:8" s="930" customFormat="1" ht="15" customHeight="1">
      <c r="B12" s="943" t="s">
        <v>1071</v>
      </c>
      <c r="C12" s="944">
        <v>288019688</v>
      </c>
      <c r="D12" s="945">
        <v>2</v>
      </c>
      <c r="E12" s="944">
        <v>316222519</v>
      </c>
      <c r="F12" s="945">
        <v>1.8</v>
      </c>
      <c r="G12" s="944">
        <v>306350256</v>
      </c>
      <c r="H12" s="946">
        <v>1.5</v>
      </c>
    </row>
    <row r="13" spans="2:8" s="930" customFormat="1" ht="15" customHeight="1">
      <c r="B13" s="943" t="s">
        <v>1072</v>
      </c>
      <c r="C13" s="944">
        <v>470545496</v>
      </c>
      <c r="D13" s="945">
        <v>3.2</v>
      </c>
      <c r="E13" s="944">
        <v>495389799</v>
      </c>
      <c r="F13" s="945">
        <v>2.9</v>
      </c>
      <c r="G13" s="944">
        <v>494087739</v>
      </c>
      <c r="H13" s="946">
        <v>2.4</v>
      </c>
    </row>
    <row r="14" spans="2:8" s="930" customFormat="1" ht="15" customHeight="1">
      <c r="B14" s="943"/>
      <c r="C14" s="944"/>
      <c r="D14" s="945"/>
      <c r="E14" s="944"/>
      <c r="F14" s="945"/>
      <c r="G14" s="944"/>
      <c r="H14" s="946"/>
    </row>
    <row r="15" spans="2:8" s="930" customFormat="1" ht="15" customHeight="1">
      <c r="B15" s="943" t="s">
        <v>1073</v>
      </c>
      <c r="C15" s="944">
        <v>5232375459</v>
      </c>
      <c r="D15" s="945">
        <v>36</v>
      </c>
      <c r="E15" s="944">
        <v>5690765252</v>
      </c>
      <c r="F15" s="945">
        <v>33.2</v>
      </c>
      <c r="G15" s="944">
        <v>6477910040</v>
      </c>
      <c r="H15" s="946">
        <v>31.8</v>
      </c>
    </row>
    <row r="16" spans="2:8" s="930" customFormat="1" ht="15" customHeight="1">
      <c r="B16" s="943" t="s">
        <v>1074</v>
      </c>
      <c r="C16" s="944">
        <v>120579696</v>
      </c>
      <c r="D16" s="945">
        <v>0.8</v>
      </c>
      <c r="E16" s="944">
        <v>141568191</v>
      </c>
      <c r="F16" s="945">
        <v>0.8</v>
      </c>
      <c r="G16" s="944">
        <v>165136780</v>
      </c>
      <c r="H16" s="946">
        <v>0.8</v>
      </c>
    </row>
    <row r="17" spans="2:8" s="930" customFormat="1" ht="15" customHeight="1">
      <c r="B17" s="943" t="s">
        <v>1075</v>
      </c>
      <c r="C17" s="944">
        <v>151608130</v>
      </c>
      <c r="D17" s="945">
        <v>1</v>
      </c>
      <c r="E17" s="944">
        <v>91967536</v>
      </c>
      <c r="F17" s="945">
        <v>0.5</v>
      </c>
      <c r="G17" s="944">
        <v>215319307</v>
      </c>
      <c r="H17" s="946">
        <v>1.1</v>
      </c>
    </row>
    <row r="18" spans="2:8" s="930" customFormat="1" ht="15" customHeight="1">
      <c r="B18" s="943" t="s">
        <v>1076</v>
      </c>
      <c r="C18" s="944">
        <v>420110184</v>
      </c>
      <c r="D18" s="945">
        <v>2.9</v>
      </c>
      <c r="E18" s="944">
        <v>528243215</v>
      </c>
      <c r="F18" s="945">
        <v>3.2</v>
      </c>
      <c r="G18" s="944">
        <v>573045613</v>
      </c>
      <c r="H18" s="946">
        <v>2.8</v>
      </c>
    </row>
    <row r="19" spans="2:8" s="930" customFormat="1" ht="15" customHeight="1">
      <c r="B19" s="943" t="s">
        <v>1077</v>
      </c>
      <c r="C19" s="944">
        <v>479000000</v>
      </c>
      <c r="D19" s="945">
        <v>3.3</v>
      </c>
      <c r="E19" s="944">
        <v>641000000</v>
      </c>
      <c r="F19" s="945">
        <v>3.7</v>
      </c>
      <c r="G19" s="944">
        <v>464700000</v>
      </c>
      <c r="H19" s="946">
        <v>2.3</v>
      </c>
    </row>
    <row r="20" spans="2:8" s="930" customFormat="1" ht="15" customHeight="1">
      <c r="B20" s="943" t="s">
        <v>1078</v>
      </c>
      <c r="C20" s="944">
        <v>321775024</v>
      </c>
      <c r="D20" s="945">
        <v>2.2</v>
      </c>
      <c r="E20" s="944">
        <v>373386041</v>
      </c>
      <c r="F20" s="945">
        <v>2.3</v>
      </c>
      <c r="G20" s="944">
        <v>601143594</v>
      </c>
      <c r="H20" s="946">
        <v>3</v>
      </c>
    </row>
    <row r="21" spans="2:8" s="930" customFormat="1" ht="15" customHeight="1">
      <c r="B21" s="943"/>
      <c r="C21" s="944"/>
      <c r="D21" s="945"/>
      <c r="E21" s="944"/>
      <c r="F21" s="945"/>
      <c r="G21" s="944"/>
      <c r="H21" s="946"/>
    </row>
    <row r="22" spans="2:8" s="938" customFormat="1" ht="15" customHeight="1">
      <c r="B22" s="939" t="s">
        <v>1079</v>
      </c>
      <c r="C22" s="185">
        <f aca="true" t="shared" si="0" ref="C22:H22">SUM(C8:C20)</f>
        <v>14557360622</v>
      </c>
      <c r="D22" s="949">
        <f t="shared" si="0"/>
        <v>100.00000000000001</v>
      </c>
      <c r="E22" s="185">
        <f t="shared" si="0"/>
        <v>17115454803</v>
      </c>
      <c r="F22" s="949">
        <f t="shared" si="0"/>
        <v>100</v>
      </c>
      <c r="G22" s="185">
        <f t="shared" si="0"/>
        <v>20363848571</v>
      </c>
      <c r="H22" s="950">
        <f t="shared" si="0"/>
        <v>99.99999999999999</v>
      </c>
    </row>
    <row r="23" spans="2:8" s="951" customFormat="1" ht="9.75" customHeight="1">
      <c r="B23" s="952"/>
      <c r="C23" s="953"/>
      <c r="D23" s="954"/>
      <c r="E23" s="953"/>
      <c r="F23" s="954"/>
      <c r="G23" s="953"/>
      <c r="H23" s="955"/>
    </row>
    <row r="24" spans="2:8" s="938" customFormat="1" ht="15" customHeight="1">
      <c r="B24" s="939" t="s">
        <v>1099</v>
      </c>
      <c r="C24" s="940"/>
      <c r="D24" s="941"/>
      <c r="E24" s="940"/>
      <c r="F24" s="941"/>
      <c r="H24" s="942"/>
    </row>
    <row r="25" spans="2:8" s="930" customFormat="1" ht="15" customHeight="1">
      <c r="B25" s="943" t="s">
        <v>1080</v>
      </c>
      <c r="C25" s="944">
        <v>57758818</v>
      </c>
      <c r="D25" s="945">
        <v>0.4</v>
      </c>
      <c r="E25" s="944">
        <v>67571429</v>
      </c>
      <c r="F25" s="945">
        <v>0.4</v>
      </c>
      <c r="G25" s="944">
        <v>88646398</v>
      </c>
      <c r="H25" s="946">
        <v>0.4</v>
      </c>
    </row>
    <row r="26" spans="2:8" s="930" customFormat="1" ht="15" customHeight="1">
      <c r="B26" s="943" t="s">
        <v>1081</v>
      </c>
      <c r="C26" s="944">
        <v>374445864</v>
      </c>
      <c r="D26" s="945">
        <v>2.6</v>
      </c>
      <c r="E26" s="944">
        <v>453099864</v>
      </c>
      <c r="F26" s="945">
        <v>2.7</v>
      </c>
      <c r="G26" s="944">
        <v>502977293</v>
      </c>
      <c r="H26" s="946">
        <v>2.5</v>
      </c>
    </row>
    <row r="27" spans="2:8" s="930" customFormat="1" ht="15" customHeight="1">
      <c r="B27" s="943" t="s">
        <v>1082</v>
      </c>
      <c r="C27" s="944">
        <v>670010064</v>
      </c>
      <c r="D27" s="945">
        <v>4.7</v>
      </c>
      <c r="E27" s="944">
        <v>809322245</v>
      </c>
      <c r="F27" s="945">
        <v>4.8</v>
      </c>
      <c r="G27" s="944">
        <v>914770017</v>
      </c>
      <c r="H27" s="946">
        <v>4.6</v>
      </c>
    </row>
    <row r="28" spans="2:8" s="930" customFormat="1" ht="15" customHeight="1">
      <c r="B28" s="943" t="s">
        <v>1083</v>
      </c>
      <c r="C28" s="944">
        <v>3144648553</v>
      </c>
      <c r="D28" s="945">
        <v>21.8</v>
      </c>
      <c r="E28" s="944">
        <v>3560165324</v>
      </c>
      <c r="F28" s="945">
        <v>21.3</v>
      </c>
      <c r="G28" s="944">
        <v>4275779083</v>
      </c>
      <c r="H28" s="946">
        <v>21.3</v>
      </c>
    </row>
    <row r="29" spans="2:8" s="930" customFormat="1" ht="15" customHeight="1">
      <c r="B29" s="943" t="s">
        <v>1084</v>
      </c>
      <c r="C29" s="944">
        <v>5343766021</v>
      </c>
      <c r="D29" s="945">
        <v>37.1</v>
      </c>
      <c r="E29" s="944">
        <v>6085549709</v>
      </c>
      <c r="F29" s="945">
        <v>36.4</v>
      </c>
      <c r="G29" s="944">
        <v>7295258439</v>
      </c>
      <c r="H29" s="946">
        <v>36.3</v>
      </c>
    </row>
    <row r="30" spans="2:8" s="930" customFormat="1" ht="15" customHeight="1">
      <c r="B30" s="943" t="s">
        <v>1085</v>
      </c>
      <c r="C30" s="944">
        <v>740466040</v>
      </c>
      <c r="D30" s="945">
        <v>5.1</v>
      </c>
      <c r="E30" s="944">
        <v>823685277</v>
      </c>
      <c r="F30" s="945">
        <v>5</v>
      </c>
      <c r="G30" s="944">
        <v>1170737648</v>
      </c>
      <c r="H30" s="946">
        <v>5.8</v>
      </c>
    </row>
    <row r="31" spans="2:8" s="930" customFormat="1" ht="15" customHeight="1">
      <c r="B31" s="943" t="s">
        <v>1086</v>
      </c>
      <c r="C31" s="944">
        <v>405306162</v>
      </c>
      <c r="D31" s="945">
        <v>2.8</v>
      </c>
      <c r="E31" s="944">
        <v>624387667</v>
      </c>
      <c r="F31" s="945">
        <v>3.7</v>
      </c>
      <c r="G31" s="944">
        <v>672195053</v>
      </c>
      <c r="H31" s="946">
        <v>3.3</v>
      </c>
    </row>
    <row r="32" spans="2:8" s="930" customFormat="1" ht="15" customHeight="1">
      <c r="B32" s="943"/>
      <c r="C32" s="944"/>
      <c r="D32" s="945"/>
      <c r="E32" s="944"/>
      <c r="F32" s="945"/>
      <c r="G32" s="944"/>
      <c r="H32" s="946"/>
    </row>
    <row r="33" spans="2:8" s="930" customFormat="1" ht="15" customHeight="1">
      <c r="B33" s="943" t="s">
        <v>1087</v>
      </c>
      <c r="C33" s="944">
        <v>2044964444</v>
      </c>
      <c r="D33" s="945">
        <v>14.2</v>
      </c>
      <c r="E33" s="944">
        <v>2330454544</v>
      </c>
      <c r="F33" s="945">
        <v>13.9</v>
      </c>
      <c r="G33" s="944">
        <v>2840915346</v>
      </c>
      <c r="H33" s="946">
        <v>14.1</v>
      </c>
    </row>
    <row r="34" spans="2:8" s="930" customFormat="1" ht="15" customHeight="1">
      <c r="B34" s="943" t="s">
        <v>1088</v>
      </c>
      <c r="C34" s="944">
        <v>142232713</v>
      </c>
      <c r="D34" s="945">
        <v>1</v>
      </c>
      <c r="E34" s="944">
        <v>94906331</v>
      </c>
      <c r="F34" s="945">
        <v>0.6</v>
      </c>
      <c r="G34" s="944">
        <v>268314279</v>
      </c>
      <c r="H34" s="946">
        <v>1.3</v>
      </c>
    </row>
    <row r="35" spans="2:8" s="930" customFormat="1" ht="15" customHeight="1">
      <c r="B35" s="943" t="s">
        <v>1089</v>
      </c>
      <c r="C35" s="944">
        <v>34424228</v>
      </c>
      <c r="D35" s="945">
        <v>0.2</v>
      </c>
      <c r="E35" s="944">
        <v>58767844</v>
      </c>
      <c r="F35" s="945">
        <v>0.4</v>
      </c>
      <c r="G35" s="944">
        <v>37220730</v>
      </c>
      <c r="H35" s="946">
        <v>0.1</v>
      </c>
    </row>
    <row r="36" spans="2:8" s="930" customFormat="1" ht="15" customHeight="1">
      <c r="B36" s="943" t="s">
        <v>1090</v>
      </c>
      <c r="C36" s="944">
        <v>63608901</v>
      </c>
      <c r="D36" s="945">
        <v>0.4</v>
      </c>
      <c r="E36" s="944">
        <v>37564733</v>
      </c>
      <c r="F36" s="945">
        <v>0.2</v>
      </c>
      <c r="G36" s="944">
        <v>6242544</v>
      </c>
      <c r="H36" s="946">
        <v>0.3</v>
      </c>
    </row>
    <row r="37" spans="2:8" s="930" customFormat="1" ht="15" customHeight="1">
      <c r="B37" s="943" t="s">
        <v>1091</v>
      </c>
      <c r="C37" s="944">
        <v>1084389442</v>
      </c>
      <c r="D37" s="945">
        <v>7.5</v>
      </c>
      <c r="E37" s="944">
        <v>1094942267</v>
      </c>
      <c r="F37" s="945">
        <v>6.5</v>
      </c>
      <c r="G37" s="944">
        <v>1278357678</v>
      </c>
      <c r="H37" s="946">
        <v>6.4</v>
      </c>
    </row>
    <row r="38" spans="2:8" s="930" customFormat="1" ht="15" customHeight="1">
      <c r="B38" s="943" t="s">
        <v>1092</v>
      </c>
      <c r="C38" s="944">
        <v>291565131</v>
      </c>
      <c r="D38" s="945">
        <v>2</v>
      </c>
      <c r="E38" s="944">
        <v>683597485</v>
      </c>
      <c r="F38" s="945">
        <v>4.1</v>
      </c>
      <c r="G38" s="944">
        <v>728539844</v>
      </c>
      <c r="H38" s="946">
        <v>3.6</v>
      </c>
    </row>
    <row r="39" spans="2:8" s="930" customFormat="1" ht="15" customHeight="1">
      <c r="B39" s="943" t="s">
        <v>1093</v>
      </c>
      <c r="C39" s="956">
        <v>0</v>
      </c>
      <c r="D39" s="957">
        <v>0</v>
      </c>
      <c r="E39" s="956">
        <v>0</v>
      </c>
      <c r="F39" s="957">
        <v>0</v>
      </c>
      <c r="G39" s="956">
        <v>0</v>
      </c>
      <c r="H39" s="958">
        <v>0</v>
      </c>
    </row>
    <row r="40" spans="2:8" s="930" customFormat="1" ht="15" customHeight="1">
      <c r="B40" s="943"/>
      <c r="C40" s="956"/>
      <c r="D40" s="945"/>
      <c r="E40" s="956"/>
      <c r="F40" s="945"/>
      <c r="G40" s="956"/>
      <c r="H40" s="946"/>
    </row>
    <row r="41" spans="2:8" s="938" customFormat="1" ht="15" customHeight="1">
      <c r="B41" s="939" t="s">
        <v>1537</v>
      </c>
      <c r="C41" s="940">
        <f>SUM(C25:C39)</f>
        <v>14397586381</v>
      </c>
      <c r="D41" s="959">
        <v>100</v>
      </c>
      <c r="E41" s="940">
        <f>SUM(E25:E39)</f>
        <v>16724014719</v>
      </c>
      <c r="F41" s="959">
        <f>SUM(F25:F39)</f>
        <v>100</v>
      </c>
      <c r="G41" s="940">
        <f>SUM(G25:G39)</f>
        <v>20079954352</v>
      </c>
      <c r="H41" s="960">
        <f>SUM(H25:H39)</f>
        <v>99.99999999999997</v>
      </c>
    </row>
    <row r="42" spans="2:8" ht="9.75" customHeight="1">
      <c r="B42" s="961"/>
      <c r="C42" s="962"/>
      <c r="D42" s="963"/>
      <c r="E42" s="962"/>
      <c r="F42" s="963"/>
      <c r="G42" s="962"/>
      <c r="H42" s="964"/>
    </row>
    <row r="43" spans="2:8" s="930" customFormat="1" ht="15" customHeight="1">
      <c r="B43" s="943" t="s">
        <v>1094</v>
      </c>
      <c r="C43" s="965">
        <f>SUM(C22-C41)</f>
        <v>159774241</v>
      </c>
      <c r="D43" s="957">
        <v>0</v>
      </c>
      <c r="E43" s="965">
        <f>SUM(E22-E41)</f>
        <v>391440084</v>
      </c>
      <c r="F43" s="957">
        <v>0</v>
      </c>
      <c r="G43" s="965">
        <f>SUM(G22-G41)</f>
        <v>283894219</v>
      </c>
      <c r="H43" s="958">
        <v>0</v>
      </c>
    </row>
    <row r="44" spans="2:8" s="930" customFormat="1" ht="15" customHeight="1">
      <c r="B44" s="966"/>
      <c r="C44" s="967"/>
      <c r="D44" s="968"/>
      <c r="E44" s="967"/>
      <c r="F44" s="968"/>
      <c r="G44" s="967"/>
      <c r="H44" s="969"/>
    </row>
    <row r="45" ht="12">
      <c r="B45" s="928" t="s">
        <v>1095</v>
      </c>
    </row>
  </sheetData>
  <mergeCells count="1">
    <mergeCell ref="B4:B5"/>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AX39"/>
  <sheetViews>
    <sheetView workbookViewId="0" topLeftCell="A1">
      <selection activeCell="A1" sqref="A1"/>
    </sheetView>
  </sheetViews>
  <sheetFormatPr defaultColWidth="9.00390625" defaultRowHeight="13.5"/>
  <cols>
    <col min="1" max="1" width="2.625" style="970" customWidth="1"/>
    <col min="2" max="2" width="4.25390625" style="970" customWidth="1"/>
    <col min="3" max="3" width="7.625" style="970" customWidth="1"/>
    <col min="4" max="4" width="9.00390625" style="970" customWidth="1"/>
    <col min="5" max="5" width="6.125" style="973" bestFit="1" customWidth="1"/>
    <col min="6" max="6" width="9.00390625" style="970" customWidth="1"/>
    <col min="7" max="7" width="5.625" style="970" customWidth="1"/>
    <col min="8" max="8" width="5.25390625" style="973" bestFit="1" customWidth="1"/>
    <col min="9" max="9" width="5.25390625" style="970" customWidth="1"/>
    <col min="10" max="14" width="5.625" style="970" customWidth="1"/>
    <col min="15" max="15" width="4.50390625" style="973" customWidth="1"/>
    <col min="16" max="17" width="5.625" style="970" customWidth="1"/>
    <col min="18" max="18" width="2.25390625" style="973" customWidth="1"/>
    <col min="19" max="25" width="5.625" style="970" customWidth="1"/>
    <col min="26" max="26" width="8.00390625" style="970" customWidth="1"/>
    <col min="27" max="27" width="5.375" style="973" customWidth="1"/>
    <col min="28" max="28" width="7.625" style="970" bestFit="1" customWidth="1"/>
    <col min="29" max="30" width="5.625" style="970" customWidth="1"/>
    <col min="31" max="31" width="7.625" style="970" customWidth="1"/>
    <col min="32" max="32" width="2.25390625" style="973" customWidth="1"/>
    <col min="33" max="33" width="7.625" style="970" customWidth="1"/>
    <col min="34" max="47" width="5.625" style="970" customWidth="1"/>
    <col min="48" max="48" width="7.875" style="970" bestFit="1" customWidth="1"/>
    <col min="49" max="49" width="4.125" style="973" bestFit="1" customWidth="1"/>
    <col min="50" max="50" width="7.125" style="970" customWidth="1"/>
    <col min="51" max="16384" width="9.00390625" style="970" customWidth="1"/>
  </cols>
  <sheetData>
    <row r="2" spans="2:50" ht="14.25">
      <c r="B2" s="971" t="s">
        <v>1155</v>
      </c>
      <c r="C2" s="971"/>
      <c r="D2" s="971"/>
      <c r="E2" s="972"/>
      <c r="F2" s="971"/>
      <c r="I2" s="971"/>
      <c r="J2" s="971"/>
      <c r="K2" s="971"/>
      <c r="L2" s="971"/>
      <c r="M2" s="971"/>
      <c r="N2" s="971"/>
      <c r="O2" s="972"/>
      <c r="V2" s="971"/>
      <c r="W2" s="971"/>
      <c r="X2" s="971"/>
      <c r="Y2" s="971"/>
      <c r="Z2" s="971"/>
      <c r="AA2" s="972"/>
      <c r="AB2" s="971"/>
      <c r="AC2" s="971"/>
      <c r="AD2" s="971"/>
      <c r="AE2" s="971"/>
      <c r="AF2" s="972"/>
      <c r="AG2" s="971"/>
      <c r="AH2" s="971"/>
      <c r="AI2" s="971"/>
      <c r="AJ2" s="971"/>
      <c r="AK2" s="971"/>
      <c r="AL2" s="971"/>
      <c r="AR2" s="971"/>
      <c r="AS2" s="971"/>
      <c r="AT2" s="971"/>
      <c r="AU2" s="971"/>
      <c r="AV2" s="971"/>
      <c r="AW2" s="972"/>
      <c r="AX2" s="971"/>
    </row>
    <row r="3" spans="5:49" s="974" customFormat="1" ht="12.75" thickBot="1">
      <c r="E3" s="975"/>
      <c r="H3" s="975"/>
      <c r="O3" s="975"/>
      <c r="R3" s="975"/>
      <c r="AA3" s="975"/>
      <c r="AF3" s="975"/>
      <c r="AW3" s="975"/>
    </row>
    <row r="4" spans="2:50" s="974" customFormat="1" ht="27.75" customHeight="1" thickTop="1">
      <c r="B4" s="1532" t="s">
        <v>1112</v>
      </c>
      <c r="C4" s="1533"/>
      <c r="D4" s="1545" t="s">
        <v>332</v>
      </c>
      <c r="E4" s="1545"/>
      <c r="F4" s="1543"/>
      <c r="G4" s="1542" t="s">
        <v>1113</v>
      </c>
      <c r="H4" s="1545"/>
      <c r="I4" s="1543"/>
      <c r="J4" s="1542" t="s">
        <v>1114</v>
      </c>
      <c r="K4" s="1543"/>
      <c r="L4" s="1542" t="s">
        <v>1115</v>
      </c>
      <c r="M4" s="1543"/>
      <c r="N4" s="1542" t="s">
        <v>1116</v>
      </c>
      <c r="O4" s="1545"/>
      <c r="P4" s="1543"/>
      <c r="Q4" s="1542" t="s">
        <v>1117</v>
      </c>
      <c r="R4" s="1545"/>
      <c r="S4" s="1543"/>
      <c r="T4" s="1542" t="s">
        <v>1118</v>
      </c>
      <c r="U4" s="1544"/>
      <c r="V4" s="1542" t="s">
        <v>1119</v>
      </c>
      <c r="W4" s="1541"/>
      <c r="X4" s="1542" t="s">
        <v>1120</v>
      </c>
      <c r="Y4" s="1541"/>
      <c r="Z4" s="1542" t="s">
        <v>1121</v>
      </c>
      <c r="AA4" s="1545"/>
      <c r="AB4" s="1541"/>
      <c r="AC4" s="1545" t="s">
        <v>1122</v>
      </c>
      <c r="AD4" s="1541"/>
      <c r="AE4" s="1542" t="s">
        <v>1123</v>
      </c>
      <c r="AF4" s="1545"/>
      <c r="AG4" s="1543"/>
      <c r="AH4" s="1542" t="s">
        <v>1124</v>
      </c>
      <c r="AI4" s="1543"/>
      <c r="AJ4" s="1542" t="s">
        <v>1125</v>
      </c>
      <c r="AK4" s="1543"/>
      <c r="AL4" s="1540" t="s">
        <v>1126</v>
      </c>
      <c r="AM4" s="1541"/>
      <c r="AN4" s="1542" t="s">
        <v>1127</v>
      </c>
      <c r="AO4" s="1543"/>
      <c r="AP4" s="1542" t="s">
        <v>1128</v>
      </c>
      <c r="AQ4" s="1544"/>
      <c r="AR4" s="1542" t="s">
        <v>1129</v>
      </c>
      <c r="AS4" s="1541"/>
      <c r="AT4" s="1542" t="s">
        <v>1130</v>
      </c>
      <c r="AU4" s="1541"/>
      <c r="AV4" s="1545" t="s">
        <v>162</v>
      </c>
      <c r="AW4" s="1545"/>
      <c r="AX4" s="1541"/>
    </row>
    <row r="5" spans="2:50" s="974" customFormat="1" ht="15.75" customHeight="1">
      <c r="B5" s="1534"/>
      <c r="C5" s="1535"/>
      <c r="D5" s="976" t="s">
        <v>1131</v>
      </c>
      <c r="E5" s="1528" t="s">
        <v>1132</v>
      </c>
      <c r="F5" s="1529"/>
      <c r="G5" s="978" t="s">
        <v>1131</v>
      </c>
      <c r="H5" s="1528" t="s">
        <v>1132</v>
      </c>
      <c r="I5" s="1529"/>
      <c r="J5" s="978" t="s">
        <v>1131</v>
      </c>
      <c r="K5" s="978" t="s">
        <v>1132</v>
      </c>
      <c r="L5" s="978" t="s">
        <v>1131</v>
      </c>
      <c r="M5" s="978" t="s">
        <v>1132</v>
      </c>
      <c r="N5" s="978" t="s">
        <v>1131</v>
      </c>
      <c r="O5" s="1528" t="s">
        <v>1132</v>
      </c>
      <c r="P5" s="1529"/>
      <c r="Q5" s="978" t="s">
        <v>1131</v>
      </c>
      <c r="R5" s="1528" t="s">
        <v>1132</v>
      </c>
      <c r="S5" s="1529"/>
      <c r="T5" s="978" t="s">
        <v>1131</v>
      </c>
      <c r="U5" s="977" t="s">
        <v>1132</v>
      </c>
      <c r="V5" s="978" t="s">
        <v>1131</v>
      </c>
      <c r="W5" s="978" t="s">
        <v>1132</v>
      </c>
      <c r="X5" s="978" t="s">
        <v>1131</v>
      </c>
      <c r="Y5" s="978" t="s">
        <v>1132</v>
      </c>
      <c r="Z5" s="978" t="s">
        <v>1131</v>
      </c>
      <c r="AA5" s="1528" t="s">
        <v>1132</v>
      </c>
      <c r="AB5" s="1529"/>
      <c r="AC5" s="976" t="s">
        <v>1131</v>
      </c>
      <c r="AD5" s="978" t="s">
        <v>1132</v>
      </c>
      <c r="AE5" s="978" t="s">
        <v>1131</v>
      </c>
      <c r="AF5" s="1528" t="s">
        <v>1132</v>
      </c>
      <c r="AG5" s="1529"/>
      <c r="AH5" s="978" t="s">
        <v>1131</v>
      </c>
      <c r="AI5" s="978" t="s">
        <v>1132</v>
      </c>
      <c r="AJ5" s="978" t="s">
        <v>1131</v>
      </c>
      <c r="AK5" s="978" t="s">
        <v>1132</v>
      </c>
      <c r="AL5" s="978" t="s">
        <v>1131</v>
      </c>
      <c r="AM5" s="978" t="s">
        <v>1132</v>
      </c>
      <c r="AN5" s="978" t="s">
        <v>1131</v>
      </c>
      <c r="AO5" s="978" t="s">
        <v>1132</v>
      </c>
      <c r="AP5" s="978" t="s">
        <v>1131</v>
      </c>
      <c r="AQ5" s="977" t="s">
        <v>1132</v>
      </c>
      <c r="AR5" s="978" t="s">
        <v>1131</v>
      </c>
      <c r="AS5" s="978" t="s">
        <v>1132</v>
      </c>
      <c r="AT5" s="978" t="s">
        <v>1131</v>
      </c>
      <c r="AU5" s="978" t="s">
        <v>1132</v>
      </c>
      <c r="AV5" s="976" t="s">
        <v>1131</v>
      </c>
      <c r="AW5" s="1528" t="s">
        <v>1132</v>
      </c>
      <c r="AX5" s="1529"/>
    </row>
    <row r="6" spans="2:50" s="974" customFormat="1" ht="12">
      <c r="B6" s="1536" t="s">
        <v>1133</v>
      </c>
      <c r="C6" s="1537"/>
      <c r="D6" s="979">
        <f>SUM(G6,J6,L6,N6,Q6,T6,V6,X6,Z6,AC6,AE6,AH6,AJ6,AL6,AN6,AP6,AR6,AT6,AV6)</f>
        <v>14715</v>
      </c>
      <c r="E6" s="980"/>
      <c r="F6" s="979">
        <f>SUM(I6,K6,M6,P6,S6,U6,W6,Y6,AB6,AD6,AG6,AI6,AK6,AM6,AO6,AQ6,AS6,AU6,AX6)</f>
        <v>11011</v>
      </c>
      <c r="G6" s="979">
        <v>24</v>
      </c>
      <c r="H6" s="980"/>
      <c r="I6" s="979">
        <v>17</v>
      </c>
      <c r="J6" s="979">
        <v>37</v>
      </c>
      <c r="K6" s="979">
        <v>30</v>
      </c>
      <c r="L6" s="979">
        <v>35</v>
      </c>
      <c r="M6" s="979">
        <v>23</v>
      </c>
      <c r="N6" s="979">
        <v>77</v>
      </c>
      <c r="O6" s="980"/>
      <c r="P6" s="979">
        <v>66</v>
      </c>
      <c r="Q6" s="979">
        <v>532</v>
      </c>
      <c r="R6" s="981"/>
      <c r="S6" s="979">
        <v>528</v>
      </c>
      <c r="T6" s="979">
        <v>686</v>
      </c>
      <c r="U6" s="979">
        <v>666</v>
      </c>
      <c r="V6" s="979">
        <v>87</v>
      </c>
      <c r="W6" s="979">
        <v>83</v>
      </c>
      <c r="X6" s="979">
        <v>312</v>
      </c>
      <c r="Y6" s="979">
        <v>306</v>
      </c>
      <c r="Z6" s="979">
        <v>8400</v>
      </c>
      <c r="AA6" s="980"/>
      <c r="AB6" s="979">
        <v>4852</v>
      </c>
      <c r="AC6" s="979">
        <v>197</v>
      </c>
      <c r="AD6" s="979">
        <v>197</v>
      </c>
      <c r="AE6" s="979">
        <v>1958</v>
      </c>
      <c r="AF6" s="981"/>
      <c r="AG6" s="979">
        <v>1889</v>
      </c>
      <c r="AH6" s="979">
        <v>462</v>
      </c>
      <c r="AI6" s="979">
        <v>458</v>
      </c>
      <c r="AJ6" s="979">
        <v>64</v>
      </c>
      <c r="AK6" s="979">
        <v>62</v>
      </c>
      <c r="AL6" s="979">
        <v>8</v>
      </c>
      <c r="AM6" s="979">
        <v>8</v>
      </c>
      <c r="AN6" s="979">
        <v>8</v>
      </c>
      <c r="AO6" s="979">
        <v>8</v>
      </c>
      <c r="AP6" s="979">
        <v>12</v>
      </c>
      <c r="AQ6" s="979">
        <v>12</v>
      </c>
      <c r="AR6" s="979">
        <v>21</v>
      </c>
      <c r="AS6" s="979">
        <v>22</v>
      </c>
      <c r="AT6" s="979">
        <v>11</v>
      </c>
      <c r="AU6" s="979">
        <v>11</v>
      </c>
      <c r="AV6" s="979">
        <v>1784</v>
      </c>
      <c r="AW6" s="980"/>
      <c r="AX6" s="982">
        <v>1773</v>
      </c>
    </row>
    <row r="7" spans="2:50" s="983" customFormat="1" ht="13.5" customHeight="1">
      <c r="B7" s="1538" t="s">
        <v>1134</v>
      </c>
      <c r="C7" s="1539"/>
      <c r="D7" s="984">
        <f>SUM(G7,J7,L7,N7,Q7,T7,V7,X7,Z7,AC7,AE7,AH7,AJ7,AL7,AN7,AP7,AR7,AT7,AV7)</f>
        <v>15640</v>
      </c>
      <c r="E7" s="985">
        <v>26</v>
      </c>
      <c r="F7" s="984">
        <f>SUM(F9:F20)</f>
        <v>11618</v>
      </c>
      <c r="G7" s="984">
        <f>SUM(G9:G20)</f>
        <v>11</v>
      </c>
      <c r="H7" s="985">
        <v>2</v>
      </c>
      <c r="I7" s="984">
        <f aca="true" t="shared" si="0" ref="I7:N7">SUM(I9:I20)</f>
        <v>10</v>
      </c>
      <c r="J7" s="984">
        <f t="shared" si="0"/>
        <v>16</v>
      </c>
      <c r="K7" s="984">
        <f t="shared" si="0"/>
        <v>12</v>
      </c>
      <c r="L7" s="984">
        <f t="shared" si="0"/>
        <v>43</v>
      </c>
      <c r="M7" s="984">
        <f t="shared" si="0"/>
        <v>36</v>
      </c>
      <c r="N7" s="984">
        <f t="shared" si="0"/>
        <v>75</v>
      </c>
      <c r="O7" s="985">
        <v>2</v>
      </c>
      <c r="P7" s="984">
        <f>SUM(P9:P20)</f>
        <v>67</v>
      </c>
      <c r="Q7" s="984">
        <f>SUM(Q9:Q20)</f>
        <v>483</v>
      </c>
      <c r="R7" s="985"/>
      <c r="S7" s="984">
        <f aca="true" t="shared" si="1" ref="S7:Z7">SUM(S9:S20)</f>
        <v>471</v>
      </c>
      <c r="T7" s="984">
        <f t="shared" si="1"/>
        <v>673</v>
      </c>
      <c r="U7" s="984">
        <f t="shared" si="1"/>
        <v>652</v>
      </c>
      <c r="V7" s="984">
        <f t="shared" si="1"/>
        <v>59</v>
      </c>
      <c r="W7" s="984">
        <f t="shared" si="1"/>
        <v>53</v>
      </c>
      <c r="X7" s="984">
        <f t="shared" si="1"/>
        <v>302</v>
      </c>
      <c r="Y7" s="984">
        <f t="shared" si="1"/>
        <v>288</v>
      </c>
      <c r="Z7" s="984">
        <f t="shared" si="1"/>
        <v>9480</v>
      </c>
      <c r="AA7" s="985">
        <v>20</v>
      </c>
      <c r="AB7" s="984">
        <f>SUM(AB9:AB20)</f>
        <v>5642</v>
      </c>
      <c r="AC7" s="984">
        <f>SUM(AC9:AC20)</f>
        <v>158</v>
      </c>
      <c r="AD7" s="984">
        <f>SUM(AD9:AD20)</f>
        <v>158</v>
      </c>
      <c r="AE7" s="984">
        <f>SUM(AE9:AE20)</f>
        <v>1905</v>
      </c>
      <c r="AF7" s="985"/>
      <c r="AG7" s="984">
        <f aca="true" t="shared" si="2" ref="AG7:AV7">SUM(AG9:AG20)</f>
        <v>1830</v>
      </c>
      <c r="AH7" s="984">
        <f t="shared" si="2"/>
        <v>475</v>
      </c>
      <c r="AI7" s="984">
        <f t="shared" si="2"/>
        <v>471</v>
      </c>
      <c r="AJ7" s="984">
        <f t="shared" si="2"/>
        <v>72</v>
      </c>
      <c r="AK7" s="984">
        <f t="shared" si="2"/>
        <v>71</v>
      </c>
      <c r="AL7" s="984">
        <f t="shared" si="2"/>
        <v>20</v>
      </c>
      <c r="AM7" s="984">
        <f t="shared" si="2"/>
        <v>20</v>
      </c>
      <c r="AN7" s="984">
        <f t="shared" si="2"/>
        <v>6</v>
      </c>
      <c r="AO7" s="984">
        <f t="shared" si="2"/>
        <v>6</v>
      </c>
      <c r="AP7" s="984">
        <f t="shared" si="2"/>
        <v>1</v>
      </c>
      <c r="AQ7" s="984">
        <f t="shared" si="2"/>
        <v>1</v>
      </c>
      <c r="AR7" s="984">
        <f t="shared" si="2"/>
        <v>30</v>
      </c>
      <c r="AS7" s="984">
        <f t="shared" si="2"/>
        <v>29</v>
      </c>
      <c r="AT7" s="984">
        <f t="shared" si="2"/>
        <v>21</v>
      </c>
      <c r="AU7" s="984">
        <f t="shared" si="2"/>
        <v>21</v>
      </c>
      <c r="AV7" s="984">
        <f t="shared" si="2"/>
        <v>1810</v>
      </c>
      <c r="AW7" s="985">
        <v>2</v>
      </c>
      <c r="AX7" s="986">
        <f>SUM(AX9:AX20)</f>
        <v>1780</v>
      </c>
    </row>
    <row r="8" spans="2:50" s="974" customFormat="1" ht="12">
      <c r="B8" s="987"/>
      <c r="C8" s="988"/>
      <c r="D8" s="979"/>
      <c r="E8" s="981"/>
      <c r="F8" s="979"/>
      <c r="G8" s="979"/>
      <c r="H8" s="981"/>
      <c r="I8" s="979"/>
      <c r="J8" s="979"/>
      <c r="K8" s="979"/>
      <c r="L8" s="979"/>
      <c r="M8" s="979"/>
      <c r="N8" s="979"/>
      <c r="O8" s="981"/>
      <c r="P8" s="979"/>
      <c r="Q8" s="979"/>
      <c r="R8" s="981"/>
      <c r="S8" s="979"/>
      <c r="T8" s="979"/>
      <c r="U8" s="979"/>
      <c r="V8" s="979"/>
      <c r="W8" s="979"/>
      <c r="X8" s="979"/>
      <c r="Y8" s="979"/>
      <c r="Z8" s="979"/>
      <c r="AA8" s="981"/>
      <c r="AB8" s="979"/>
      <c r="AC8" s="979"/>
      <c r="AD8" s="979"/>
      <c r="AE8" s="979"/>
      <c r="AF8" s="981"/>
      <c r="AG8" s="979"/>
      <c r="AH8" s="979"/>
      <c r="AI8" s="979"/>
      <c r="AJ8" s="979"/>
      <c r="AK8" s="979"/>
      <c r="AL8" s="979"/>
      <c r="AM8" s="979"/>
      <c r="AN8" s="979"/>
      <c r="AO8" s="979"/>
      <c r="AP8" s="979"/>
      <c r="AQ8" s="979"/>
      <c r="AR8" s="979"/>
      <c r="AS8" s="979"/>
      <c r="AT8" s="979"/>
      <c r="AU8" s="979"/>
      <c r="AV8" s="979"/>
      <c r="AW8" s="981"/>
      <c r="AX8" s="982"/>
    </row>
    <row r="9" spans="2:50" s="974" customFormat="1" ht="12">
      <c r="B9" s="1530" t="s">
        <v>1135</v>
      </c>
      <c r="C9" s="989" t="s">
        <v>1136</v>
      </c>
      <c r="D9" s="979">
        <f aca="true" t="shared" si="3" ref="D9:D20">SUM(G9,J9,L9,N9,Q9,T9,V9,X9,AC9,AE9,AH9,AJ9,AL9,AN9,AP9,AR9,AV9,Z9,AT9)</f>
        <v>1152</v>
      </c>
      <c r="E9" s="980">
        <v>2</v>
      </c>
      <c r="F9" s="979">
        <f aca="true" t="shared" si="4" ref="F9:F20">SUM(I9,K9,M9,P9,S9,U9,W9,Y9,AD9,AG9,AI9,AK9,AM9,AO9,AQ9,AS9,AX9,AB9,AU9)</f>
        <v>838</v>
      </c>
      <c r="G9" s="979">
        <v>1</v>
      </c>
      <c r="H9" s="981"/>
      <c r="I9" s="979">
        <v>1</v>
      </c>
      <c r="J9" s="979">
        <v>1</v>
      </c>
      <c r="K9" s="979">
        <v>0</v>
      </c>
      <c r="L9" s="979">
        <v>2</v>
      </c>
      <c r="M9" s="979">
        <v>2</v>
      </c>
      <c r="N9" s="979">
        <v>5</v>
      </c>
      <c r="O9" s="981"/>
      <c r="P9" s="979">
        <v>5</v>
      </c>
      <c r="Q9" s="979">
        <v>29</v>
      </c>
      <c r="R9" s="981"/>
      <c r="S9" s="979">
        <v>27</v>
      </c>
      <c r="T9" s="979">
        <v>44</v>
      </c>
      <c r="U9" s="979">
        <v>45</v>
      </c>
      <c r="V9" s="979">
        <v>1</v>
      </c>
      <c r="W9" s="979">
        <v>1</v>
      </c>
      <c r="X9" s="979">
        <v>27</v>
      </c>
      <c r="Y9" s="979">
        <v>25</v>
      </c>
      <c r="Z9" s="979">
        <v>742</v>
      </c>
      <c r="AA9" s="981"/>
      <c r="AB9" s="979">
        <v>437</v>
      </c>
      <c r="AC9" s="979">
        <v>9</v>
      </c>
      <c r="AD9" s="979">
        <v>9</v>
      </c>
      <c r="AE9" s="979">
        <v>133</v>
      </c>
      <c r="AF9" s="981"/>
      <c r="AG9" s="979">
        <v>132</v>
      </c>
      <c r="AH9" s="979">
        <v>25</v>
      </c>
      <c r="AI9" s="979">
        <v>25</v>
      </c>
      <c r="AJ9" s="979">
        <v>2</v>
      </c>
      <c r="AK9" s="979">
        <v>2</v>
      </c>
      <c r="AL9" s="979">
        <v>0</v>
      </c>
      <c r="AM9" s="979">
        <v>0</v>
      </c>
      <c r="AN9" s="979">
        <v>1</v>
      </c>
      <c r="AO9" s="979">
        <v>1</v>
      </c>
      <c r="AP9" s="979">
        <v>0</v>
      </c>
      <c r="AQ9" s="979">
        <v>0</v>
      </c>
      <c r="AR9" s="979">
        <v>0</v>
      </c>
      <c r="AS9" s="979">
        <v>0</v>
      </c>
      <c r="AT9" s="979">
        <v>0</v>
      </c>
      <c r="AU9" s="979">
        <v>0</v>
      </c>
      <c r="AV9" s="979">
        <v>130</v>
      </c>
      <c r="AW9" s="980">
        <v>2</v>
      </c>
      <c r="AX9" s="982">
        <v>126</v>
      </c>
    </row>
    <row r="10" spans="2:50" s="974" customFormat="1" ht="12">
      <c r="B10" s="1530"/>
      <c r="C10" s="989" t="s">
        <v>1101</v>
      </c>
      <c r="D10" s="979">
        <f t="shared" si="3"/>
        <v>1105</v>
      </c>
      <c r="E10" s="980">
        <v>2</v>
      </c>
      <c r="F10" s="979">
        <f t="shared" si="4"/>
        <v>880</v>
      </c>
      <c r="G10" s="979">
        <v>0</v>
      </c>
      <c r="H10" s="981"/>
      <c r="I10" s="990">
        <v>1</v>
      </c>
      <c r="J10" s="979">
        <v>1</v>
      </c>
      <c r="K10" s="979">
        <v>1</v>
      </c>
      <c r="L10" s="979">
        <v>2</v>
      </c>
      <c r="M10" s="979">
        <v>4</v>
      </c>
      <c r="N10" s="979">
        <v>3</v>
      </c>
      <c r="O10" s="980">
        <v>1</v>
      </c>
      <c r="P10" s="979">
        <v>2</v>
      </c>
      <c r="Q10" s="979">
        <v>27</v>
      </c>
      <c r="R10" s="981"/>
      <c r="S10" s="979">
        <v>25</v>
      </c>
      <c r="T10" s="979">
        <v>31</v>
      </c>
      <c r="U10" s="979">
        <v>26</v>
      </c>
      <c r="V10" s="979">
        <v>3</v>
      </c>
      <c r="W10" s="979">
        <v>3</v>
      </c>
      <c r="X10" s="979">
        <v>16</v>
      </c>
      <c r="Y10" s="979">
        <v>16</v>
      </c>
      <c r="Z10" s="979">
        <v>728</v>
      </c>
      <c r="AA10" s="980">
        <v>1</v>
      </c>
      <c r="AB10" s="979">
        <v>519</v>
      </c>
      <c r="AC10" s="979">
        <v>9</v>
      </c>
      <c r="AD10" s="979">
        <v>9</v>
      </c>
      <c r="AE10" s="979">
        <v>165</v>
      </c>
      <c r="AF10" s="981"/>
      <c r="AG10" s="979">
        <v>156</v>
      </c>
      <c r="AH10" s="979">
        <v>30</v>
      </c>
      <c r="AI10" s="979">
        <v>30</v>
      </c>
      <c r="AJ10" s="979">
        <v>8</v>
      </c>
      <c r="AK10" s="979">
        <v>8</v>
      </c>
      <c r="AL10" s="979">
        <v>0</v>
      </c>
      <c r="AM10" s="979">
        <v>0</v>
      </c>
      <c r="AN10" s="979">
        <v>0</v>
      </c>
      <c r="AO10" s="979">
        <v>0</v>
      </c>
      <c r="AP10" s="979">
        <v>0</v>
      </c>
      <c r="AQ10" s="979">
        <v>0</v>
      </c>
      <c r="AR10" s="979">
        <v>2</v>
      </c>
      <c r="AS10" s="979">
        <v>1</v>
      </c>
      <c r="AT10" s="979">
        <v>1</v>
      </c>
      <c r="AU10" s="979">
        <v>1</v>
      </c>
      <c r="AV10" s="979">
        <v>79</v>
      </c>
      <c r="AW10" s="981"/>
      <c r="AX10" s="982">
        <v>78</v>
      </c>
    </row>
    <row r="11" spans="2:50" s="974" customFormat="1" ht="12">
      <c r="B11" s="1530"/>
      <c r="C11" s="989" t="s">
        <v>1102</v>
      </c>
      <c r="D11" s="979">
        <f t="shared" si="3"/>
        <v>1441</v>
      </c>
      <c r="E11" s="980">
        <v>2</v>
      </c>
      <c r="F11" s="979">
        <f t="shared" si="4"/>
        <v>1071</v>
      </c>
      <c r="G11" s="979">
        <v>2</v>
      </c>
      <c r="H11" s="981"/>
      <c r="I11" s="979">
        <v>2</v>
      </c>
      <c r="J11" s="979">
        <v>1</v>
      </c>
      <c r="K11" s="979">
        <v>1</v>
      </c>
      <c r="L11" s="979">
        <v>2</v>
      </c>
      <c r="M11" s="979">
        <v>1</v>
      </c>
      <c r="N11" s="979">
        <v>7</v>
      </c>
      <c r="O11" s="980">
        <v>1</v>
      </c>
      <c r="P11" s="979">
        <v>4</v>
      </c>
      <c r="Q11" s="979">
        <v>29</v>
      </c>
      <c r="R11" s="981"/>
      <c r="S11" s="979">
        <v>29</v>
      </c>
      <c r="T11" s="979">
        <v>34</v>
      </c>
      <c r="U11" s="979">
        <v>32</v>
      </c>
      <c r="V11" s="979">
        <v>4</v>
      </c>
      <c r="W11" s="979">
        <v>3</v>
      </c>
      <c r="X11" s="979">
        <v>25</v>
      </c>
      <c r="Y11" s="979">
        <v>23</v>
      </c>
      <c r="Z11" s="979">
        <v>961</v>
      </c>
      <c r="AA11" s="980">
        <v>1</v>
      </c>
      <c r="AB11" s="979">
        <v>607</v>
      </c>
      <c r="AC11" s="979">
        <v>11</v>
      </c>
      <c r="AD11" s="979">
        <v>11</v>
      </c>
      <c r="AE11" s="979">
        <v>191</v>
      </c>
      <c r="AF11" s="981"/>
      <c r="AG11" s="979">
        <v>187</v>
      </c>
      <c r="AH11" s="979">
        <v>58</v>
      </c>
      <c r="AI11" s="979">
        <v>57</v>
      </c>
      <c r="AJ11" s="979">
        <v>9</v>
      </c>
      <c r="AK11" s="979">
        <v>9</v>
      </c>
      <c r="AL11" s="979">
        <v>0</v>
      </c>
      <c r="AM11" s="979">
        <v>0</v>
      </c>
      <c r="AN11" s="979">
        <v>0</v>
      </c>
      <c r="AO11" s="979">
        <v>0</v>
      </c>
      <c r="AP11" s="979">
        <v>0</v>
      </c>
      <c r="AQ11" s="979">
        <v>0</v>
      </c>
      <c r="AR11" s="979">
        <v>2</v>
      </c>
      <c r="AS11" s="979">
        <v>2</v>
      </c>
      <c r="AT11" s="979">
        <v>7</v>
      </c>
      <c r="AU11" s="979">
        <v>7</v>
      </c>
      <c r="AV11" s="979">
        <v>98</v>
      </c>
      <c r="AW11" s="981"/>
      <c r="AX11" s="982">
        <v>96</v>
      </c>
    </row>
    <row r="12" spans="2:50" s="974" customFormat="1" ht="12">
      <c r="B12" s="1530"/>
      <c r="C12" s="989" t="s">
        <v>1103</v>
      </c>
      <c r="D12" s="979">
        <f t="shared" si="3"/>
        <v>1409</v>
      </c>
      <c r="E12" s="980"/>
      <c r="F12" s="979">
        <f t="shared" si="4"/>
        <v>929</v>
      </c>
      <c r="G12" s="979">
        <v>2</v>
      </c>
      <c r="H12" s="981"/>
      <c r="I12" s="979">
        <v>2</v>
      </c>
      <c r="J12" s="979">
        <v>0</v>
      </c>
      <c r="K12" s="979">
        <v>0</v>
      </c>
      <c r="L12" s="979">
        <v>14</v>
      </c>
      <c r="M12" s="979">
        <v>14</v>
      </c>
      <c r="N12" s="979">
        <v>6</v>
      </c>
      <c r="O12" s="981"/>
      <c r="P12" s="979">
        <v>6</v>
      </c>
      <c r="Q12" s="979">
        <v>42</v>
      </c>
      <c r="R12" s="981"/>
      <c r="S12" s="979">
        <v>41</v>
      </c>
      <c r="T12" s="979">
        <v>62</v>
      </c>
      <c r="U12" s="979">
        <v>60</v>
      </c>
      <c r="V12" s="979">
        <v>3</v>
      </c>
      <c r="W12" s="979">
        <v>3</v>
      </c>
      <c r="X12" s="979">
        <v>25</v>
      </c>
      <c r="Y12" s="979">
        <v>24</v>
      </c>
      <c r="Z12" s="979">
        <v>912</v>
      </c>
      <c r="AA12" s="980"/>
      <c r="AB12" s="979">
        <v>444</v>
      </c>
      <c r="AC12" s="979">
        <v>21</v>
      </c>
      <c r="AD12" s="979">
        <v>21</v>
      </c>
      <c r="AE12" s="979">
        <v>148</v>
      </c>
      <c r="AF12" s="981"/>
      <c r="AG12" s="979">
        <v>144</v>
      </c>
      <c r="AH12" s="979">
        <v>46</v>
      </c>
      <c r="AI12" s="979">
        <v>45</v>
      </c>
      <c r="AJ12" s="979">
        <v>5</v>
      </c>
      <c r="AK12" s="979">
        <v>5</v>
      </c>
      <c r="AL12" s="979">
        <v>0</v>
      </c>
      <c r="AM12" s="979">
        <v>0</v>
      </c>
      <c r="AN12" s="979">
        <v>0</v>
      </c>
      <c r="AO12" s="979">
        <v>0</v>
      </c>
      <c r="AP12" s="979">
        <v>0</v>
      </c>
      <c r="AQ12" s="979">
        <v>0</v>
      </c>
      <c r="AR12" s="979">
        <v>3</v>
      </c>
      <c r="AS12" s="979">
        <v>3</v>
      </c>
      <c r="AT12" s="979">
        <v>3</v>
      </c>
      <c r="AU12" s="979">
        <v>3</v>
      </c>
      <c r="AV12" s="979">
        <v>117</v>
      </c>
      <c r="AW12" s="981"/>
      <c r="AX12" s="982">
        <v>114</v>
      </c>
    </row>
    <row r="13" spans="2:50" s="974" customFormat="1" ht="12">
      <c r="B13" s="1530"/>
      <c r="C13" s="989" t="s">
        <v>1104</v>
      </c>
      <c r="D13" s="979">
        <f t="shared" si="3"/>
        <v>1272</v>
      </c>
      <c r="E13" s="980">
        <v>4</v>
      </c>
      <c r="F13" s="979">
        <f t="shared" si="4"/>
        <v>917</v>
      </c>
      <c r="G13" s="979">
        <v>0</v>
      </c>
      <c r="H13" s="981"/>
      <c r="I13" s="979">
        <v>0</v>
      </c>
      <c r="J13" s="979">
        <v>0</v>
      </c>
      <c r="K13" s="979">
        <v>0</v>
      </c>
      <c r="L13" s="979">
        <v>12</v>
      </c>
      <c r="M13" s="979">
        <v>3</v>
      </c>
      <c r="N13" s="979">
        <v>4</v>
      </c>
      <c r="O13" s="981"/>
      <c r="P13" s="979">
        <v>4</v>
      </c>
      <c r="Q13" s="979">
        <v>35</v>
      </c>
      <c r="R13" s="981"/>
      <c r="S13" s="979">
        <v>31</v>
      </c>
      <c r="T13" s="979">
        <v>60</v>
      </c>
      <c r="U13" s="979">
        <v>58</v>
      </c>
      <c r="V13" s="979">
        <v>12</v>
      </c>
      <c r="W13" s="979">
        <v>9</v>
      </c>
      <c r="X13" s="979">
        <v>17</v>
      </c>
      <c r="Y13" s="979">
        <v>17</v>
      </c>
      <c r="Z13" s="979">
        <v>696</v>
      </c>
      <c r="AA13" s="980">
        <v>4</v>
      </c>
      <c r="AB13" s="979">
        <v>361</v>
      </c>
      <c r="AC13" s="979">
        <v>10</v>
      </c>
      <c r="AD13" s="979">
        <v>10</v>
      </c>
      <c r="AE13" s="979">
        <v>268</v>
      </c>
      <c r="AF13" s="981"/>
      <c r="AG13" s="979">
        <v>268</v>
      </c>
      <c r="AH13" s="979">
        <v>32</v>
      </c>
      <c r="AI13" s="979">
        <v>32</v>
      </c>
      <c r="AJ13" s="979">
        <v>11</v>
      </c>
      <c r="AK13" s="979">
        <v>10</v>
      </c>
      <c r="AL13" s="979">
        <v>0</v>
      </c>
      <c r="AM13" s="979">
        <v>0</v>
      </c>
      <c r="AN13" s="979">
        <v>2</v>
      </c>
      <c r="AO13" s="979">
        <v>2</v>
      </c>
      <c r="AP13" s="979">
        <v>0</v>
      </c>
      <c r="AQ13" s="979">
        <v>0</v>
      </c>
      <c r="AR13" s="979">
        <v>1</v>
      </c>
      <c r="AS13" s="979">
        <v>1</v>
      </c>
      <c r="AT13" s="979">
        <v>0</v>
      </c>
      <c r="AU13" s="979">
        <v>0</v>
      </c>
      <c r="AV13" s="979">
        <v>112</v>
      </c>
      <c r="AW13" s="981"/>
      <c r="AX13" s="982">
        <v>111</v>
      </c>
    </row>
    <row r="14" spans="2:50" s="974" customFormat="1" ht="12">
      <c r="B14" s="1530"/>
      <c r="C14" s="989" t="s">
        <v>1105</v>
      </c>
      <c r="D14" s="979">
        <f t="shared" si="3"/>
        <v>1633</v>
      </c>
      <c r="E14" s="980"/>
      <c r="F14" s="979">
        <f t="shared" si="4"/>
        <v>1385</v>
      </c>
      <c r="G14" s="979">
        <v>0</v>
      </c>
      <c r="H14" s="981"/>
      <c r="I14" s="979">
        <v>0</v>
      </c>
      <c r="J14" s="979">
        <v>2</v>
      </c>
      <c r="K14" s="979">
        <v>1</v>
      </c>
      <c r="L14" s="979">
        <v>4</v>
      </c>
      <c r="M14" s="979">
        <v>7</v>
      </c>
      <c r="N14" s="979">
        <v>15</v>
      </c>
      <c r="O14" s="981"/>
      <c r="P14" s="979">
        <v>16</v>
      </c>
      <c r="Q14" s="979">
        <v>33</v>
      </c>
      <c r="R14" s="981"/>
      <c r="S14" s="979">
        <v>35</v>
      </c>
      <c r="T14" s="979">
        <v>50</v>
      </c>
      <c r="U14" s="979">
        <v>50</v>
      </c>
      <c r="V14" s="979">
        <v>6</v>
      </c>
      <c r="W14" s="979">
        <v>6</v>
      </c>
      <c r="X14" s="979">
        <v>23</v>
      </c>
      <c r="Y14" s="979">
        <v>22</v>
      </c>
      <c r="Z14" s="979">
        <v>1015</v>
      </c>
      <c r="AA14" s="980"/>
      <c r="AB14" s="979">
        <v>777</v>
      </c>
      <c r="AC14" s="979">
        <v>23</v>
      </c>
      <c r="AD14" s="979">
        <v>23</v>
      </c>
      <c r="AE14" s="979">
        <v>235</v>
      </c>
      <c r="AF14" s="981"/>
      <c r="AG14" s="979">
        <v>226</v>
      </c>
      <c r="AH14" s="979">
        <v>48</v>
      </c>
      <c r="AI14" s="979">
        <v>47</v>
      </c>
      <c r="AJ14" s="979">
        <v>6</v>
      </c>
      <c r="AK14" s="979">
        <v>6</v>
      </c>
      <c r="AL14" s="979">
        <v>0</v>
      </c>
      <c r="AM14" s="979">
        <v>0</v>
      </c>
      <c r="AN14" s="979">
        <v>1</v>
      </c>
      <c r="AO14" s="979">
        <v>1</v>
      </c>
      <c r="AP14" s="979">
        <v>0</v>
      </c>
      <c r="AQ14" s="979">
        <v>0</v>
      </c>
      <c r="AR14" s="979">
        <v>1</v>
      </c>
      <c r="AS14" s="979">
        <v>1</v>
      </c>
      <c r="AT14" s="979">
        <v>1</v>
      </c>
      <c r="AU14" s="979">
        <v>1</v>
      </c>
      <c r="AV14" s="979">
        <v>170</v>
      </c>
      <c r="AW14" s="981"/>
      <c r="AX14" s="982">
        <v>166</v>
      </c>
    </row>
    <row r="15" spans="2:50" s="974" customFormat="1" ht="12">
      <c r="B15" s="1530"/>
      <c r="C15" s="989" t="s">
        <v>1106</v>
      </c>
      <c r="D15" s="979">
        <f t="shared" si="3"/>
        <v>1176</v>
      </c>
      <c r="E15" s="980">
        <v>5</v>
      </c>
      <c r="F15" s="979">
        <f t="shared" si="4"/>
        <v>866</v>
      </c>
      <c r="G15" s="979">
        <v>1</v>
      </c>
      <c r="H15" s="981"/>
      <c r="I15" s="979">
        <v>1</v>
      </c>
      <c r="J15" s="979">
        <v>2</v>
      </c>
      <c r="K15" s="979">
        <v>1</v>
      </c>
      <c r="L15" s="979">
        <v>1</v>
      </c>
      <c r="M15" s="979">
        <v>1</v>
      </c>
      <c r="N15" s="979">
        <v>9</v>
      </c>
      <c r="O15" s="981"/>
      <c r="P15" s="979">
        <v>7</v>
      </c>
      <c r="Q15" s="979">
        <v>41</v>
      </c>
      <c r="R15" s="981"/>
      <c r="S15" s="979">
        <v>40</v>
      </c>
      <c r="T15" s="979">
        <v>70</v>
      </c>
      <c r="U15" s="979">
        <v>70</v>
      </c>
      <c r="V15" s="979">
        <v>12</v>
      </c>
      <c r="W15" s="979">
        <v>10</v>
      </c>
      <c r="X15" s="979">
        <v>20</v>
      </c>
      <c r="Y15" s="979">
        <v>20</v>
      </c>
      <c r="Z15" s="979">
        <v>651</v>
      </c>
      <c r="AA15" s="980">
        <v>5</v>
      </c>
      <c r="AB15" s="979">
        <v>351</v>
      </c>
      <c r="AC15" s="979">
        <v>3</v>
      </c>
      <c r="AD15" s="979">
        <v>3</v>
      </c>
      <c r="AE15" s="979">
        <v>126</v>
      </c>
      <c r="AF15" s="981"/>
      <c r="AG15" s="979">
        <v>123</v>
      </c>
      <c r="AH15" s="979">
        <v>65</v>
      </c>
      <c r="AI15" s="979">
        <v>65</v>
      </c>
      <c r="AJ15" s="979">
        <v>2</v>
      </c>
      <c r="AK15" s="979">
        <v>2</v>
      </c>
      <c r="AL15" s="979">
        <v>5</v>
      </c>
      <c r="AM15" s="979">
        <v>5</v>
      </c>
      <c r="AN15" s="979">
        <v>0</v>
      </c>
      <c r="AO15" s="979">
        <v>0</v>
      </c>
      <c r="AP15" s="979">
        <v>0</v>
      </c>
      <c r="AQ15" s="979">
        <v>0</v>
      </c>
      <c r="AR15" s="979">
        <v>1</v>
      </c>
      <c r="AS15" s="979">
        <v>1</v>
      </c>
      <c r="AT15" s="979">
        <v>1</v>
      </c>
      <c r="AU15" s="979">
        <v>1</v>
      </c>
      <c r="AV15" s="979">
        <v>166</v>
      </c>
      <c r="AW15" s="981"/>
      <c r="AX15" s="982">
        <v>165</v>
      </c>
    </row>
    <row r="16" spans="2:50" s="974" customFormat="1" ht="12">
      <c r="B16" s="1530"/>
      <c r="C16" s="989" t="s">
        <v>1107</v>
      </c>
      <c r="D16" s="979">
        <f t="shared" si="3"/>
        <v>1223</v>
      </c>
      <c r="E16" s="980"/>
      <c r="F16" s="979">
        <f t="shared" si="4"/>
        <v>852</v>
      </c>
      <c r="G16" s="979">
        <v>0</v>
      </c>
      <c r="H16" s="981"/>
      <c r="I16" s="979">
        <v>0</v>
      </c>
      <c r="J16" s="979">
        <v>4</v>
      </c>
      <c r="K16" s="979">
        <v>2</v>
      </c>
      <c r="L16" s="979">
        <v>2</v>
      </c>
      <c r="M16" s="979">
        <v>1</v>
      </c>
      <c r="N16" s="979">
        <v>8</v>
      </c>
      <c r="O16" s="981"/>
      <c r="P16" s="979">
        <v>6</v>
      </c>
      <c r="Q16" s="979">
        <v>37</v>
      </c>
      <c r="R16" s="981"/>
      <c r="S16" s="979">
        <v>35</v>
      </c>
      <c r="T16" s="979">
        <v>90</v>
      </c>
      <c r="U16" s="979">
        <v>87</v>
      </c>
      <c r="V16" s="979">
        <v>4</v>
      </c>
      <c r="W16" s="979">
        <v>5</v>
      </c>
      <c r="X16" s="979">
        <v>31</v>
      </c>
      <c r="Y16" s="979">
        <v>29</v>
      </c>
      <c r="Z16" s="979">
        <v>695</v>
      </c>
      <c r="AA16" s="980"/>
      <c r="AB16" s="979">
        <v>346</v>
      </c>
      <c r="AC16" s="979">
        <v>5</v>
      </c>
      <c r="AD16" s="979">
        <v>5</v>
      </c>
      <c r="AE16" s="979">
        <v>111</v>
      </c>
      <c r="AF16" s="981"/>
      <c r="AG16" s="979">
        <v>104</v>
      </c>
      <c r="AH16" s="979">
        <v>35</v>
      </c>
      <c r="AI16" s="979">
        <v>35</v>
      </c>
      <c r="AJ16" s="979">
        <v>6</v>
      </c>
      <c r="AK16" s="979">
        <v>6</v>
      </c>
      <c r="AL16" s="979">
        <v>9</v>
      </c>
      <c r="AM16" s="979">
        <v>9</v>
      </c>
      <c r="AN16" s="979">
        <v>0</v>
      </c>
      <c r="AO16" s="979">
        <v>0</v>
      </c>
      <c r="AP16" s="979">
        <v>0</v>
      </c>
      <c r="AQ16" s="979">
        <v>0</v>
      </c>
      <c r="AR16" s="979">
        <v>7</v>
      </c>
      <c r="AS16" s="979">
        <v>7</v>
      </c>
      <c r="AT16" s="979">
        <v>7</v>
      </c>
      <c r="AU16" s="979">
        <v>7</v>
      </c>
      <c r="AV16" s="979">
        <v>172</v>
      </c>
      <c r="AW16" s="981"/>
      <c r="AX16" s="982">
        <v>168</v>
      </c>
    </row>
    <row r="17" spans="2:50" s="974" customFormat="1" ht="12">
      <c r="B17" s="1530"/>
      <c r="C17" s="989" t="s">
        <v>1108</v>
      </c>
      <c r="D17" s="979">
        <f t="shared" si="3"/>
        <v>1329</v>
      </c>
      <c r="E17" s="980">
        <v>7</v>
      </c>
      <c r="F17" s="979">
        <f t="shared" si="4"/>
        <v>964</v>
      </c>
      <c r="G17" s="979">
        <v>1</v>
      </c>
      <c r="H17" s="981"/>
      <c r="I17" s="979">
        <v>1</v>
      </c>
      <c r="J17" s="979">
        <v>0</v>
      </c>
      <c r="K17" s="979">
        <v>1</v>
      </c>
      <c r="L17" s="979">
        <v>1</v>
      </c>
      <c r="M17" s="979">
        <v>2</v>
      </c>
      <c r="N17" s="979">
        <v>12</v>
      </c>
      <c r="O17" s="981"/>
      <c r="P17" s="979">
        <v>12</v>
      </c>
      <c r="Q17" s="979">
        <v>37</v>
      </c>
      <c r="R17" s="981"/>
      <c r="S17" s="979">
        <v>36</v>
      </c>
      <c r="T17" s="979">
        <v>79</v>
      </c>
      <c r="U17" s="979">
        <v>76</v>
      </c>
      <c r="V17" s="979">
        <v>4</v>
      </c>
      <c r="W17" s="979">
        <v>4</v>
      </c>
      <c r="X17" s="979">
        <v>35</v>
      </c>
      <c r="Y17" s="979">
        <v>32</v>
      </c>
      <c r="Z17" s="979">
        <v>769</v>
      </c>
      <c r="AA17" s="980">
        <v>7</v>
      </c>
      <c r="AB17" s="979">
        <v>423</v>
      </c>
      <c r="AC17" s="979">
        <v>9</v>
      </c>
      <c r="AD17" s="979">
        <v>9</v>
      </c>
      <c r="AE17" s="979">
        <v>145</v>
      </c>
      <c r="AF17" s="981"/>
      <c r="AG17" s="979">
        <v>136</v>
      </c>
      <c r="AH17" s="979">
        <v>37</v>
      </c>
      <c r="AI17" s="979">
        <v>37</v>
      </c>
      <c r="AJ17" s="979">
        <v>3</v>
      </c>
      <c r="AK17" s="979">
        <v>3</v>
      </c>
      <c r="AL17" s="979">
        <v>1</v>
      </c>
      <c r="AM17" s="979">
        <v>1</v>
      </c>
      <c r="AN17" s="979">
        <v>2</v>
      </c>
      <c r="AO17" s="979">
        <v>2</v>
      </c>
      <c r="AP17" s="979">
        <v>0</v>
      </c>
      <c r="AQ17" s="979">
        <v>0</v>
      </c>
      <c r="AR17" s="979">
        <v>4</v>
      </c>
      <c r="AS17" s="979">
        <v>4</v>
      </c>
      <c r="AT17" s="979">
        <v>0</v>
      </c>
      <c r="AU17" s="979">
        <v>0</v>
      </c>
      <c r="AV17" s="979">
        <v>190</v>
      </c>
      <c r="AW17" s="981"/>
      <c r="AX17" s="982">
        <v>185</v>
      </c>
    </row>
    <row r="18" spans="2:50" s="974" customFormat="1" ht="12">
      <c r="B18" s="1530"/>
      <c r="C18" s="989" t="s">
        <v>1109</v>
      </c>
      <c r="D18" s="979">
        <f t="shared" si="3"/>
        <v>1270</v>
      </c>
      <c r="E18" s="980"/>
      <c r="F18" s="979">
        <f t="shared" si="4"/>
        <v>908</v>
      </c>
      <c r="G18" s="979">
        <v>3</v>
      </c>
      <c r="H18" s="980">
        <v>2</v>
      </c>
      <c r="I18" s="979">
        <v>1</v>
      </c>
      <c r="J18" s="979">
        <v>4</v>
      </c>
      <c r="K18" s="979">
        <v>3</v>
      </c>
      <c r="L18" s="979">
        <v>1</v>
      </c>
      <c r="M18" s="979">
        <v>0</v>
      </c>
      <c r="N18" s="979">
        <v>5</v>
      </c>
      <c r="O18" s="981"/>
      <c r="P18" s="979">
        <v>2</v>
      </c>
      <c r="Q18" s="979">
        <v>55</v>
      </c>
      <c r="R18" s="981"/>
      <c r="S18" s="979">
        <v>55</v>
      </c>
      <c r="T18" s="979">
        <v>55</v>
      </c>
      <c r="U18" s="979">
        <v>53</v>
      </c>
      <c r="V18" s="979">
        <v>5</v>
      </c>
      <c r="W18" s="979">
        <v>5</v>
      </c>
      <c r="X18" s="979">
        <v>50</v>
      </c>
      <c r="Y18" s="979">
        <v>49</v>
      </c>
      <c r="Z18" s="979">
        <v>755</v>
      </c>
      <c r="AA18" s="980">
        <v>2</v>
      </c>
      <c r="AB18" s="979">
        <v>419</v>
      </c>
      <c r="AC18" s="979">
        <v>14</v>
      </c>
      <c r="AD18" s="979">
        <v>14</v>
      </c>
      <c r="AE18" s="979">
        <v>118</v>
      </c>
      <c r="AF18" s="981"/>
      <c r="AG18" s="979">
        <v>104</v>
      </c>
      <c r="AH18" s="979">
        <v>38</v>
      </c>
      <c r="AI18" s="979">
        <v>38</v>
      </c>
      <c r="AJ18" s="979">
        <v>6</v>
      </c>
      <c r="AK18" s="979">
        <v>6</v>
      </c>
      <c r="AL18" s="979">
        <v>1</v>
      </c>
      <c r="AM18" s="979">
        <v>1</v>
      </c>
      <c r="AN18" s="979">
        <v>0</v>
      </c>
      <c r="AO18" s="979">
        <v>0</v>
      </c>
      <c r="AP18" s="979">
        <v>0</v>
      </c>
      <c r="AQ18" s="979">
        <v>0</v>
      </c>
      <c r="AR18" s="979">
        <v>4</v>
      </c>
      <c r="AS18" s="979">
        <v>4</v>
      </c>
      <c r="AT18" s="979">
        <v>0</v>
      </c>
      <c r="AU18" s="979">
        <v>0</v>
      </c>
      <c r="AV18" s="979">
        <v>156</v>
      </c>
      <c r="AW18" s="981"/>
      <c r="AX18" s="982">
        <v>154</v>
      </c>
    </row>
    <row r="19" spans="2:50" s="974" customFormat="1" ht="12">
      <c r="B19" s="1530"/>
      <c r="C19" s="989" t="s">
        <v>1110</v>
      </c>
      <c r="D19" s="979">
        <f t="shared" si="3"/>
        <v>1370</v>
      </c>
      <c r="E19" s="980"/>
      <c r="F19" s="979">
        <f t="shared" si="4"/>
        <v>1041</v>
      </c>
      <c r="G19" s="979">
        <v>1</v>
      </c>
      <c r="H19" s="981"/>
      <c r="I19" s="979">
        <v>1</v>
      </c>
      <c r="J19" s="979">
        <v>1</v>
      </c>
      <c r="K19" s="979">
        <v>1</v>
      </c>
      <c r="L19" s="979">
        <v>2</v>
      </c>
      <c r="M19" s="979">
        <v>1</v>
      </c>
      <c r="N19" s="979">
        <v>1</v>
      </c>
      <c r="O19" s="981"/>
      <c r="P19" s="979">
        <v>2</v>
      </c>
      <c r="Q19" s="979">
        <v>63</v>
      </c>
      <c r="R19" s="981"/>
      <c r="S19" s="979">
        <v>63</v>
      </c>
      <c r="T19" s="979">
        <v>51</v>
      </c>
      <c r="U19" s="979">
        <v>49</v>
      </c>
      <c r="V19" s="979">
        <v>4</v>
      </c>
      <c r="W19" s="979">
        <v>3</v>
      </c>
      <c r="X19" s="979">
        <v>7</v>
      </c>
      <c r="Y19" s="979">
        <v>7</v>
      </c>
      <c r="Z19" s="979">
        <v>808</v>
      </c>
      <c r="AA19" s="981"/>
      <c r="AB19" s="979">
        <v>491</v>
      </c>
      <c r="AC19" s="979">
        <v>2</v>
      </c>
      <c r="AD19" s="979">
        <v>2</v>
      </c>
      <c r="AE19" s="979">
        <v>181</v>
      </c>
      <c r="AF19" s="981"/>
      <c r="AG19" s="979">
        <v>176</v>
      </c>
      <c r="AH19" s="979">
        <v>30</v>
      </c>
      <c r="AI19" s="979">
        <v>29</v>
      </c>
      <c r="AJ19" s="979">
        <v>8</v>
      </c>
      <c r="AK19" s="979">
        <v>8</v>
      </c>
      <c r="AL19" s="979">
        <v>0</v>
      </c>
      <c r="AM19" s="979">
        <v>0</v>
      </c>
      <c r="AN19" s="979">
        <v>0</v>
      </c>
      <c r="AO19" s="979">
        <v>0</v>
      </c>
      <c r="AP19" s="979">
        <v>0</v>
      </c>
      <c r="AQ19" s="979">
        <v>0</v>
      </c>
      <c r="AR19" s="979">
        <v>2</v>
      </c>
      <c r="AS19" s="979">
        <v>2</v>
      </c>
      <c r="AT19" s="979">
        <v>1</v>
      </c>
      <c r="AU19" s="979">
        <v>1</v>
      </c>
      <c r="AV19" s="979">
        <v>208</v>
      </c>
      <c r="AW19" s="981"/>
      <c r="AX19" s="982">
        <v>205</v>
      </c>
    </row>
    <row r="20" spans="2:50" s="974" customFormat="1" ht="12">
      <c r="B20" s="1530"/>
      <c r="C20" s="989" t="s">
        <v>1111</v>
      </c>
      <c r="D20" s="979">
        <f t="shared" si="3"/>
        <v>1260</v>
      </c>
      <c r="E20" s="980"/>
      <c r="F20" s="979">
        <f t="shared" si="4"/>
        <v>967</v>
      </c>
      <c r="G20" s="979">
        <v>0</v>
      </c>
      <c r="H20" s="981"/>
      <c r="I20" s="979">
        <v>0</v>
      </c>
      <c r="J20" s="979">
        <v>0</v>
      </c>
      <c r="K20" s="979">
        <v>1</v>
      </c>
      <c r="L20" s="979">
        <v>0</v>
      </c>
      <c r="M20" s="979">
        <v>0</v>
      </c>
      <c r="N20" s="979">
        <v>0</v>
      </c>
      <c r="O20" s="981"/>
      <c r="P20" s="979">
        <v>1</v>
      </c>
      <c r="Q20" s="979">
        <v>55</v>
      </c>
      <c r="R20" s="981"/>
      <c r="S20" s="979">
        <v>54</v>
      </c>
      <c r="T20" s="979">
        <v>47</v>
      </c>
      <c r="U20" s="979">
        <v>46</v>
      </c>
      <c r="V20" s="979">
        <v>1</v>
      </c>
      <c r="W20" s="979">
        <v>1</v>
      </c>
      <c r="X20" s="979">
        <v>26</v>
      </c>
      <c r="Y20" s="979">
        <v>24</v>
      </c>
      <c r="Z20" s="979">
        <v>748</v>
      </c>
      <c r="AA20" s="981"/>
      <c r="AB20" s="979">
        <v>467</v>
      </c>
      <c r="AC20" s="979">
        <v>42</v>
      </c>
      <c r="AD20" s="979">
        <v>42</v>
      </c>
      <c r="AE20" s="979">
        <v>84</v>
      </c>
      <c r="AF20" s="981"/>
      <c r="AG20" s="979">
        <v>74</v>
      </c>
      <c r="AH20" s="979">
        <v>31</v>
      </c>
      <c r="AI20" s="979">
        <v>31</v>
      </c>
      <c r="AJ20" s="979">
        <v>6</v>
      </c>
      <c r="AK20" s="979">
        <v>6</v>
      </c>
      <c r="AL20" s="979">
        <v>4</v>
      </c>
      <c r="AM20" s="979">
        <v>4</v>
      </c>
      <c r="AN20" s="979">
        <v>0</v>
      </c>
      <c r="AO20" s="979">
        <v>0</v>
      </c>
      <c r="AP20" s="979">
        <v>1</v>
      </c>
      <c r="AQ20" s="979">
        <v>1</v>
      </c>
      <c r="AR20" s="979">
        <v>3</v>
      </c>
      <c r="AS20" s="979">
        <v>3</v>
      </c>
      <c r="AT20" s="979">
        <v>0</v>
      </c>
      <c r="AU20" s="979">
        <v>0</v>
      </c>
      <c r="AV20" s="979">
        <v>212</v>
      </c>
      <c r="AW20" s="981"/>
      <c r="AX20" s="982">
        <v>212</v>
      </c>
    </row>
    <row r="21" spans="2:50" s="974" customFormat="1" ht="12">
      <c r="B21" s="1530" t="s">
        <v>1137</v>
      </c>
      <c r="C21" s="991" t="s">
        <v>1138</v>
      </c>
      <c r="D21" s="979">
        <v>3288</v>
      </c>
      <c r="E21" s="980">
        <v>1</v>
      </c>
      <c r="F21" s="979">
        <v>1902</v>
      </c>
      <c r="G21" s="979">
        <v>1</v>
      </c>
      <c r="H21" s="980">
        <v>1</v>
      </c>
      <c r="I21" s="981">
        <v>1</v>
      </c>
      <c r="J21" s="979">
        <v>8</v>
      </c>
      <c r="K21" s="979">
        <v>0</v>
      </c>
      <c r="L21" s="979">
        <v>2</v>
      </c>
      <c r="M21" s="979">
        <v>3</v>
      </c>
      <c r="N21" s="979">
        <v>8</v>
      </c>
      <c r="O21" s="981"/>
      <c r="P21" s="979">
        <v>8</v>
      </c>
      <c r="Q21" s="979">
        <v>51</v>
      </c>
      <c r="R21" s="981"/>
      <c r="S21" s="981">
        <v>45</v>
      </c>
      <c r="T21" s="979">
        <v>85</v>
      </c>
      <c r="U21" s="979">
        <v>69</v>
      </c>
      <c r="V21" s="979">
        <v>9</v>
      </c>
      <c r="W21" s="979">
        <v>7</v>
      </c>
      <c r="X21" s="979">
        <v>53</v>
      </c>
      <c r="Y21" s="979">
        <v>46</v>
      </c>
      <c r="Z21" s="979">
        <v>2476</v>
      </c>
      <c r="AA21" s="981"/>
      <c r="AB21" s="981">
        <v>1149</v>
      </c>
      <c r="AC21" s="979">
        <v>26</v>
      </c>
      <c r="AD21" s="979">
        <v>26</v>
      </c>
      <c r="AE21" s="979">
        <v>211</v>
      </c>
      <c r="AF21" s="981"/>
      <c r="AG21" s="979">
        <v>196</v>
      </c>
      <c r="AH21" s="979">
        <v>40</v>
      </c>
      <c r="AI21" s="979">
        <v>40</v>
      </c>
      <c r="AJ21" s="979">
        <v>11</v>
      </c>
      <c r="AK21" s="979">
        <v>11</v>
      </c>
      <c r="AL21" s="979">
        <v>1</v>
      </c>
      <c r="AM21" s="979">
        <v>1</v>
      </c>
      <c r="AN21" s="979">
        <v>0</v>
      </c>
      <c r="AO21" s="979">
        <v>0</v>
      </c>
      <c r="AP21" s="979">
        <v>0</v>
      </c>
      <c r="AQ21" s="979">
        <v>0</v>
      </c>
      <c r="AR21" s="979">
        <v>5</v>
      </c>
      <c r="AS21" s="979">
        <v>4</v>
      </c>
      <c r="AT21" s="979">
        <v>9</v>
      </c>
      <c r="AU21" s="979">
        <v>9</v>
      </c>
      <c r="AV21" s="979">
        <v>292</v>
      </c>
      <c r="AW21" s="981"/>
      <c r="AX21" s="982">
        <v>282</v>
      </c>
    </row>
    <row r="22" spans="2:50" s="974" customFormat="1" ht="12">
      <c r="B22" s="1531"/>
      <c r="C22" s="991" t="s">
        <v>1139</v>
      </c>
      <c r="D22" s="979">
        <v>636</v>
      </c>
      <c r="E22" s="980"/>
      <c r="F22" s="979">
        <f aca="true" t="shared" si="5" ref="F22:F37">SUM(I22,K22,M22,P22,S22,U22,W22,Y22,AD22,AG22,AI22,AK22,AM22,AO22,AQ22,AS22,AX22,AB22,AU22)</f>
        <v>552</v>
      </c>
      <c r="G22" s="979">
        <v>0</v>
      </c>
      <c r="H22" s="980"/>
      <c r="I22" s="979">
        <v>0</v>
      </c>
      <c r="J22" s="979">
        <v>0</v>
      </c>
      <c r="K22" s="979">
        <v>0</v>
      </c>
      <c r="L22" s="979">
        <v>1</v>
      </c>
      <c r="M22" s="979">
        <v>0</v>
      </c>
      <c r="N22" s="979">
        <v>1</v>
      </c>
      <c r="O22" s="981"/>
      <c r="P22" s="979">
        <v>1</v>
      </c>
      <c r="Q22" s="979">
        <v>25</v>
      </c>
      <c r="R22" s="981"/>
      <c r="S22" s="981">
        <v>25</v>
      </c>
      <c r="T22" s="979">
        <v>26</v>
      </c>
      <c r="U22" s="979">
        <v>26</v>
      </c>
      <c r="V22" s="979">
        <v>3</v>
      </c>
      <c r="W22" s="979">
        <v>3</v>
      </c>
      <c r="X22" s="979">
        <v>8</v>
      </c>
      <c r="Y22" s="979">
        <v>8</v>
      </c>
      <c r="Z22" s="979">
        <v>368</v>
      </c>
      <c r="AA22" s="981"/>
      <c r="AB22" s="981">
        <v>286</v>
      </c>
      <c r="AC22" s="979">
        <v>8</v>
      </c>
      <c r="AD22" s="979">
        <v>8</v>
      </c>
      <c r="AE22" s="979">
        <v>94</v>
      </c>
      <c r="AF22" s="981"/>
      <c r="AG22" s="979">
        <v>93</v>
      </c>
      <c r="AH22" s="979">
        <v>26</v>
      </c>
      <c r="AI22" s="979">
        <v>26</v>
      </c>
      <c r="AJ22" s="979">
        <v>3</v>
      </c>
      <c r="AK22" s="979">
        <v>3</v>
      </c>
      <c r="AL22" s="979">
        <v>0</v>
      </c>
      <c r="AM22" s="979">
        <v>0</v>
      </c>
      <c r="AN22" s="979">
        <v>0</v>
      </c>
      <c r="AO22" s="979">
        <v>0</v>
      </c>
      <c r="AP22" s="979">
        <v>0</v>
      </c>
      <c r="AQ22" s="979">
        <v>0</v>
      </c>
      <c r="AR22" s="979">
        <v>1</v>
      </c>
      <c r="AS22" s="979">
        <v>1</v>
      </c>
      <c r="AT22" s="979">
        <v>0</v>
      </c>
      <c r="AU22" s="979">
        <v>0</v>
      </c>
      <c r="AV22" s="979">
        <v>72</v>
      </c>
      <c r="AW22" s="981"/>
      <c r="AX22" s="982">
        <v>72</v>
      </c>
    </row>
    <row r="23" spans="2:50" s="974" customFormat="1" ht="12">
      <c r="B23" s="1531"/>
      <c r="C23" s="991" t="s">
        <v>1140</v>
      </c>
      <c r="D23" s="979">
        <v>470</v>
      </c>
      <c r="E23" s="980">
        <v>7</v>
      </c>
      <c r="F23" s="979">
        <f t="shared" si="5"/>
        <v>361</v>
      </c>
      <c r="G23" s="979">
        <v>1</v>
      </c>
      <c r="H23" s="980">
        <v>1</v>
      </c>
      <c r="I23" s="979">
        <v>0</v>
      </c>
      <c r="J23" s="979">
        <v>0</v>
      </c>
      <c r="K23" s="979">
        <v>0</v>
      </c>
      <c r="L23" s="979">
        <v>0</v>
      </c>
      <c r="M23" s="979">
        <v>0</v>
      </c>
      <c r="N23" s="979">
        <v>3</v>
      </c>
      <c r="O23" s="981"/>
      <c r="P23" s="979">
        <v>2</v>
      </c>
      <c r="Q23" s="979">
        <v>50</v>
      </c>
      <c r="R23" s="981"/>
      <c r="S23" s="981">
        <v>49</v>
      </c>
      <c r="T23" s="979">
        <v>34</v>
      </c>
      <c r="U23" s="979">
        <v>32</v>
      </c>
      <c r="V23" s="979">
        <v>1</v>
      </c>
      <c r="W23" s="979">
        <v>1</v>
      </c>
      <c r="X23" s="979">
        <v>10</v>
      </c>
      <c r="Y23" s="979">
        <v>9</v>
      </c>
      <c r="Z23" s="979">
        <v>194</v>
      </c>
      <c r="AA23" s="980">
        <v>6</v>
      </c>
      <c r="AB23" s="981">
        <v>100</v>
      </c>
      <c r="AC23" s="979">
        <v>3</v>
      </c>
      <c r="AD23" s="979">
        <v>3</v>
      </c>
      <c r="AE23" s="979">
        <v>65</v>
      </c>
      <c r="AF23" s="981"/>
      <c r="AG23" s="979">
        <v>60</v>
      </c>
      <c r="AH23" s="979">
        <v>6</v>
      </c>
      <c r="AI23" s="979">
        <v>5</v>
      </c>
      <c r="AJ23" s="979">
        <v>2</v>
      </c>
      <c r="AK23" s="979">
        <v>2</v>
      </c>
      <c r="AL23" s="979">
        <v>0</v>
      </c>
      <c r="AM23" s="979">
        <v>0</v>
      </c>
      <c r="AN23" s="979">
        <v>0</v>
      </c>
      <c r="AO23" s="979">
        <v>0</v>
      </c>
      <c r="AP23" s="979">
        <v>0</v>
      </c>
      <c r="AQ23" s="979">
        <v>0</v>
      </c>
      <c r="AR23" s="979">
        <v>0</v>
      </c>
      <c r="AS23" s="979">
        <v>0</v>
      </c>
      <c r="AT23" s="979">
        <v>0</v>
      </c>
      <c r="AU23" s="979">
        <v>0</v>
      </c>
      <c r="AV23" s="979">
        <v>101</v>
      </c>
      <c r="AW23" s="981"/>
      <c r="AX23" s="982">
        <v>98</v>
      </c>
    </row>
    <row r="24" spans="2:50" s="974" customFormat="1" ht="12">
      <c r="B24" s="1531"/>
      <c r="C24" s="991" t="s">
        <v>1141</v>
      </c>
      <c r="D24" s="979">
        <v>647</v>
      </c>
      <c r="E24" s="980">
        <v>1</v>
      </c>
      <c r="F24" s="979">
        <f t="shared" si="5"/>
        <v>567</v>
      </c>
      <c r="G24" s="979">
        <v>0</v>
      </c>
      <c r="H24" s="979"/>
      <c r="I24" s="979">
        <v>0</v>
      </c>
      <c r="J24" s="979">
        <v>0</v>
      </c>
      <c r="K24" s="979">
        <v>0</v>
      </c>
      <c r="L24" s="979">
        <v>1</v>
      </c>
      <c r="M24" s="979">
        <v>1</v>
      </c>
      <c r="N24" s="979">
        <v>3</v>
      </c>
      <c r="O24" s="980">
        <v>1</v>
      </c>
      <c r="P24" s="979">
        <v>2</v>
      </c>
      <c r="Q24" s="979">
        <v>32</v>
      </c>
      <c r="R24" s="981"/>
      <c r="S24" s="981">
        <v>32</v>
      </c>
      <c r="T24" s="979">
        <v>34</v>
      </c>
      <c r="U24" s="979">
        <v>33</v>
      </c>
      <c r="V24" s="979">
        <v>7</v>
      </c>
      <c r="W24" s="979">
        <v>7</v>
      </c>
      <c r="X24" s="979">
        <v>6</v>
      </c>
      <c r="Y24" s="979">
        <v>6</v>
      </c>
      <c r="Z24" s="979">
        <v>304</v>
      </c>
      <c r="AA24" s="980"/>
      <c r="AB24" s="981">
        <v>230</v>
      </c>
      <c r="AC24" s="979">
        <v>4</v>
      </c>
      <c r="AD24" s="979">
        <v>4</v>
      </c>
      <c r="AE24" s="979">
        <v>126</v>
      </c>
      <c r="AF24" s="981"/>
      <c r="AG24" s="979">
        <v>124</v>
      </c>
      <c r="AH24" s="979">
        <v>44</v>
      </c>
      <c r="AI24" s="979">
        <v>43</v>
      </c>
      <c r="AJ24" s="979">
        <v>3</v>
      </c>
      <c r="AK24" s="979">
        <v>3</v>
      </c>
      <c r="AL24" s="979">
        <v>0</v>
      </c>
      <c r="AM24" s="979">
        <v>0</v>
      </c>
      <c r="AN24" s="979">
        <v>1</v>
      </c>
      <c r="AO24" s="979">
        <v>1</v>
      </c>
      <c r="AP24" s="979">
        <v>0</v>
      </c>
      <c r="AQ24" s="979">
        <v>0</v>
      </c>
      <c r="AR24" s="979">
        <v>5</v>
      </c>
      <c r="AS24" s="979">
        <v>5</v>
      </c>
      <c r="AT24" s="979">
        <v>0</v>
      </c>
      <c r="AU24" s="979">
        <v>0</v>
      </c>
      <c r="AV24" s="979">
        <v>77</v>
      </c>
      <c r="AW24" s="981"/>
      <c r="AX24" s="982">
        <v>76</v>
      </c>
    </row>
    <row r="25" spans="2:50" s="974" customFormat="1" ht="12">
      <c r="B25" s="1531"/>
      <c r="C25" s="991" t="s">
        <v>1142</v>
      </c>
      <c r="D25" s="979">
        <v>190</v>
      </c>
      <c r="E25" s="980"/>
      <c r="F25" s="979">
        <f t="shared" si="5"/>
        <v>179</v>
      </c>
      <c r="G25" s="979">
        <v>0</v>
      </c>
      <c r="H25" s="979"/>
      <c r="I25" s="979">
        <v>0</v>
      </c>
      <c r="J25" s="979">
        <v>0</v>
      </c>
      <c r="K25" s="979">
        <v>0</v>
      </c>
      <c r="L25" s="979">
        <v>0</v>
      </c>
      <c r="M25" s="979">
        <v>0</v>
      </c>
      <c r="N25" s="979">
        <v>6</v>
      </c>
      <c r="O25" s="981"/>
      <c r="P25" s="979">
        <v>6</v>
      </c>
      <c r="Q25" s="979">
        <v>16</v>
      </c>
      <c r="R25" s="981"/>
      <c r="S25" s="981">
        <v>16</v>
      </c>
      <c r="T25" s="979">
        <v>15</v>
      </c>
      <c r="U25" s="979">
        <v>15</v>
      </c>
      <c r="V25" s="979">
        <v>3</v>
      </c>
      <c r="W25" s="979">
        <v>3</v>
      </c>
      <c r="X25" s="979">
        <v>3</v>
      </c>
      <c r="Y25" s="979">
        <v>3</v>
      </c>
      <c r="Z25" s="979">
        <v>54</v>
      </c>
      <c r="AA25" s="980"/>
      <c r="AB25" s="981">
        <v>46</v>
      </c>
      <c r="AC25" s="979">
        <v>1</v>
      </c>
      <c r="AD25" s="979">
        <v>1</v>
      </c>
      <c r="AE25" s="979">
        <v>48</v>
      </c>
      <c r="AF25" s="981"/>
      <c r="AG25" s="979">
        <v>45</v>
      </c>
      <c r="AH25" s="979">
        <v>15</v>
      </c>
      <c r="AI25" s="979">
        <v>15</v>
      </c>
      <c r="AJ25" s="979">
        <v>2</v>
      </c>
      <c r="AK25" s="979">
        <v>2</v>
      </c>
      <c r="AL25" s="979">
        <v>0</v>
      </c>
      <c r="AM25" s="979">
        <v>0</v>
      </c>
      <c r="AN25" s="979">
        <v>0</v>
      </c>
      <c r="AO25" s="979">
        <v>0</v>
      </c>
      <c r="AP25" s="979">
        <v>0</v>
      </c>
      <c r="AQ25" s="979">
        <v>0</v>
      </c>
      <c r="AR25" s="979">
        <v>0</v>
      </c>
      <c r="AS25" s="979">
        <v>0</v>
      </c>
      <c r="AT25" s="979">
        <v>0</v>
      </c>
      <c r="AU25" s="979">
        <v>0</v>
      </c>
      <c r="AV25" s="979">
        <v>27</v>
      </c>
      <c r="AW25" s="981"/>
      <c r="AX25" s="982">
        <v>27</v>
      </c>
    </row>
    <row r="26" spans="2:50" s="974" customFormat="1" ht="12">
      <c r="B26" s="1531"/>
      <c r="C26" s="991" t="s">
        <v>1143</v>
      </c>
      <c r="D26" s="979">
        <v>642</v>
      </c>
      <c r="E26" s="980"/>
      <c r="F26" s="979">
        <f t="shared" si="5"/>
        <v>534</v>
      </c>
      <c r="G26" s="979">
        <v>0</v>
      </c>
      <c r="H26" s="979"/>
      <c r="I26" s="979">
        <v>0</v>
      </c>
      <c r="J26" s="979">
        <v>0</v>
      </c>
      <c r="K26" s="979">
        <v>0</v>
      </c>
      <c r="L26" s="979">
        <v>2</v>
      </c>
      <c r="M26" s="979">
        <v>0</v>
      </c>
      <c r="N26" s="979">
        <v>4</v>
      </c>
      <c r="O26" s="981"/>
      <c r="P26" s="979">
        <v>3</v>
      </c>
      <c r="Q26" s="979">
        <v>11</v>
      </c>
      <c r="R26" s="981"/>
      <c r="S26" s="981">
        <v>11</v>
      </c>
      <c r="T26" s="979">
        <v>28</v>
      </c>
      <c r="U26" s="979">
        <v>29</v>
      </c>
      <c r="V26" s="979">
        <v>1</v>
      </c>
      <c r="W26" s="979">
        <v>0</v>
      </c>
      <c r="X26" s="979">
        <v>11</v>
      </c>
      <c r="Y26" s="979">
        <v>11</v>
      </c>
      <c r="Z26" s="979">
        <v>341</v>
      </c>
      <c r="AA26" s="980"/>
      <c r="AB26" s="981">
        <v>247</v>
      </c>
      <c r="AC26" s="979">
        <v>0</v>
      </c>
      <c r="AD26" s="979">
        <v>0</v>
      </c>
      <c r="AE26" s="979">
        <v>93</v>
      </c>
      <c r="AF26" s="981"/>
      <c r="AG26" s="979">
        <v>86</v>
      </c>
      <c r="AH26" s="979">
        <v>14</v>
      </c>
      <c r="AI26" s="979">
        <v>14</v>
      </c>
      <c r="AJ26" s="979">
        <v>1</v>
      </c>
      <c r="AK26" s="979">
        <v>1</v>
      </c>
      <c r="AL26" s="979">
        <v>0</v>
      </c>
      <c r="AM26" s="979">
        <v>0</v>
      </c>
      <c r="AN26" s="979">
        <v>1</v>
      </c>
      <c r="AO26" s="979">
        <v>1</v>
      </c>
      <c r="AP26" s="979">
        <v>0</v>
      </c>
      <c r="AQ26" s="979">
        <v>0</v>
      </c>
      <c r="AR26" s="979">
        <v>0</v>
      </c>
      <c r="AS26" s="979">
        <v>0</v>
      </c>
      <c r="AT26" s="979">
        <v>0</v>
      </c>
      <c r="AU26" s="979">
        <v>0</v>
      </c>
      <c r="AV26" s="979">
        <v>135</v>
      </c>
      <c r="AW26" s="981"/>
      <c r="AX26" s="982">
        <v>131</v>
      </c>
    </row>
    <row r="27" spans="2:50" s="974" customFormat="1" ht="12">
      <c r="B27" s="1531"/>
      <c r="C27" s="991" t="s">
        <v>1144</v>
      </c>
      <c r="D27" s="979">
        <v>285</v>
      </c>
      <c r="E27" s="980"/>
      <c r="F27" s="979">
        <f t="shared" si="5"/>
        <v>251</v>
      </c>
      <c r="G27" s="979">
        <v>0</v>
      </c>
      <c r="H27" s="979"/>
      <c r="I27" s="979">
        <v>0</v>
      </c>
      <c r="J27" s="979">
        <v>0</v>
      </c>
      <c r="K27" s="979">
        <v>0</v>
      </c>
      <c r="L27" s="979">
        <v>0</v>
      </c>
      <c r="M27" s="979">
        <v>0</v>
      </c>
      <c r="N27" s="979">
        <v>0</v>
      </c>
      <c r="O27" s="981"/>
      <c r="P27" s="979">
        <v>0</v>
      </c>
      <c r="Q27" s="979">
        <v>5</v>
      </c>
      <c r="R27" s="981"/>
      <c r="S27" s="981">
        <v>5</v>
      </c>
      <c r="T27" s="979">
        <v>28</v>
      </c>
      <c r="U27" s="979">
        <v>28</v>
      </c>
      <c r="V27" s="979">
        <v>2</v>
      </c>
      <c r="W27" s="979">
        <v>2</v>
      </c>
      <c r="X27" s="979">
        <v>5</v>
      </c>
      <c r="Y27" s="979">
        <v>5</v>
      </c>
      <c r="Z27" s="979">
        <v>109</v>
      </c>
      <c r="AA27" s="980"/>
      <c r="AB27" s="981">
        <v>83</v>
      </c>
      <c r="AC27" s="979">
        <v>0</v>
      </c>
      <c r="AD27" s="979">
        <v>0</v>
      </c>
      <c r="AE27" s="979">
        <v>71</v>
      </c>
      <c r="AF27" s="981"/>
      <c r="AG27" s="979">
        <v>64</v>
      </c>
      <c r="AH27" s="979">
        <v>16</v>
      </c>
      <c r="AI27" s="979">
        <v>16</v>
      </c>
      <c r="AJ27" s="979">
        <v>1</v>
      </c>
      <c r="AK27" s="979">
        <v>1</v>
      </c>
      <c r="AL27" s="979">
        <v>4</v>
      </c>
      <c r="AM27" s="979">
        <v>4</v>
      </c>
      <c r="AN27" s="979">
        <v>0</v>
      </c>
      <c r="AO27" s="979">
        <v>0</v>
      </c>
      <c r="AP27" s="979">
        <v>0</v>
      </c>
      <c r="AQ27" s="979">
        <v>0</v>
      </c>
      <c r="AR27" s="979">
        <v>2</v>
      </c>
      <c r="AS27" s="979">
        <v>2</v>
      </c>
      <c r="AT27" s="979">
        <v>0</v>
      </c>
      <c r="AU27" s="979">
        <v>0</v>
      </c>
      <c r="AV27" s="979">
        <v>42</v>
      </c>
      <c r="AW27" s="981"/>
      <c r="AX27" s="982">
        <v>41</v>
      </c>
    </row>
    <row r="28" spans="2:50" s="974" customFormat="1" ht="12">
      <c r="B28" s="1531"/>
      <c r="C28" s="991" t="s">
        <v>1145</v>
      </c>
      <c r="D28" s="979">
        <v>1068</v>
      </c>
      <c r="E28" s="980"/>
      <c r="F28" s="979">
        <f t="shared" si="5"/>
        <v>809</v>
      </c>
      <c r="G28" s="979">
        <v>0</v>
      </c>
      <c r="H28" s="979"/>
      <c r="I28" s="979">
        <v>0</v>
      </c>
      <c r="J28" s="979">
        <v>0</v>
      </c>
      <c r="K28" s="979">
        <v>0</v>
      </c>
      <c r="L28" s="979">
        <v>1</v>
      </c>
      <c r="M28" s="979">
        <v>1</v>
      </c>
      <c r="N28" s="979">
        <v>4</v>
      </c>
      <c r="O28" s="981"/>
      <c r="P28" s="979">
        <v>3</v>
      </c>
      <c r="Q28" s="979">
        <v>58</v>
      </c>
      <c r="R28" s="981"/>
      <c r="S28" s="981">
        <v>54</v>
      </c>
      <c r="T28" s="979">
        <v>68</v>
      </c>
      <c r="U28" s="979">
        <v>64</v>
      </c>
      <c r="V28" s="979">
        <v>13</v>
      </c>
      <c r="W28" s="979">
        <v>10</v>
      </c>
      <c r="X28" s="979">
        <v>26</v>
      </c>
      <c r="Y28" s="979">
        <v>25</v>
      </c>
      <c r="Z28" s="979">
        <v>547</v>
      </c>
      <c r="AA28" s="980"/>
      <c r="AB28" s="981">
        <v>321</v>
      </c>
      <c r="AC28" s="979">
        <v>30</v>
      </c>
      <c r="AD28" s="979">
        <v>30</v>
      </c>
      <c r="AE28" s="979">
        <v>147</v>
      </c>
      <c r="AF28" s="981"/>
      <c r="AG28" s="979">
        <v>131</v>
      </c>
      <c r="AH28" s="979">
        <v>38</v>
      </c>
      <c r="AI28" s="979">
        <v>36</v>
      </c>
      <c r="AJ28" s="979">
        <v>5</v>
      </c>
      <c r="AK28" s="979">
        <v>5</v>
      </c>
      <c r="AL28" s="979">
        <v>1</v>
      </c>
      <c r="AM28" s="979">
        <v>1</v>
      </c>
      <c r="AN28" s="979">
        <v>1</v>
      </c>
      <c r="AO28" s="979">
        <v>1</v>
      </c>
      <c r="AP28" s="979">
        <v>1</v>
      </c>
      <c r="AQ28" s="979">
        <v>1</v>
      </c>
      <c r="AR28" s="979">
        <v>2</v>
      </c>
      <c r="AS28" s="979">
        <v>2</v>
      </c>
      <c r="AT28" s="979">
        <v>10</v>
      </c>
      <c r="AU28" s="979">
        <v>10</v>
      </c>
      <c r="AV28" s="979">
        <v>116</v>
      </c>
      <c r="AW28" s="981"/>
      <c r="AX28" s="982">
        <v>114</v>
      </c>
    </row>
    <row r="29" spans="2:50" s="974" customFormat="1" ht="12">
      <c r="B29" s="1531"/>
      <c r="C29" s="991" t="s">
        <v>1146</v>
      </c>
      <c r="D29" s="979">
        <v>306</v>
      </c>
      <c r="E29" s="980">
        <v>3</v>
      </c>
      <c r="F29" s="979">
        <f t="shared" si="5"/>
        <v>270</v>
      </c>
      <c r="G29" s="979">
        <v>0</v>
      </c>
      <c r="H29" s="979"/>
      <c r="I29" s="979">
        <v>0</v>
      </c>
      <c r="J29" s="979">
        <v>1</v>
      </c>
      <c r="K29" s="979">
        <v>1</v>
      </c>
      <c r="L29" s="979">
        <v>0</v>
      </c>
      <c r="M29" s="979">
        <v>0</v>
      </c>
      <c r="N29" s="979">
        <v>2</v>
      </c>
      <c r="O29" s="980">
        <v>1</v>
      </c>
      <c r="P29" s="979">
        <v>1</v>
      </c>
      <c r="Q29" s="979">
        <v>21</v>
      </c>
      <c r="R29" s="981"/>
      <c r="S29" s="981">
        <v>21</v>
      </c>
      <c r="T29" s="979">
        <v>7</v>
      </c>
      <c r="U29" s="979">
        <v>7</v>
      </c>
      <c r="V29" s="979">
        <v>0</v>
      </c>
      <c r="W29" s="979">
        <v>0</v>
      </c>
      <c r="X29" s="979">
        <v>2</v>
      </c>
      <c r="Y29" s="979">
        <v>2</v>
      </c>
      <c r="Z29" s="979">
        <v>175</v>
      </c>
      <c r="AA29" s="980">
        <v>2</v>
      </c>
      <c r="AB29" s="981">
        <v>140</v>
      </c>
      <c r="AC29" s="979">
        <v>2</v>
      </c>
      <c r="AD29" s="979">
        <v>2</v>
      </c>
      <c r="AE29" s="979">
        <v>33</v>
      </c>
      <c r="AF29" s="981"/>
      <c r="AG29" s="979">
        <v>33</v>
      </c>
      <c r="AH29" s="979">
        <v>10</v>
      </c>
      <c r="AI29" s="979">
        <v>10</v>
      </c>
      <c r="AJ29" s="979">
        <v>1</v>
      </c>
      <c r="AK29" s="979">
        <v>1</v>
      </c>
      <c r="AL29" s="979">
        <v>0</v>
      </c>
      <c r="AM29" s="979">
        <v>0</v>
      </c>
      <c r="AN29" s="979">
        <v>0</v>
      </c>
      <c r="AO29" s="979">
        <v>0</v>
      </c>
      <c r="AP29" s="979">
        <v>0</v>
      </c>
      <c r="AQ29" s="979">
        <v>0</v>
      </c>
      <c r="AR29" s="979">
        <v>1</v>
      </c>
      <c r="AS29" s="979">
        <v>1</v>
      </c>
      <c r="AT29" s="979">
        <v>0</v>
      </c>
      <c r="AU29" s="979">
        <v>0</v>
      </c>
      <c r="AV29" s="979">
        <v>51</v>
      </c>
      <c r="AW29" s="981"/>
      <c r="AX29" s="982">
        <v>51</v>
      </c>
    </row>
    <row r="30" spans="2:50" s="974" customFormat="1" ht="12">
      <c r="B30" s="1531"/>
      <c r="C30" s="991" t="s">
        <v>1147</v>
      </c>
      <c r="D30" s="979">
        <v>2349</v>
      </c>
      <c r="E30" s="980"/>
      <c r="F30" s="979">
        <f t="shared" si="5"/>
        <v>1648</v>
      </c>
      <c r="G30" s="979">
        <v>2</v>
      </c>
      <c r="H30" s="981"/>
      <c r="I30" s="981">
        <v>2</v>
      </c>
      <c r="J30" s="979">
        <v>1</v>
      </c>
      <c r="K30" s="979">
        <v>1</v>
      </c>
      <c r="L30" s="979">
        <v>4</v>
      </c>
      <c r="M30" s="979">
        <v>3</v>
      </c>
      <c r="N30" s="979">
        <v>9</v>
      </c>
      <c r="O30" s="981"/>
      <c r="P30" s="979">
        <v>9</v>
      </c>
      <c r="Q30" s="979">
        <v>22</v>
      </c>
      <c r="R30" s="981"/>
      <c r="S30" s="981">
        <v>22</v>
      </c>
      <c r="T30" s="979">
        <v>59</v>
      </c>
      <c r="U30" s="979">
        <v>59</v>
      </c>
      <c r="V30" s="979">
        <v>1</v>
      </c>
      <c r="W30" s="979">
        <v>1</v>
      </c>
      <c r="X30" s="979">
        <v>29</v>
      </c>
      <c r="Y30" s="979">
        <v>27</v>
      </c>
      <c r="Z30" s="979">
        <v>1632</v>
      </c>
      <c r="AA30" s="980"/>
      <c r="AB30" s="981">
        <v>938</v>
      </c>
      <c r="AC30" s="979">
        <v>15</v>
      </c>
      <c r="AD30" s="979">
        <v>15</v>
      </c>
      <c r="AE30" s="979">
        <v>287</v>
      </c>
      <c r="AF30" s="981"/>
      <c r="AG30" s="979">
        <v>284</v>
      </c>
      <c r="AH30" s="979">
        <v>60</v>
      </c>
      <c r="AI30" s="979">
        <v>60</v>
      </c>
      <c r="AJ30" s="979">
        <v>9</v>
      </c>
      <c r="AK30" s="979">
        <v>9</v>
      </c>
      <c r="AL30" s="979">
        <v>0</v>
      </c>
      <c r="AM30" s="979">
        <v>0</v>
      </c>
      <c r="AN30" s="979">
        <v>0</v>
      </c>
      <c r="AO30" s="979">
        <v>0</v>
      </c>
      <c r="AP30" s="979">
        <v>0</v>
      </c>
      <c r="AQ30" s="979">
        <v>0</v>
      </c>
      <c r="AR30" s="979">
        <v>2</v>
      </c>
      <c r="AS30" s="979">
        <v>2</v>
      </c>
      <c r="AT30" s="979">
        <v>0</v>
      </c>
      <c r="AU30" s="979">
        <v>0</v>
      </c>
      <c r="AV30" s="979">
        <v>217</v>
      </c>
      <c r="AW30" s="981"/>
      <c r="AX30" s="982">
        <v>216</v>
      </c>
    </row>
    <row r="31" spans="2:50" s="974" customFormat="1" ht="12">
      <c r="B31" s="1531"/>
      <c r="C31" s="991" t="s">
        <v>1148</v>
      </c>
      <c r="D31" s="979">
        <v>310</v>
      </c>
      <c r="E31" s="980">
        <v>4</v>
      </c>
      <c r="F31" s="979">
        <f t="shared" si="5"/>
        <v>237</v>
      </c>
      <c r="G31" s="979">
        <v>0</v>
      </c>
      <c r="H31" s="979"/>
      <c r="I31" s="979">
        <v>0</v>
      </c>
      <c r="J31" s="979">
        <v>0</v>
      </c>
      <c r="K31" s="979">
        <v>0</v>
      </c>
      <c r="L31" s="979">
        <v>1</v>
      </c>
      <c r="M31" s="979">
        <v>1</v>
      </c>
      <c r="N31" s="979">
        <v>2</v>
      </c>
      <c r="O31" s="981"/>
      <c r="P31" s="979">
        <v>1</v>
      </c>
      <c r="Q31" s="979">
        <v>30</v>
      </c>
      <c r="R31" s="981"/>
      <c r="S31" s="981">
        <v>30</v>
      </c>
      <c r="T31" s="979">
        <v>10</v>
      </c>
      <c r="U31" s="979">
        <v>10</v>
      </c>
      <c r="V31" s="979">
        <v>2</v>
      </c>
      <c r="W31" s="979">
        <v>2</v>
      </c>
      <c r="X31" s="979">
        <v>9</v>
      </c>
      <c r="Y31" s="979">
        <v>9</v>
      </c>
      <c r="Z31" s="979">
        <v>191</v>
      </c>
      <c r="AA31" s="980">
        <v>5</v>
      </c>
      <c r="AB31" s="981">
        <v>123</v>
      </c>
      <c r="AC31" s="979">
        <v>3</v>
      </c>
      <c r="AD31" s="979">
        <v>3</v>
      </c>
      <c r="AE31" s="979">
        <v>24</v>
      </c>
      <c r="AF31" s="981"/>
      <c r="AG31" s="979">
        <v>24</v>
      </c>
      <c r="AH31" s="979">
        <v>4</v>
      </c>
      <c r="AI31" s="979">
        <v>4</v>
      </c>
      <c r="AJ31" s="979">
        <v>0</v>
      </c>
      <c r="AK31" s="979">
        <v>0</v>
      </c>
      <c r="AL31" s="979">
        <v>0</v>
      </c>
      <c r="AM31" s="979">
        <v>0</v>
      </c>
      <c r="AN31" s="979">
        <v>0</v>
      </c>
      <c r="AO31" s="979">
        <v>0</v>
      </c>
      <c r="AP31" s="979">
        <v>0</v>
      </c>
      <c r="AQ31" s="979">
        <v>0</v>
      </c>
      <c r="AR31" s="979">
        <v>0</v>
      </c>
      <c r="AS31" s="979">
        <v>0</v>
      </c>
      <c r="AT31" s="979">
        <v>1</v>
      </c>
      <c r="AU31" s="979">
        <v>1</v>
      </c>
      <c r="AV31" s="979">
        <v>33</v>
      </c>
      <c r="AW31" s="980">
        <v>2</v>
      </c>
      <c r="AX31" s="982">
        <v>29</v>
      </c>
    </row>
    <row r="32" spans="2:50" s="974" customFormat="1" ht="12">
      <c r="B32" s="1531"/>
      <c r="C32" s="991" t="s">
        <v>1149</v>
      </c>
      <c r="D32" s="979">
        <v>1798</v>
      </c>
      <c r="E32" s="980"/>
      <c r="F32" s="979">
        <f t="shared" si="5"/>
        <v>1323</v>
      </c>
      <c r="G32" s="979">
        <v>3</v>
      </c>
      <c r="H32" s="981"/>
      <c r="I32" s="981">
        <v>3</v>
      </c>
      <c r="J32" s="979">
        <v>2</v>
      </c>
      <c r="K32" s="979">
        <v>2</v>
      </c>
      <c r="L32" s="979">
        <v>17</v>
      </c>
      <c r="M32" s="979">
        <v>16</v>
      </c>
      <c r="N32" s="979">
        <v>4</v>
      </c>
      <c r="O32" s="981"/>
      <c r="P32" s="979">
        <v>3</v>
      </c>
      <c r="Q32" s="979">
        <v>33</v>
      </c>
      <c r="R32" s="981"/>
      <c r="S32" s="981">
        <v>33</v>
      </c>
      <c r="T32" s="979">
        <v>78</v>
      </c>
      <c r="U32" s="979">
        <v>78</v>
      </c>
      <c r="V32" s="979">
        <v>6</v>
      </c>
      <c r="W32" s="979">
        <v>6</v>
      </c>
      <c r="X32" s="979">
        <v>42</v>
      </c>
      <c r="Y32" s="979">
        <v>42</v>
      </c>
      <c r="Z32" s="979">
        <v>1092</v>
      </c>
      <c r="AA32" s="980">
        <v>4</v>
      </c>
      <c r="AB32" s="981">
        <v>620</v>
      </c>
      <c r="AC32" s="979">
        <v>9</v>
      </c>
      <c r="AD32" s="979">
        <v>9</v>
      </c>
      <c r="AE32" s="979">
        <v>264</v>
      </c>
      <c r="AF32" s="981"/>
      <c r="AG32" s="979">
        <v>264</v>
      </c>
      <c r="AH32" s="979">
        <v>55</v>
      </c>
      <c r="AI32" s="979">
        <v>55</v>
      </c>
      <c r="AJ32" s="979">
        <v>11</v>
      </c>
      <c r="AK32" s="979">
        <v>11</v>
      </c>
      <c r="AL32" s="979">
        <v>0</v>
      </c>
      <c r="AM32" s="979">
        <v>0</v>
      </c>
      <c r="AN32" s="979">
        <v>0</v>
      </c>
      <c r="AO32" s="979">
        <v>0</v>
      </c>
      <c r="AP32" s="979">
        <v>0</v>
      </c>
      <c r="AQ32" s="979">
        <v>0</v>
      </c>
      <c r="AR32" s="979">
        <v>2</v>
      </c>
      <c r="AS32" s="979">
        <v>2</v>
      </c>
      <c r="AT32" s="979">
        <v>1</v>
      </c>
      <c r="AU32" s="979">
        <v>1</v>
      </c>
      <c r="AV32" s="979">
        <v>179</v>
      </c>
      <c r="AW32" s="981"/>
      <c r="AX32" s="982">
        <v>178</v>
      </c>
    </row>
    <row r="33" spans="2:50" s="974" customFormat="1" ht="12">
      <c r="B33" s="1531"/>
      <c r="C33" s="991" t="s">
        <v>1150</v>
      </c>
      <c r="D33" s="979">
        <v>193</v>
      </c>
      <c r="E33" s="980">
        <v>2</v>
      </c>
      <c r="F33" s="979">
        <f t="shared" si="5"/>
        <v>171</v>
      </c>
      <c r="G33" s="979">
        <v>0</v>
      </c>
      <c r="H33" s="979"/>
      <c r="I33" s="979">
        <v>0</v>
      </c>
      <c r="J33" s="979">
        <v>0</v>
      </c>
      <c r="K33" s="979">
        <v>0</v>
      </c>
      <c r="L33" s="979">
        <v>0</v>
      </c>
      <c r="M33" s="979">
        <v>0</v>
      </c>
      <c r="N33" s="979">
        <v>1</v>
      </c>
      <c r="O33" s="981"/>
      <c r="P33" s="979">
        <v>1</v>
      </c>
      <c r="Q33" s="979">
        <v>1</v>
      </c>
      <c r="R33" s="981"/>
      <c r="S33" s="981">
        <v>1</v>
      </c>
      <c r="T33" s="979">
        <v>14</v>
      </c>
      <c r="U33" s="979">
        <v>14</v>
      </c>
      <c r="V33" s="979">
        <v>0</v>
      </c>
      <c r="W33" s="979">
        <v>0</v>
      </c>
      <c r="X33" s="979">
        <v>2</v>
      </c>
      <c r="Y33" s="979">
        <v>2</v>
      </c>
      <c r="Z33" s="979">
        <v>96</v>
      </c>
      <c r="AA33" s="980">
        <v>2</v>
      </c>
      <c r="AB33" s="981">
        <v>73</v>
      </c>
      <c r="AC33" s="979">
        <v>0</v>
      </c>
      <c r="AD33" s="979">
        <v>0</v>
      </c>
      <c r="AE33" s="979">
        <v>55</v>
      </c>
      <c r="AF33" s="981"/>
      <c r="AG33" s="979">
        <v>56</v>
      </c>
      <c r="AH33" s="979">
        <v>4</v>
      </c>
      <c r="AI33" s="979">
        <v>4</v>
      </c>
      <c r="AJ33" s="979">
        <v>3</v>
      </c>
      <c r="AK33" s="979">
        <v>3</v>
      </c>
      <c r="AL33" s="979">
        <v>0</v>
      </c>
      <c r="AM33" s="979">
        <v>0</v>
      </c>
      <c r="AN33" s="979">
        <v>0</v>
      </c>
      <c r="AO33" s="979">
        <v>0</v>
      </c>
      <c r="AP33" s="979">
        <v>0</v>
      </c>
      <c r="AQ33" s="979">
        <v>0</v>
      </c>
      <c r="AR33" s="979">
        <v>0</v>
      </c>
      <c r="AS33" s="979">
        <v>0</v>
      </c>
      <c r="AT33" s="979">
        <v>0</v>
      </c>
      <c r="AU33" s="979">
        <v>0</v>
      </c>
      <c r="AV33" s="979">
        <v>17</v>
      </c>
      <c r="AW33" s="981"/>
      <c r="AX33" s="982">
        <v>17</v>
      </c>
    </row>
    <row r="34" spans="2:50" s="974" customFormat="1" ht="12">
      <c r="B34" s="1531"/>
      <c r="C34" s="991" t="s">
        <v>1151</v>
      </c>
      <c r="D34" s="979">
        <v>661</v>
      </c>
      <c r="E34" s="980">
        <v>1</v>
      </c>
      <c r="F34" s="979">
        <f t="shared" si="5"/>
        <v>564</v>
      </c>
      <c r="G34" s="979">
        <v>1</v>
      </c>
      <c r="H34" s="981"/>
      <c r="I34" s="981">
        <v>1</v>
      </c>
      <c r="J34" s="979">
        <v>1</v>
      </c>
      <c r="K34" s="979">
        <v>0</v>
      </c>
      <c r="L34" s="979">
        <v>2</v>
      </c>
      <c r="M34" s="979">
        <v>2</v>
      </c>
      <c r="N34" s="979">
        <v>5</v>
      </c>
      <c r="O34" s="981"/>
      <c r="P34" s="979">
        <v>5</v>
      </c>
      <c r="Q34" s="979">
        <v>50</v>
      </c>
      <c r="R34" s="981"/>
      <c r="S34" s="981">
        <v>50</v>
      </c>
      <c r="T34" s="979">
        <v>57</v>
      </c>
      <c r="U34" s="979">
        <v>57</v>
      </c>
      <c r="V34" s="979">
        <v>2</v>
      </c>
      <c r="W34" s="979">
        <v>2</v>
      </c>
      <c r="X34" s="979">
        <v>12</v>
      </c>
      <c r="Y34" s="979">
        <v>12</v>
      </c>
      <c r="Z34" s="979">
        <v>283</v>
      </c>
      <c r="AA34" s="980">
        <v>1</v>
      </c>
      <c r="AB34" s="981">
        <v>191</v>
      </c>
      <c r="AC34" s="979">
        <v>4</v>
      </c>
      <c r="AD34" s="979">
        <v>4</v>
      </c>
      <c r="AE34" s="979">
        <v>56</v>
      </c>
      <c r="AF34" s="981"/>
      <c r="AG34" s="979">
        <v>53</v>
      </c>
      <c r="AH34" s="979">
        <v>35</v>
      </c>
      <c r="AI34" s="979">
        <v>35</v>
      </c>
      <c r="AJ34" s="979">
        <v>7</v>
      </c>
      <c r="AK34" s="979">
        <v>6</v>
      </c>
      <c r="AL34" s="979">
        <v>14</v>
      </c>
      <c r="AM34" s="979">
        <v>14</v>
      </c>
      <c r="AN34" s="979">
        <v>2</v>
      </c>
      <c r="AO34" s="979">
        <v>2</v>
      </c>
      <c r="AP34" s="979">
        <v>0</v>
      </c>
      <c r="AQ34" s="979">
        <v>0</v>
      </c>
      <c r="AR34" s="979">
        <v>1</v>
      </c>
      <c r="AS34" s="979">
        <v>1</v>
      </c>
      <c r="AT34" s="979">
        <v>0</v>
      </c>
      <c r="AU34" s="979">
        <v>0</v>
      </c>
      <c r="AV34" s="979">
        <v>129</v>
      </c>
      <c r="AW34" s="981"/>
      <c r="AX34" s="982">
        <v>129</v>
      </c>
    </row>
    <row r="35" spans="2:50" s="974" customFormat="1" ht="12">
      <c r="B35" s="1531"/>
      <c r="C35" s="991" t="s">
        <v>1152</v>
      </c>
      <c r="D35" s="979">
        <v>231</v>
      </c>
      <c r="E35" s="980"/>
      <c r="F35" s="979">
        <f t="shared" si="5"/>
        <v>196</v>
      </c>
      <c r="G35" s="979">
        <v>0</v>
      </c>
      <c r="H35" s="979"/>
      <c r="I35" s="979">
        <v>0</v>
      </c>
      <c r="J35" s="979">
        <v>0</v>
      </c>
      <c r="K35" s="979">
        <v>0</v>
      </c>
      <c r="L35" s="979">
        <v>0</v>
      </c>
      <c r="M35" s="979">
        <v>0</v>
      </c>
      <c r="N35" s="979">
        <v>1</v>
      </c>
      <c r="O35" s="981"/>
      <c r="P35" s="979">
        <v>1</v>
      </c>
      <c r="Q35" s="979">
        <v>10</v>
      </c>
      <c r="R35" s="981"/>
      <c r="S35" s="981">
        <v>10</v>
      </c>
      <c r="T35" s="979">
        <v>9</v>
      </c>
      <c r="U35" s="979">
        <v>9</v>
      </c>
      <c r="V35" s="979">
        <v>3</v>
      </c>
      <c r="W35" s="979">
        <v>3</v>
      </c>
      <c r="X35" s="979">
        <v>3</v>
      </c>
      <c r="Y35" s="979">
        <v>3</v>
      </c>
      <c r="Z35" s="979">
        <v>129</v>
      </c>
      <c r="AA35" s="981"/>
      <c r="AB35" s="981">
        <v>94</v>
      </c>
      <c r="AC35" s="979">
        <v>8</v>
      </c>
      <c r="AD35" s="979">
        <v>8</v>
      </c>
      <c r="AE35" s="979">
        <v>27</v>
      </c>
      <c r="AF35" s="981"/>
      <c r="AG35" s="979">
        <v>27</v>
      </c>
      <c r="AH35" s="979">
        <v>26</v>
      </c>
      <c r="AI35" s="979">
        <v>26</v>
      </c>
      <c r="AJ35" s="979">
        <v>2</v>
      </c>
      <c r="AK35" s="979">
        <v>2</v>
      </c>
      <c r="AL35" s="979">
        <v>0</v>
      </c>
      <c r="AM35" s="979">
        <v>0</v>
      </c>
      <c r="AN35" s="979">
        <v>0</v>
      </c>
      <c r="AO35" s="979">
        <v>0</v>
      </c>
      <c r="AP35" s="979">
        <v>0</v>
      </c>
      <c r="AQ35" s="979">
        <v>0</v>
      </c>
      <c r="AR35" s="979">
        <v>0</v>
      </c>
      <c r="AS35" s="979">
        <v>0</v>
      </c>
      <c r="AT35" s="979">
        <v>0</v>
      </c>
      <c r="AU35" s="979">
        <v>0</v>
      </c>
      <c r="AV35" s="979">
        <v>13</v>
      </c>
      <c r="AW35" s="981"/>
      <c r="AX35" s="982">
        <v>13</v>
      </c>
    </row>
    <row r="36" spans="2:50" s="974" customFormat="1" ht="12">
      <c r="B36" s="1531"/>
      <c r="C36" s="991" t="s">
        <v>1153</v>
      </c>
      <c r="D36" s="979">
        <v>637</v>
      </c>
      <c r="E36" s="981"/>
      <c r="F36" s="979">
        <f t="shared" si="5"/>
        <v>523</v>
      </c>
      <c r="G36" s="979">
        <v>1</v>
      </c>
      <c r="H36" s="981"/>
      <c r="I36" s="981">
        <v>1</v>
      </c>
      <c r="J36" s="979">
        <v>0</v>
      </c>
      <c r="K36" s="979">
        <v>0</v>
      </c>
      <c r="L36" s="979">
        <v>0</v>
      </c>
      <c r="M36" s="979">
        <v>0</v>
      </c>
      <c r="N36" s="979">
        <v>3</v>
      </c>
      <c r="O36" s="981"/>
      <c r="P36" s="979">
        <v>3</v>
      </c>
      <c r="Q36" s="979">
        <v>31</v>
      </c>
      <c r="R36" s="981"/>
      <c r="S36" s="981">
        <v>31</v>
      </c>
      <c r="T36" s="979">
        <v>48</v>
      </c>
      <c r="U36" s="979">
        <v>48</v>
      </c>
      <c r="V36" s="979">
        <v>4</v>
      </c>
      <c r="W36" s="979">
        <v>4</v>
      </c>
      <c r="X36" s="979">
        <v>28</v>
      </c>
      <c r="Y36" s="979">
        <v>28</v>
      </c>
      <c r="Z36" s="979">
        <v>311</v>
      </c>
      <c r="AA36" s="981"/>
      <c r="AB36" s="981">
        <v>199</v>
      </c>
      <c r="AC36" s="979">
        <v>7</v>
      </c>
      <c r="AD36" s="979">
        <v>7</v>
      </c>
      <c r="AE36" s="979">
        <v>98</v>
      </c>
      <c r="AF36" s="981"/>
      <c r="AG36" s="979">
        <v>97</v>
      </c>
      <c r="AH36" s="979">
        <v>24</v>
      </c>
      <c r="AI36" s="979">
        <v>24</v>
      </c>
      <c r="AJ36" s="979">
        <v>4</v>
      </c>
      <c r="AK36" s="979">
        <v>4</v>
      </c>
      <c r="AL36" s="979">
        <v>0</v>
      </c>
      <c r="AM36" s="979">
        <v>0</v>
      </c>
      <c r="AN36" s="979">
        <v>0</v>
      </c>
      <c r="AO36" s="979">
        <v>0</v>
      </c>
      <c r="AP36" s="979">
        <v>0</v>
      </c>
      <c r="AQ36" s="979">
        <v>0</v>
      </c>
      <c r="AR36" s="979">
        <v>5</v>
      </c>
      <c r="AS36" s="979">
        <v>5</v>
      </c>
      <c r="AT36" s="979">
        <v>0</v>
      </c>
      <c r="AU36" s="979">
        <v>0</v>
      </c>
      <c r="AV36" s="979">
        <v>73</v>
      </c>
      <c r="AW36" s="981"/>
      <c r="AX36" s="982">
        <v>72</v>
      </c>
    </row>
    <row r="37" spans="2:50" s="974" customFormat="1" ht="12">
      <c r="B37" s="1531"/>
      <c r="C37" s="991" t="s">
        <v>1154</v>
      </c>
      <c r="D37" s="979">
        <v>1929</v>
      </c>
      <c r="E37" s="981"/>
      <c r="F37" s="979">
        <f t="shared" si="5"/>
        <v>1531</v>
      </c>
      <c r="G37" s="979">
        <v>2</v>
      </c>
      <c r="H37" s="981"/>
      <c r="I37" s="981">
        <v>2</v>
      </c>
      <c r="J37" s="979">
        <v>3</v>
      </c>
      <c r="K37" s="979">
        <v>3</v>
      </c>
      <c r="L37" s="979">
        <v>12</v>
      </c>
      <c r="M37" s="979">
        <v>9</v>
      </c>
      <c r="N37" s="979">
        <v>19</v>
      </c>
      <c r="O37" s="981"/>
      <c r="P37" s="979">
        <v>18</v>
      </c>
      <c r="Q37" s="979">
        <v>37</v>
      </c>
      <c r="R37" s="981"/>
      <c r="S37" s="981">
        <v>36</v>
      </c>
      <c r="T37" s="979">
        <v>73</v>
      </c>
      <c r="U37" s="979">
        <v>74</v>
      </c>
      <c r="V37" s="979">
        <v>2</v>
      </c>
      <c r="W37" s="979">
        <v>2</v>
      </c>
      <c r="X37" s="979">
        <v>53</v>
      </c>
      <c r="Y37" s="979">
        <v>50</v>
      </c>
      <c r="Z37" s="979">
        <v>1178</v>
      </c>
      <c r="AA37" s="981"/>
      <c r="AB37" s="981">
        <v>802</v>
      </c>
      <c r="AC37" s="979">
        <v>38</v>
      </c>
      <c r="AD37" s="979">
        <v>38</v>
      </c>
      <c r="AE37" s="979">
        <v>206</v>
      </c>
      <c r="AF37" s="981"/>
      <c r="AG37" s="979">
        <v>193</v>
      </c>
      <c r="AH37" s="979">
        <v>58</v>
      </c>
      <c r="AI37" s="979">
        <v>58</v>
      </c>
      <c r="AJ37" s="979">
        <v>7</v>
      </c>
      <c r="AK37" s="979">
        <v>7</v>
      </c>
      <c r="AL37" s="979">
        <v>0</v>
      </c>
      <c r="AM37" s="979">
        <v>0</v>
      </c>
      <c r="AN37" s="979">
        <v>1</v>
      </c>
      <c r="AO37" s="979">
        <v>1</v>
      </c>
      <c r="AP37" s="979">
        <v>0</v>
      </c>
      <c r="AQ37" s="979">
        <v>0</v>
      </c>
      <c r="AR37" s="979">
        <v>4</v>
      </c>
      <c r="AS37" s="979">
        <v>4</v>
      </c>
      <c r="AT37" s="979">
        <v>0</v>
      </c>
      <c r="AU37" s="979">
        <v>0</v>
      </c>
      <c r="AV37" s="979">
        <v>236</v>
      </c>
      <c r="AW37" s="981"/>
      <c r="AX37" s="982">
        <v>234</v>
      </c>
    </row>
    <row r="38" spans="2:50" s="974" customFormat="1" ht="8.25" customHeight="1">
      <c r="B38" s="992"/>
      <c r="C38" s="993"/>
      <c r="D38" s="994"/>
      <c r="E38" s="995"/>
      <c r="F38" s="994"/>
      <c r="G38" s="994"/>
      <c r="H38" s="995"/>
      <c r="I38" s="994"/>
      <c r="J38" s="994"/>
      <c r="K38" s="994"/>
      <c r="L38" s="996"/>
      <c r="M38" s="994"/>
      <c r="N38" s="994"/>
      <c r="O38" s="995"/>
      <c r="P38" s="994"/>
      <c r="Q38" s="994"/>
      <c r="R38" s="995"/>
      <c r="S38" s="994"/>
      <c r="T38" s="994"/>
      <c r="U38" s="994"/>
      <c r="V38" s="994"/>
      <c r="W38" s="994"/>
      <c r="X38" s="994"/>
      <c r="Y38" s="994"/>
      <c r="Z38" s="994"/>
      <c r="AA38" s="995"/>
      <c r="AB38" s="994"/>
      <c r="AC38" s="994"/>
      <c r="AD38" s="994"/>
      <c r="AE38" s="994"/>
      <c r="AF38" s="995"/>
      <c r="AG38" s="994"/>
      <c r="AH38" s="994"/>
      <c r="AI38" s="994"/>
      <c r="AJ38" s="994"/>
      <c r="AK38" s="994"/>
      <c r="AL38" s="994"/>
      <c r="AM38" s="994"/>
      <c r="AN38" s="994"/>
      <c r="AO38" s="994"/>
      <c r="AP38" s="994"/>
      <c r="AQ38" s="994"/>
      <c r="AR38" s="994"/>
      <c r="AS38" s="994"/>
      <c r="AT38" s="994"/>
      <c r="AU38" s="994"/>
      <c r="AV38" s="994"/>
      <c r="AW38" s="995"/>
      <c r="AX38" s="997"/>
    </row>
    <row r="39" spans="5:49" s="974" customFormat="1" ht="12">
      <c r="E39" s="975"/>
      <c r="H39" s="975"/>
      <c r="O39" s="975"/>
      <c r="R39" s="975"/>
      <c r="AA39" s="975"/>
      <c r="AF39" s="975"/>
      <c r="AW39" s="975"/>
    </row>
  </sheetData>
  <mergeCells count="32">
    <mergeCell ref="AT4:AU4"/>
    <mergeCell ref="AV4:AX4"/>
    <mergeCell ref="L4:M4"/>
    <mergeCell ref="AC4:AD4"/>
    <mergeCell ref="AR4:AS4"/>
    <mergeCell ref="AJ4:AK4"/>
    <mergeCell ref="X4:Y4"/>
    <mergeCell ref="N4:P4"/>
    <mergeCell ref="Q4:S4"/>
    <mergeCell ref="T4:U4"/>
    <mergeCell ref="V4:W4"/>
    <mergeCell ref="AH4:AI4"/>
    <mergeCell ref="D4:F4"/>
    <mergeCell ref="G4:I4"/>
    <mergeCell ref="J4:K4"/>
    <mergeCell ref="Z4:AB4"/>
    <mergeCell ref="AL4:AM4"/>
    <mergeCell ref="AN4:AO4"/>
    <mergeCell ref="AP4:AQ4"/>
    <mergeCell ref="AE4:AG4"/>
    <mergeCell ref="B21:B37"/>
    <mergeCell ref="B4:C5"/>
    <mergeCell ref="B9:B20"/>
    <mergeCell ref="B6:C6"/>
    <mergeCell ref="B7:C7"/>
    <mergeCell ref="AF5:AG5"/>
    <mergeCell ref="AW5:AX5"/>
    <mergeCell ref="H5:I5"/>
    <mergeCell ref="E5:F5"/>
    <mergeCell ref="O5:P5"/>
    <mergeCell ref="R5:S5"/>
    <mergeCell ref="AA5:AB5"/>
  </mergeCells>
  <printOptions/>
  <pageMargins left="0.75" right="0.75" top="1" bottom="1" header="0.512" footer="0.512"/>
  <pageSetup orientation="portrait" paperSize="9"/>
  <drawing r:id="rId1"/>
</worksheet>
</file>

<file path=xl/worksheets/sheet25.xml><?xml version="1.0" encoding="utf-8"?>
<worksheet xmlns="http://schemas.openxmlformats.org/spreadsheetml/2006/main" xmlns:r="http://schemas.openxmlformats.org/officeDocument/2006/relationships">
  <dimension ref="B1:L267"/>
  <sheetViews>
    <sheetView workbookViewId="0" topLeftCell="A1">
      <selection activeCell="A1" sqref="A1"/>
    </sheetView>
  </sheetViews>
  <sheetFormatPr defaultColWidth="9.00390625" defaultRowHeight="13.5"/>
  <cols>
    <col min="1" max="1" width="3.875" style="124" customWidth="1"/>
    <col min="2" max="2" width="10.875" style="124" customWidth="1"/>
    <col min="3" max="3" width="8.625" style="124" customWidth="1"/>
    <col min="4" max="5" width="8.875" style="124" customWidth="1"/>
    <col min="6" max="6" width="10.00390625" style="124" customWidth="1"/>
    <col min="7" max="12" width="8.50390625" style="124" customWidth="1"/>
    <col min="13" max="16384" width="9.00390625" style="124" customWidth="1"/>
  </cols>
  <sheetData>
    <row r="1" spans="2:9" ht="14.25">
      <c r="B1" s="998" t="s">
        <v>1174</v>
      </c>
      <c r="I1" s="108"/>
    </row>
    <row r="2" spans="2:9" ht="14.25">
      <c r="B2" s="998"/>
      <c r="I2" s="108"/>
    </row>
    <row r="3" spans="2:12" ht="14.25" thickBot="1">
      <c r="B3" s="108" t="s">
        <v>1156</v>
      </c>
      <c r="D3" s="108"/>
      <c r="E3" s="108"/>
      <c r="F3" s="108"/>
      <c r="G3" s="108"/>
      <c r="H3" s="108"/>
      <c r="I3" s="108"/>
      <c r="K3" s="1546"/>
      <c r="L3" s="1547"/>
    </row>
    <row r="4" spans="2:12" ht="13.5" customHeight="1" thickTop="1">
      <c r="B4" s="1548" t="s">
        <v>133</v>
      </c>
      <c r="C4" s="1551" t="s">
        <v>1157</v>
      </c>
      <c r="D4" s="1552"/>
      <c r="E4" s="1553"/>
      <c r="F4" s="1548" t="s">
        <v>1158</v>
      </c>
      <c r="G4" s="1551" t="s">
        <v>1159</v>
      </c>
      <c r="H4" s="1559"/>
      <c r="I4" s="1560"/>
      <c r="J4" s="1551" t="s">
        <v>1160</v>
      </c>
      <c r="K4" s="1559"/>
      <c r="L4" s="1560"/>
    </row>
    <row r="5" spans="2:12" ht="13.5" customHeight="1">
      <c r="B5" s="1549"/>
      <c r="C5" s="1554"/>
      <c r="D5" s="1555"/>
      <c r="E5" s="1556"/>
      <c r="F5" s="1557"/>
      <c r="G5" s="1561"/>
      <c r="H5" s="1562"/>
      <c r="I5" s="1563"/>
      <c r="J5" s="1561"/>
      <c r="K5" s="1562"/>
      <c r="L5" s="1563"/>
    </row>
    <row r="6" spans="2:12" ht="21" customHeight="1">
      <c r="B6" s="1550"/>
      <c r="C6" s="999" t="s">
        <v>1161</v>
      </c>
      <c r="D6" s="999" t="s">
        <v>1162</v>
      </c>
      <c r="E6" s="999" t="s">
        <v>1340</v>
      </c>
      <c r="F6" s="1558"/>
      <c r="G6" s="999" t="s">
        <v>377</v>
      </c>
      <c r="H6" s="999" t="s">
        <v>378</v>
      </c>
      <c r="I6" s="1000" t="s">
        <v>1340</v>
      </c>
      <c r="J6" s="999" t="s">
        <v>377</v>
      </c>
      <c r="K6" s="999" t="s">
        <v>378</v>
      </c>
      <c r="L6" s="1000" t="s">
        <v>1340</v>
      </c>
    </row>
    <row r="7" spans="2:12" ht="12.75" customHeight="1">
      <c r="B7" s="1001"/>
      <c r="C7" s="1002"/>
      <c r="D7" s="1003"/>
      <c r="E7" s="1003"/>
      <c r="F7" s="1003"/>
      <c r="G7" s="1003"/>
      <c r="H7" s="1003"/>
      <c r="I7" s="1003"/>
      <c r="J7" s="1003"/>
      <c r="K7" s="1003"/>
      <c r="L7" s="1004"/>
    </row>
    <row r="8" spans="2:12" s="135" customFormat="1" ht="12.75" customHeight="1">
      <c r="B8" s="136" t="s">
        <v>332</v>
      </c>
      <c r="C8" s="67">
        <f aca="true" t="shared" si="0" ref="C8:L8">SUM(C10,C30,C44,C62)</f>
        <v>357</v>
      </c>
      <c r="D8" s="41">
        <f t="shared" si="0"/>
        <v>200</v>
      </c>
      <c r="E8" s="41">
        <f t="shared" si="0"/>
        <v>557</v>
      </c>
      <c r="F8" s="41">
        <f t="shared" si="0"/>
        <v>4831</v>
      </c>
      <c r="G8" s="41">
        <f t="shared" si="0"/>
        <v>98980</v>
      </c>
      <c r="H8" s="41">
        <f t="shared" si="0"/>
        <v>94718</v>
      </c>
      <c r="I8" s="41">
        <f t="shared" si="0"/>
        <v>193698</v>
      </c>
      <c r="J8" s="41">
        <f t="shared" si="0"/>
        <v>2816</v>
      </c>
      <c r="K8" s="41">
        <f t="shared" si="0"/>
        <v>3108</v>
      </c>
      <c r="L8" s="1005">
        <f t="shared" si="0"/>
        <v>5924</v>
      </c>
    </row>
    <row r="9" spans="2:12" ht="12.75" customHeight="1">
      <c r="B9" s="391"/>
      <c r="C9" s="1006"/>
      <c r="D9" s="149"/>
      <c r="E9" s="149"/>
      <c r="F9" s="149"/>
      <c r="G9" s="149"/>
      <c r="H9" s="149"/>
      <c r="I9" s="149"/>
      <c r="J9" s="149"/>
      <c r="K9" s="149"/>
      <c r="L9" s="493"/>
    </row>
    <row r="10" spans="2:12" s="135" customFormat="1" ht="12.75" customHeight="1">
      <c r="B10" s="136" t="s">
        <v>1163</v>
      </c>
      <c r="C10" s="67">
        <f aca="true" t="shared" si="1" ref="C10:L10">SUM(C12:C28)</f>
        <v>103</v>
      </c>
      <c r="D10" s="41">
        <f t="shared" si="1"/>
        <v>48</v>
      </c>
      <c r="E10" s="41">
        <f t="shared" si="1"/>
        <v>151</v>
      </c>
      <c r="F10" s="41">
        <f t="shared" si="1"/>
        <v>1365</v>
      </c>
      <c r="G10" s="41">
        <f t="shared" si="1"/>
        <v>27762</v>
      </c>
      <c r="H10" s="41">
        <f t="shared" si="1"/>
        <v>26658</v>
      </c>
      <c r="I10" s="41">
        <f t="shared" si="1"/>
        <v>54420</v>
      </c>
      <c r="J10" s="41">
        <f t="shared" si="1"/>
        <v>842</v>
      </c>
      <c r="K10" s="41">
        <f t="shared" si="1"/>
        <v>834</v>
      </c>
      <c r="L10" s="1005">
        <f t="shared" si="1"/>
        <v>1676</v>
      </c>
    </row>
    <row r="11" spans="2:12" s="135" customFormat="1" ht="7.5" customHeight="1">
      <c r="B11" s="398"/>
      <c r="C11" s="67"/>
      <c r="D11" s="41"/>
      <c r="E11" s="41"/>
      <c r="F11" s="41"/>
      <c r="G11" s="41"/>
      <c r="H11" s="41"/>
      <c r="I11" s="41"/>
      <c r="J11" s="41"/>
      <c r="K11" s="41"/>
      <c r="L11" s="1005"/>
    </row>
    <row r="12" spans="2:12" ht="12.75" customHeight="1">
      <c r="B12" s="391" t="s">
        <v>305</v>
      </c>
      <c r="C12" s="1006">
        <v>18</v>
      </c>
      <c r="D12" s="149">
        <v>7</v>
      </c>
      <c r="E12" s="149">
        <f>SUM(C12:D12)</f>
        <v>25</v>
      </c>
      <c r="F12" s="149">
        <v>268</v>
      </c>
      <c r="G12" s="149">
        <v>5832</v>
      </c>
      <c r="H12" s="149">
        <v>5554</v>
      </c>
      <c r="I12" s="149">
        <f>SUM(G12:H12)</f>
        <v>11386</v>
      </c>
      <c r="J12" s="149">
        <v>157</v>
      </c>
      <c r="K12" s="149">
        <v>170</v>
      </c>
      <c r="L12" s="493">
        <f>SUM(J12:K12)</f>
        <v>327</v>
      </c>
    </row>
    <row r="13" spans="2:12" ht="12.75" customHeight="1">
      <c r="B13" s="391" t="s">
        <v>306</v>
      </c>
      <c r="C13" s="1006">
        <v>20</v>
      </c>
      <c r="D13" s="149">
        <v>3</v>
      </c>
      <c r="E13" s="149">
        <f>SUM(C13:D13)</f>
        <v>23</v>
      </c>
      <c r="F13" s="149">
        <v>310</v>
      </c>
      <c r="G13" s="149">
        <v>7085</v>
      </c>
      <c r="H13" s="149">
        <v>6696</v>
      </c>
      <c r="I13" s="149">
        <f>SUM(G13:H13)</f>
        <v>13781</v>
      </c>
      <c r="J13" s="149">
        <v>159</v>
      </c>
      <c r="K13" s="149">
        <v>216</v>
      </c>
      <c r="L13" s="493">
        <f>SUM(J13:K13)</f>
        <v>375</v>
      </c>
    </row>
    <row r="14" spans="2:12" ht="12.75" customHeight="1">
      <c r="B14" s="391" t="s">
        <v>427</v>
      </c>
      <c r="C14" s="1006">
        <v>5</v>
      </c>
      <c r="D14" s="149">
        <v>8</v>
      </c>
      <c r="E14" s="149">
        <f>SUM(C14:D14)</f>
        <v>13</v>
      </c>
      <c r="F14" s="149">
        <v>63</v>
      </c>
      <c r="G14" s="149">
        <v>936</v>
      </c>
      <c r="H14" s="149">
        <v>914</v>
      </c>
      <c r="I14" s="149">
        <f>SUM(G14:H14)</f>
        <v>1850</v>
      </c>
      <c r="J14" s="149">
        <v>45</v>
      </c>
      <c r="K14" s="149">
        <v>31</v>
      </c>
      <c r="L14" s="493">
        <f>SUM(J14:K14)</f>
        <v>76</v>
      </c>
    </row>
    <row r="15" spans="2:12" ht="12.75" customHeight="1">
      <c r="B15" s="391" t="s">
        <v>337</v>
      </c>
      <c r="C15" s="1006">
        <v>2</v>
      </c>
      <c r="D15" s="149">
        <v>4</v>
      </c>
      <c r="E15" s="149">
        <f>SUM(C15:D15)</f>
        <v>6</v>
      </c>
      <c r="F15" s="149">
        <v>40</v>
      </c>
      <c r="G15" s="149">
        <v>798</v>
      </c>
      <c r="H15" s="149">
        <v>787</v>
      </c>
      <c r="I15" s="149">
        <f>SUM(G15:H15)</f>
        <v>1585</v>
      </c>
      <c r="J15" s="149">
        <v>27</v>
      </c>
      <c r="K15" s="149">
        <v>21</v>
      </c>
      <c r="L15" s="493">
        <f>SUM(J15:K15)</f>
        <v>48</v>
      </c>
    </row>
    <row r="16" spans="2:12" ht="12.75" customHeight="1">
      <c r="B16" s="391" t="s">
        <v>338</v>
      </c>
      <c r="C16" s="1006">
        <v>3</v>
      </c>
      <c r="D16" s="149">
        <v>5</v>
      </c>
      <c r="E16" s="149">
        <f>SUM(C16:D16)</f>
        <v>8</v>
      </c>
      <c r="F16" s="149">
        <v>55</v>
      </c>
      <c r="G16" s="149">
        <v>1044</v>
      </c>
      <c r="H16" s="149">
        <v>1065</v>
      </c>
      <c r="I16" s="149">
        <f>SUM(G16:H16)</f>
        <v>2109</v>
      </c>
      <c r="J16" s="149">
        <v>36</v>
      </c>
      <c r="K16" s="149">
        <v>29</v>
      </c>
      <c r="L16" s="493">
        <f>SUM(J16:K16)</f>
        <v>65</v>
      </c>
    </row>
    <row r="17" spans="2:12" ht="7.5" customHeight="1">
      <c r="B17" s="391"/>
      <c r="C17" s="1006"/>
      <c r="D17" s="149"/>
      <c r="E17" s="149"/>
      <c r="F17" s="149"/>
      <c r="G17" s="149"/>
      <c r="H17" s="149"/>
      <c r="I17" s="149"/>
      <c r="J17" s="149"/>
      <c r="K17" s="149"/>
      <c r="L17" s="493"/>
    </row>
    <row r="18" spans="2:12" ht="12.75" customHeight="1">
      <c r="B18" s="391" t="s">
        <v>429</v>
      </c>
      <c r="C18" s="1006">
        <v>4</v>
      </c>
      <c r="D18" s="149">
        <v>2</v>
      </c>
      <c r="E18" s="149">
        <f>SUM(C18:D18)</f>
        <v>6</v>
      </c>
      <c r="F18" s="149">
        <v>45</v>
      </c>
      <c r="G18" s="149">
        <v>820</v>
      </c>
      <c r="H18" s="149">
        <v>826</v>
      </c>
      <c r="I18" s="149">
        <f>SUM(G18:H18)</f>
        <v>1646</v>
      </c>
      <c r="J18" s="149">
        <v>29</v>
      </c>
      <c r="K18" s="149">
        <v>29</v>
      </c>
      <c r="L18" s="493">
        <f>SUM(J18:K18)</f>
        <v>58</v>
      </c>
    </row>
    <row r="19" spans="2:12" ht="12.75" customHeight="1">
      <c r="B19" s="391" t="s">
        <v>340</v>
      </c>
      <c r="C19" s="1006">
        <v>6</v>
      </c>
      <c r="D19" s="149">
        <v>1</v>
      </c>
      <c r="E19" s="149">
        <f>SUM(C19:D19)</f>
        <v>7</v>
      </c>
      <c r="F19" s="149">
        <v>67</v>
      </c>
      <c r="G19" s="149">
        <v>1354</v>
      </c>
      <c r="H19" s="149">
        <v>1281</v>
      </c>
      <c r="I19" s="149">
        <f>SUM(G19:H19)</f>
        <v>2635</v>
      </c>
      <c r="J19" s="149">
        <v>50</v>
      </c>
      <c r="K19" s="149">
        <v>36</v>
      </c>
      <c r="L19" s="493">
        <f>SUM(J19:K19)</f>
        <v>86</v>
      </c>
    </row>
    <row r="20" spans="2:12" ht="12.75" customHeight="1">
      <c r="B20" s="391" t="s">
        <v>341</v>
      </c>
      <c r="C20" s="1006">
        <v>4</v>
      </c>
      <c r="D20" s="149">
        <v>5</v>
      </c>
      <c r="E20" s="149">
        <f>SUM(C20:D20)</f>
        <v>9</v>
      </c>
      <c r="F20" s="149">
        <v>50</v>
      </c>
      <c r="G20" s="149">
        <v>886</v>
      </c>
      <c r="H20" s="149">
        <v>857</v>
      </c>
      <c r="I20" s="149">
        <f>SUM(G20:H20)</f>
        <v>1743</v>
      </c>
      <c r="J20" s="149">
        <v>36</v>
      </c>
      <c r="K20" s="149">
        <v>24</v>
      </c>
      <c r="L20" s="493">
        <f>SUM(J20:K20)</f>
        <v>60</v>
      </c>
    </row>
    <row r="21" spans="2:12" ht="12.75" customHeight="1">
      <c r="B21" s="391" t="s">
        <v>342</v>
      </c>
      <c r="C21" s="1006">
        <v>6</v>
      </c>
      <c r="D21" s="149">
        <v>1</v>
      </c>
      <c r="E21" s="149">
        <f>SUM(C21:D21)</f>
        <v>7</v>
      </c>
      <c r="F21" s="149">
        <v>83</v>
      </c>
      <c r="G21" s="149">
        <v>1827</v>
      </c>
      <c r="H21" s="149">
        <v>1667</v>
      </c>
      <c r="I21" s="149">
        <f>SUM(G21:H21)</f>
        <v>3494</v>
      </c>
      <c r="J21" s="149">
        <v>56</v>
      </c>
      <c r="K21" s="149">
        <v>48</v>
      </c>
      <c r="L21" s="493">
        <f>SUM(J21:K21)</f>
        <v>104</v>
      </c>
    </row>
    <row r="22" spans="2:12" ht="12.75" customHeight="1">
      <c r="B22" s="391" t="s">
        <v>1164</v>
      </c>
      <c r="C22" s="1006">
        <v>11</v>
      </c>
      <c r="D22" s="149">
        <v>8</v>
      </c>
      <c r="E22" s="149">
        <f>SUM(C22:D22)</f>
        <v>19</v>
      </c>
      <c r="F22" s="149">
        <v>109</v>
      </c>
      <c r="G22" s="149">
        <v>1813</v>
      </c>
      <c r="H22" s="149">
        <v>1757</v>
      </c>
      <c r="I22" s="149">
        <f>SUM(G22:H22)</f>
        <v>3570</v>
      </c>
      <c r="J22" s="149">
        <v>77</v>
      </c>
      <c r="K22" s="149">
        <v>56</v>
      </c>
      <c r="L22" s="493">
        <f>SUM(J22:K22)</f>
        <v>133</v>
      </c>
    </row>
    <row r="23" spans="2:12" ht="7.5" customHeight="1">
      <c r="B23" s="391"/>
      <c r="C23" s="1006"/>
      <c r="D23" s="149"/>
      <c r="E23" s="149"/>
      <c r="F23" s="149"/>
      <c r="G23" s="149"/>
      <c r="H23" s="149"/>
      <c r="I23" s="149"/>
      <c r="J23" s="149"/>
      <c r="K23" s="149"/>
      <c r="L23" s="493"/>
    </row>
    <row r="24" spans="2:12" ht="12.75" customHeight="1">
      <c r="B24" s="391" t="s">
        <v>344</v>
      </c>
      <c r="C24" s="1006">
        <v>2</v>
      </c>
      <c r="D24" s="149">
        <v>1</v>
      </c>
      <c r="E24" s="149">
        <f>SUM(C24:D24)</f>
        <v>3</v>
      </c>
      <c r="F24" s="149">
        <v>45</v>
      </c>
      <c r="G24" s="149">
        <v>1060</v>
      </c>
      <c r="H24" s="149">
        <v>996</v>
      </c>
      <c r="I24" s="149">
        <f>SUM(G24:H24)</f>
        <v>2056</v>
      </c>
      <c r="J24" s="149">
        <v>25</v>
      </c>
      <c r="K24" s="149">
        <v>27</v>
      </c>
      <c r="L24" s="493">
        <f>SUM(J24:K24)</f>
        <v>52</v>
      </c>
    </row>
    <row r="25" spans="2:12" ht="12.75" customHeight="1">
      <c r="B25" s="391" t="s">
        <v>1303</v>
      </c>
      <c r="C25" s="1006">
        <v>3</v>
      </c>
      <c r="D25" s="149">
        <v>0</v>
      </c>
      <c r="E25" s="149">
        <f>SUM(C25:D25)</f>
        <v>3</v>
      </c>
      <c r="F25" s="149">
        <v>36</v>
      </c>
      <c r="G25" s="149">
        <v>627</v>
      </c>
      <c r="H25" s="149">
        <v>577</v>
      </c>
      <c r="I25" s="149">
        <f>SUM(G25:H25)</f>
        <v>1204</v>
      </c>
      <c r="J25" s="149">
        <v>20</v>
      </c>
      <c r="K25" s="149">
        <v>25</v>
      </c>
      <c r="L25" s="493">
        <f>SUM(J25:K25)</f>
        <v>45</v>
      </c>
    </row>
    <row r="26" spans="2:12" ht="12.75" customHeight="1">
      <c r="B26" s="391" t="s">
        <v>433</v>
      </c>
      <c r="C26" s="1006">
        <v>5</v>
      </c>
      <c r="D26" s="149">
        <v>0</v>
      </c>
      <c r="E26" s="149">
        <f>SUM(C26:D26)</f>
        <v>5</v>
      </c>
      <c r="F26" s="149">
        <v>43</v>
      </c>
      <c r="G26" s="149">
        <v>822</v>
      </c>
      <c r="H26" s="149">
        <v>846</v>
      </c>
      <c r="I26" s="149">
        <f>SUM(G26:H26)</f>
        <v>1668</v>
      </c>
      <c r="J26" s="149">
        <v>30</v>
      </c>
      <c r="K26" s="149">
        <v>25</v>
      </c>
      <c r="L26" s="493">
        <f>SUM(J26:K26)</f>
        <v>55</v>
      </c>
    </row>
    <row r="27" spans="2:12" ht="12.75" customHeight="1">
      <c r="B27" s="391" t="s">
        <v>1378</v>
      </c>
      <c r="C27" s="1006">
        <v>6</v>
      </c>
      <c r="D27" s="149">
        <v>0</v>
      </c>
      <c r="E27" s="149">
        <f>SUM(C27:D27)</f>
        <v>6</v>
      </c>
      <c r="F27" s="149">
        <v>53</v>
      </c>
      <c r="G27" s="149">
        <v>929</v>
      </c>
      <c r="H27" s="149">
        <v>901</v>
      </c>
      <c r="I27" s="149">
        <f>SUM(G27:H27)</f>
        <v>1830</v>
      </c>
      <c r="J27" s="149">
        <v>37</v>
      </c>
      <c r="K27" s="149">
        <v>31</v>
      </c>
      <c r="L27" s="493">
        <f>SUM(J27:K27)</f>
        <v>68</v>
      </c>
    </row>
    <row r="28" spans="2:12" ht="12" customHeight="1">
      <c r="B28" s="391" t="s">
        <v>436</v>
      </c>
      <c r="C28" s="58">
        <v>8</v>
      </c>
      <c r="D28" s="59">
        <v>3</v>
      </c>
      <c r="E28" s="149">
        <f>SUM(C28:D28)</f>
        <v>11</v>
      </c>
      <c r="F28" s="59">
        <v>98</v>
      </c>
      <c r="G28" s="59">
        <v>1929</v>
      </c>
      <c r="H28" s="59">
        <v>1934</v>
      </c>
      <c r="I28" s="149">
        <f>SUM(G28:H28)</f>
        <v>3863</v>
      </c>
      <c r="J28" s="59">
        <v>58</v>
      </c>
      <c r="K28" s="59">
        <v>66</v>
      </c>
      <c r="L28" s="493">
        <f>SUM(J28:K28)</f>
        <v>124</v>
      </c>
    </row>
    <row r="29" spans="2:12" ht="7.5" customHeight="1">
      <c r="B29" s="391"/>
      <c r="C29" s="58"/>
      <c r="D29" s="59"/>
      <c r="E29" s="149"/>
      <c r="F29" s="59"/>
      <c r="G29" s="59"/>
      <c r="H29" s="59"/>
      <c r="I29" s="149"/>
      <c r="J29" s="59"/>
      <c r="K29" s="59"/>
      <c r="L29" s="493"/>
    </row>
    <row r="30" spans="2:12" s="135" customFormat="1" ht="13.5" customHeight="1">
      <c r="B30" s="136" t="s">
        <v>437</v>
      </c>
      <c r="C30" s="69">
        <f aca="true" t="shared" si="2" ref="C30:L30">SUM(C32:C42)</f>
        <v>65</v>
      </c>
      <c r="D30" s="70">
        <f t="shared" si="2"/>
        <v>56</v>
      </c>
      <c r="E30" s="70">
        <f t="shared" si="2"/>
        <v>121</v>
      </c>
      <c r="F30" s="70">
        <f t="shared" si="2"/>
        <v>774</v>
      </c>
      <c r="G30" s="70">
        <f t="shared" si="2"/>
        <v>14579</v>
      </c>
      <c r="H30" s="70">
        <f t="shared" si="2"/>
        <v>13888</v>
      </c>
      <c r="I30" s="70">
        <f t="shared" si="2"/>
        <v>28467</v>
      </c>
      <c r="J30" s="70">
        <f t="shared" si="2"/>
        <v>500</v>
      </c>
      <c r="K30" s="70">
        <f t="shared" si="2"/>
        <v>448</v>
      </c>
      <c r="L30" s="433">
        <f t="shared" si="2"/>
        <v>948</v>
      </c>
    </row>
    <row r="31" spans="2:12" s="135" customFormat="1" ht="7.5" customHeight="1">
      <c r="B31" s="398"/>
      <c r="C31" s="69"/>
      <c r="D31" s="70"/>
      <c r="E31" s="149"/>
      <c r="F31" s="70"/>
      <c r="G31" s="70"/>
      <c r="H31" s="70"/>
      <c r="I31" s="149"/>
      <c r="J31" s="70"/>
      <c r="K31" s="70"/>
      <c r="L31" s="493"/>
    </row>
    <row r="32" spans="2:12" ht="13.5" customHeight="1">
      <c r="B32" s="391" t="s">
        <v>307</v>
      </c>
      <c r="C32" s="58">
        <v>11</v>
      </c>
      <c r="D32" s="149">
        <v>7</v>
      </c>
      <c r="E32" s="149">
        <f>SUM(C32:D32)</f>
        <v>18</v>
      </c>
      <c r="F32" s="59">
        <v>153</v>
      </c>
      <c r="G32" s="59">
        <v>3217</v>
      </c>
      <c r="H32" s="59">
        <v>3117</v>
      </c>
      <c r="I32" s="149">
        <f>SUM(G32:H32)</f>
        <v>6334</v>
      </c>
      <c r="J32" s="59">
        <v>86</v>
      </c>
      <c r="K32" s="59">
        <v>101</v>
      </c>
      <c r="L32" s="493">
        <f>SUM(J32:K32)</f>
        <v>187</v>
      </c>
    </row>
    <row r="33" spans="2:12" ht="13.5" customHeight="1">
      <c r="B33" s="391" t="s">
        <v>425</v>
      </c>
      <c r="C33" s="58">
        <v>13</v>
      </c>
      <c r="D33" s="59">
        <v>6</v>
      </c>
      <c r="E33" s="149">
        <f>SUM(C33:D33)</f>
        <v>19</v>
      </c>
      <c r="F33" s="1007">
        <v>144</v>
      </c>
      <c r="G33" s="59">
        <v>2741</v>
      </c>
      <c r="H33" s="59">
        <v>2608</v>
      </c>
      <c r="I33" s="149">
        <f>SUM(G33:H33)</f>
        <v>5349</v>
      </c>
      <c r="J33" s="59">
        <v>97</v>
      </c>
      <c r="K33" s="59">
        <v>79</v>
      </c>
      <c r="L33" s="493">
        <f>SUM(J33:K33)</f>
        <v>176</v>
      </c>
    </row>
    <row r="34" spans="2:12" ht="13.5" customHeight="1">
      <c r="B34" s="391" t="s">
        <v>1457</v>
      </c>
      <c r="C34" s="58">
        <v>7</v>
      </c>
      <c r="D34" s="59">
        <v>6</v>
      </c>
      <c r="E34" s="149">
        <f>SUM(C34:D34)</f>
        <v>13</v>
      </c>
      <c r="F34" s="59">
        <v>70</v>
      </c>
      <c r="G34" s="59">
        <v>1285</v>
      </c>
      <c r="H34" s="59">
        <v>1176</v>
      </c>
      <c r="I34" s="149">
        <f>SUM(G34:H34)</f>
        <v>2461</v>
      </c>
      <c r="J34" s="59">
        <v>49</v>
      </c>
      <c r="K34" s="59">
        <v>39</v>
      </c>
      <c r="L34" s="493">
        <f>SUM(J34:K34)</f>
        <v>88</v>
      </c>
    </row>
    <row r="35" spans="2:12" ht="13.5" customHeight="1">
      <c r="B35" s="391" t="s">
        <v>439</v>
      </c>
      <c r="C35" s="58">
        <v>4</v>
      </c>
      <c r="D35" s="59">
        <v>6</v>
      </c>
      <c r="E35" s="149">
        <f>SUM(C35:D35)</f>
        <v>10</v>
      </c>
      <c r="F35" s="59">
        <v>53</v>
      </c>
      <c r="G35" s="59">
        <v>987</v>
      </c>
      <c r="H35" s="59">
        <v>902</v>
      </c>
      <c r="I35" s="149">
        <f>SUM(G35:H35)</f>
        <v>1889</v>
      </c>
      <c r="J35" s="59">
        <v>32</v>
      </c>
      <c r="K35" s="59">
        <v>35</v>
      </c>
      <c r="L35" s="493">
        <f>SUM(J35:K35)</f>
        <v>67</v>
      </c>
    </row>
    <row r="36" spans="2:12" ht="13.5" customHeight="1">
      <c r="B36" s="391" t="s">
        <v>441</v>
      </c>
      <c r="C36" s="58">
        <v>6</v>
      </c>
      <c r="D36" s="59">
        <v>2</v>
      </c>
      <c r="E36" s="149">
        <f>SUM(C36:D36)</f>
        <v>8</v>
      </c>
      <c r="F36" s="59">
        <v>44</v>
      </c>
      <c r="G36" s="59">
        <v>750</v>
      </c>
      <c r="H36" s="59">
        <v>766</v>
      </c>
      <c r="I36" s="149">
        <f>SUM(G36:H36)</f>
        <v>1516</v>
      </c>
      <c r="J36" s="59">
        <v>34</v>
      </c>
      <c r="K36" s="59">
        <v>19</v>
      </c>
      <c r="L36" s="493">
        <f>SUM(J36:K36)</f>
        <v>53</v>
      </c>
    </row>
    <row r="37" spans="2:12" ht="7.5" customHeight="1">
      <c r="B37" s="391"/>
      <c r="C37" s="58"/>
      <c r="D37" s="59"/>
      <c r="E37" s="149"/>
      <c r="F37" s="59"/>
      <c r="G37" s="59"/>
      <c r="H37" s="59"/>
      <c r="I37" s="149"/>
      <c r="J37" s="59"/>
      <c r="K37" s="59"/>
      <c r="L37" s="493"/>
    </row>
    <row r="38" spans="2:12" ht="13.5" customHeight="1">
      <c r="B38" s="391" t="s">
        <v>442</v>
      </c>
      <c r="C38" s="58">
        <v>4</v>
      </c>
      <c r="D38" s="59">
        <v>7</v>
      </c>
      <c r="E38" s="149">
        <f>SUM(C38:D38)</f>
        <v>11</v>
      </c>
      <c r="F38" s="59">
        <v>54</v>
      </c>
      <c r="G38" s="59">
        <v>1000</v>
      </c>
      <c r="H38" s="59">
        <v>955</v>
      </c>
      <c r="I38" s="149">
        <f>SUM(G38:H38)</f>
        <v>1955</v>
      </c>
      <c r="J38" s="59">
        <v>33</v>
      </c>
      <c r="K38" s="59">
        <v>33</v>
      </c>
      <c r="L38" s="493">
        <f>SUM(J38:K38)</f>
        <v>66</v>
      </c>
    </row>
    <row r="39" spans="2:12" ht="13.5" customHeight="1">
      <c r="B39" s="391" t="s">
        <v>1600</v>
      </c>
      <c r="C39" s="58">
        <v>4</v>
      </c>
      <c r="D39" s="59">
        <v>7</v>
      </c>
      <c r="E39" s="149">
        <f>SUM(C39:D39)</f>
        <v>11</v>
      </c>
      <c r="F39" s="59">
        <v>47</v>
      </c>
      <c r="G39" s="59">
        <v>679</v>
      </c>
      <c r="H39" s="59">
        <v>714</v>
      </c>
      <c r="I39" s="149">
        <f>SUM(G39:H39)</f>
        <v>1393</v>
      </c>
      <c r="J39" s="59">
        <v>34</v>
      </c>
      <c r="K39" s="59">
        <v>25</v>
      </c>
      <c r="L39" s="493">
        <f>SUM(J39:K39)</f>
        <v>59</v>
      </c>
    </row>
    <row r="40" spans="2:12" ht="13.5" customHeight="1">
      <c r="B40" s="391" t="s">
        <v>353</v>
      </c>
      <c r="C40" s="58">
        <v>5</v>
      </c>
      <c r="D40" s="59">
        <v>5</v>
      </c>
      <c r="E40" s="149">
        <f>SUM(C40:D40)</f>
        <v>10</v>
      </c>
      <c r="F40" s="59">
        <v>76</v>
      </c>
      <c r="G40" s="59">
        <v>1453</v>
      </c>
      <c r="H40" s="59">
        <v>1299</v>
      </c>
      <c r="I40" s="149">
        <f>SUM(G40:H40)</f>
        <v>2752</v>
      </c>
      <c r="J40" s="59">
        <v>48</v>
      </c>
      <c r="K40" s="59">
        <v>43</v>
      </c>
      <c r="L40" s="493">
        <f>SUM(J40:K40)</f>
        <v>91</v>
      </c>
    </row>
    <row r="41" spans="2:12" ht="13.5" customHeight="1">
      <c r="B41" s="391" t="s">
        <v>445</v>
      </c>
      <c r="C41" s="58">
        <v>4</v>
      </c>
      <c r="D41" s="59">
        <v>5</v>
      </c>
      <c r="E41" s="149">
        <f>SUM(C41:D41)</f>
        <v>9</v>
      </c>
      <c r="F41" s="59">
        <v>47</v>
      </c>
      <c r="G41" s="59">
        <v>850</v>
      </c>
      <c r="H41" s="59">
        <v>839</v>
      </c>
      <c r="I41" s="149">
        <f>SUM(G41:H41)</f>
        <v>1689</v>
      </c>
      <c r="J41" s="59">
        <v>33</v>
      </c>
      <c r="K41" s="59">
        <v>24</v>
      </c>
      <c r="L41" s="493">
        <f>SUM(J41:K41)</f>
        <v>57</v>
      </c>
    </row>
    <row r="42" spans="2:12" ht="13.5" customHeight="1">
      <c r="B42" s="391" t="s">
        <v>446</v>
      </c>
      <c r="C42" s="58">
        <v>7</v>
      </c>
      <c r="D42" s="59">
        <v>5</v>
      </c>
      <c r="E42" s="149">
        <f>SUM(C42:D42)</f>
        <v>12</v>
      </c>
      <c r="F42" s="59">
        <v>86</v>
      </c>
      <c r="G42" s="59">
        <v>1617</v>
      </c>
      <c r="H42" s="59">
        <v>1512</v>
      </c>
      <c r="I42" s="149">
        <f>SUM(G42:H42)</f>
        <v>3129</v>
      </c>
      <c r="J42" s="59">
        <v>54</v>
      </c>
      <c r="K42" s="59">
        <v>50</v>
      </c>
      <c r="L42" s="493">
        <f>SUM(J42:K42)</f>
        <v>104</v>
      </c>
    </row>
    <row r="43" spans="2:12" ht="7.5" customHeight="1">
      <c r="B43" s="391"/>
      <c r="C43" s="58"/>
      <c r="D43" s="59"/>
      <c r="E43" s="149"/>
      <c r="F43" s="59"/>
      <c r="G43" s="59"/>
      <c r="H43" s="59"/>
      <c r="I43" s="149"/>
      <c r="J43" s="59"/>
      <c r="K43" s="59"/>
      <c r="L43" s="493"/>
    </row>
    <row r="44" spans="2:12" s="135" customFormat="1" ht="13.5" customHeight="1">
      <c r="B44" s="136" t="s">
        <v>447</v>
      </c>
      <c r="C44" s="69">
        <f aca="true" t="shared" si="3" ref="C44:L44">SUM(C46:C60)</f>
        <v>119</v>
      </c>
      <c r="D44" s="70">
        <f t="shared" si="3"/>
        <v>38</v>
      </c>
      <c r="E44" s="70">
        <f t="shared" si="3"/>
        <v>157</v>
      </c>
      <c r="F44" s="70">
        <f t="shared" si="3"/>
        <v>1626</v>
      </c>
      <c r="G44" s="70">
        <f t="shared" si="3"/>
        <v>34991</v>
      </c>
      <c r="H44" s="70">
        <f t="shared" si="3"/>
        <v>33241</v>
      </c>
      <c r="I44" s="70">
        <f t="shared" si="3"/>
        <v>68232</v>
      </c>
      <c r="J44" s="70">
        <f t="shared" si="3"/>
        <v>897</v>
      </c>
      <c r="K44" s="70">
        <f t="shared" si="3"/>
        <v>1111</v>
      </c>
      <c r="L44" s="433">
        <f t="shared" si="3"/>
        <v>2008</v>
      </c>
    </row>
    <row r="45" spans="2:12" ht="7.5" customHeight="1">
      <c r="B45" s="391"/>
      <c r="C45" s="58"/>
      <c r="D45" s="59"/>
      <c r="E45" s="149"/>
      <c r="F45" s="59"/>
      <c r="G45" s="59"/>
      <c r="H45" s="59"/>
      <c r="I45" s="149"/>
      <c r="J45" s="59"/>
      <c r="K45" s="59"/>
      <c r="L45" s="493"/>
    </row>
    <row r="46" spans="2:12" ht="13.5" customHeight="1">
      <c r="B46" s="391" t="s">
        <v>413</v>
      </c>
      <c r="C46" s="58">
        <v>32</v>
      </c>
      <c r="D46" s="59">
        <v>7</v>
      </c>
      <c r="E46" s="149">
        <f>SUM(C46:D46)</f>
        <v>39</v>
      </c>
      <c r="F46" s="59">
        <v>521</v>
      </c>
      <c r="G46" s="59">
        <v>11840</v>
      </c>
      <c r="H46" s="59">
        <v>11138</v>
      </c>
      <c r="I46" s="149">
        <f>SUM(G46:H46)</f>
        <v>22978</v>
      </c>
      <c r="J46" s="59">
        <v>264</v>
      </c>
      <c r="K46" s="59">
        <v>377</v>
      </c>
      <c r="L46" s="493">
        <f>SUM(J46:K46)</f>
        <v>641</v>
      </c>
    </row>
    <row r="47" spans="2:12" ht="13.5" customHeight="1">
      <c r="B47" s="391" t="s">
        <v>418</v>
      </c>
      <c r="C47" s="58">
        <v>10</v>
      </c>
      <c r="D47" s="59">
        <v>2</v>
      </c>
      <c r="E47" s="149">
        <f>SUM(C47:D47)</f>
        <v>12</v>
      </c>
      <c r="F47" s="59">
        <v>139</v>
      </c>
      <c r="G47" s="59">
        <v>2937</v>
      </c>
      <c r="H47" s="59">
        <v>2758</v>
      </c>
      <c r="I47" s="149">
        <f>SUM(G47:H47)</f>
        <v>5695</v>
      </c>
      <c r="J47" s="59">
        <v>75</v>
      </c>
      <c r="K47" s="59">
        <v>100</v>
      </c>
      <c r="L47" s="493">
        <f>SUM(J47:K47)</f>
        <v>175</v>
      </c>
    </row>
    <row r="48" spans="2:12" ht="13.5" customHeight="1">
      <c r="B48" s="391" t="s">
        <v>1165</v>
      </c>
      <c r="C48" s="58">
        <v>10</v>
      </c>
      <c r="D48" s="59">
        <v>7</v>
      </c>
      <c r="E48" s="149">
        <f>SUM(C48:D48)</f>
        <v>17</v>
      </c>
      <c r="F48" s="59">
        <v>138</v>
      </c>
      <c r="G48" s="59">
        <v>2864</v>
      </c>
      <c r="H48" s="59">
        <v>2868</v>
      </c>
      <c r="I48" s="149">
        <f>SUM(G48:H48)</f>
        <v>5732</v>
      </c>
      <c r="J48" s="59">
        <v>75</v>
      </c>
      <c r="K48" s="59">
        <v>92</v>
      </c>
      <c r="L48" s="493">
        <f>SUM(J48:K48)</f>
        <v>167</v>
      </c>
    </row>
    <row r="49" spans="2:12" ht="13.5" customHeight="1">
      <c r="B49" s="391" t="s">
        <v>1458</v>
      </c>
      <c r="C49" s="58">
        <v>9</v>
      </c>
      <c r="D49" s="59">
        <v>0</v>
      </c>
      <c r="E49" s="149">
        <f>SUM(C49:D49)</f>
        <v>9</v>
      </c>
      <c r="F49" s="59">
        <v>135</v>
      </c>
      <c r="G49" s="59">
        <v>3095</v>
      </c>
      <c r="H49" s="59">
        <v>2921</v>
      </c>
      <c r="I49" s="149">
        <f>SUM(G49:H49)</f>
        <v>6016</v>
      </c>
      <c r="J49" s="59">
        <v>77</v>
      </c>
      <c r="K49" s="59">
        <v>91</v>
      </c>
      <c r="L49" s="493">
        <f>SUM(J49:K49)</f>
        <v>168</v>
      </c>
    </row>
    <row r="50" spans="2:12" ht="13.5" customHeight="1">
      <c r="B50" s="391" t="s">
        <v>422</v>
      </c>
      <c r="C50" s="58">
        <v>7</v>
      </c>
      <c r="D50" s="59">
        <v>2</v>
      </c>
      <c r="E50" s="149">
        <f>SUM(C50:D50)</f>
        <v>9</v>
      </c>
      <c r="F50" s="59">
        <v>114</v>
      </c>
      <c r="G50" s="59">
        <v>2514</v>
      </c>
      <c r="H50" s="59">
        <v>2431</v>
      </c>
      <c r="I50" s="149">
        <f>SUM(G50:H50)</f>
        <v>4945</v>
      </c>
      <c r="J50" s="59">
        <v>59</v>
      </c>
      <c r="K50" s="59">
        <v>79</v>
      </c>
      <c r="L50" s="493">
        <f>SUM(J50:K50)</f>
        <v>138</v>
      </c>
    </row>
    <row r="51" spans="2:12" ht="7.5" customHeight="1">
      <c r="B51" s="391"/>
      <c r="C51" s="58"/>
      <c r="D51" s="59"/>
      <c r="E51" s="149"/>
      <c r="F51" s="59"/>
      <c r="G51" s="59"/>
      <c r="H51" s="59"/>
      <c r="I51" s="149"/>
      <c r="J51" s="59"/>
      <c r="K51" s="59"/>
      <c r="L51" s="493"/>
    </row>
    <row r="52" spans="2:12" ht="13.5" customHeight="1">
      <c r="B52" s="391" t="s">
        <v>424</v>
      </c>
      <c r="C52" s="58">
        <v>7</v>
      </c>
      <c r="D52" s="59">
        <v>4</v>
      </c>
      <c r="E52" s="149">
        <f>SUM(C52:D52)</f>
        <v>11</v>
      </c>
      <c r="F52" s="59">
        <v>128</v>
      </c>
      <c r="G52" s="59">
        <v>2809</v>
      </c>
      <c r="H52" s="59">
        <v>2709</v>
      </c>
      <c r="I52" s="149">
        <f>SUM(G52:H52)</f>
        <v>5518</v>
      </c>
      <c r="J52" s="59">
        <v>60</v>
      </c>
      <c r="K52" s="59">
        <v>96</v>
      </c>
      <c r="L52" s="493">
        <f>SUM(J52:K52)</f>
        <v>156</v>
      </c>
    </row>
    <row r="53" spans="2:12" ht="13.5" customHeight="1">
      <c r="B53" s="391" t="s">
        <v>1166</v>
      </c>
      <c r="C53" s="58">
        <v>3</v>
      </c>
      <c r="D53" s="59">
        <v>0</v>
      </c>
      <c r="E53" s="149">
        <f>SUM(C53:D53)</f>
        <v>3</v>
      </c>
      <c r="F53" s="59">
        <v>37</v>
      </c>
      <c r="G53" s="59">
        <v>874</v>
      </c>
      <c r="H53" s="59">
        <v>821</v>
      </c>
      <c r="I53" s="149">
        <f>SUM(G53:H53)</f>
        <v>1695</v>
      </c>
      <c r="J53" s="59">
        <v>22</v>
      </c>
      <c r="K53" s="59">
        <v>25</v>
      </c>
      <c r="L53" s="493">
        <f>SUM(J53:K53)</f>
        <v>47</v>
      </c>
    </row>
    <row r="54" spans="2:12" ht="13.5" customHeight="1">
      <c r="B54" s="391" t="s">
        <v>358</v>
      </c>
      <c r="C54" s="58">
        <v>2</v>
      </c>
      <c r="D54" s="59">
        <v>0</v>
      </c>
      <c r="E54" s="149">
        <f>SUM(C54:D54)</f>
        <v>2</v>
      </c>
      <c r="F54" s="59">
        <v>39</v>
      </c>
      <c r="G54" s="59">
        <v>926</v>
      </c>
      <c r="H54" s="59">
        <v>840</v>
      </c>
      <c r="I54" s="149">
        <f>SUM(G54:H54)</f>
        <v>1766</v>
      </c>
      <c r="J54" s="59">
        <v>22</v>
      </c>
      <c r="K54" s="59">
        <v>24</v>
      </c>
      <c r="L54" s="493">
        <f>SUM(J54:K54)</f>
        <v>46</v>
      </c>
    </row>
    <row r="55" spans="2:12" ht="13.5" customHeight="1">
      <c r="B55" s="391" t="s">
        <v>359</v>
      </c>
      <c r="C55" s="58">
        <v>6</v>
      </c>
      <c r="D55" s="59">
        <v>0</v>
      </c>
      <c r="E55" s="149">
        <f>SUM(C55:D55)</f>
        <v>6</v>
      </c>
      <c r="F55" s="59">
        <v>57</v>
      </c>
      <c r="G55" s="59">
        <v>1178</v>
      </c>
      <c r="H55" s="59">
        <v>1100</v>
      </c>
      <c r="I55" s="149">
        <f>SUM(G55:H55)</f>
        <v>2278</v>
      </c>
      <c r="J55" s="59">
        <v>40</v>
      </c>
      <c r="K55" s="59">
        <v>34</v>
      </c>
      <c r="L55" s="493">
        <f>SUM(J55:K55)</f>
        <v>74</v>
      </c>
    </row>
    <row r="56" spans="2:12" ht="13.5" customHeight="1">
      <c r="B56" s="391" t="s">
        <v>361</v>
      </c>
      <c r="C56" s="58">
        <v>7</v>
      </c>
      <c r="D56" s="59">
        <v>4</v>
      </c>
      <c r="E56" s="149">
        <f>SUM(C56:D56)</f>
        <v>11</v>
      </c>
      <c r="F56" s="59">
        <v>69</v>
      </c>
      <c r="G56" s="59">
        <v>1331</v>
      </c>
      <c r="H56" s="59">
        <v>1163</v>
      </c>
      <c r="I56" s="149">
        <f>SUM(G56:H56)</f>
        <v>2494</v>
      </c>
      <c r="J56" s="59">
        <v>45</v>
      </c>
      <c r="K56" s="59">
        <v>41</v>
      </c>
      <c r="L56" s="493">
        <f>SUM(J56:K56)</f>
        <v>86</v>
      </c>
    </row>
    <row r="57" spans="2:12" ht="7.5" customHeight="1">
      <c r="B57" s="391"/>
      <c r="C57" s="58"/>
      <c r="D57" s="59"/>
      <c r="E57" s="149"/>
      <c r="F57" s="59"/>
      <c r="G57" s="59"/>
      <c r="H57" s="59"/>
      <c r="I57" s="149"/>
      <c r="J57" s="59"/>
      <c r="K57" s="59"/>
      <c r="L57" s="493"/>
    </row>
    <row r="58" spans="2:12" ht="13.5" customHeight="1">
      <c r="B58" s="391" t="s">
        <v>1460</v>
      </c>
      <c r="C58" s="58">
        <v>8</v>
      </c>
      <c r="D58" s="59">
        <v>8</v>
      </c>
      <c r="E58" s="149">
        <f>SUM(C58:D58)</f>
        <v>16</v>
      </c>
      <c r="F58" s="59">
        <v>83</v>
      </c>
      <c r="G58" s="59">
        <v>1346</v>
      </c>
      <c r="H58" s="59">
        <v>1311</v>
      </c>
      <c r="I58" s="149">
        <f>SUM(G58:H58)</f>
        <v>2657</v>
      </c>
      <c r="J58" s="59">
        <v>57</v>
      </c>
      <c r="K58" s="59">
        <v>46</v>
      </c>
      <c r="L58" s="493">
        <f>SUM(J58:K58)</f>
        <v>103</v>
      </c>
    </row>
    <row r="59" spans="2:12" ht="13.5" customHeight="1">
      <c r="B59" s="391" t="s">
        <v>449</v>
      </c>
      <c r="C59" s="58">
        <v>12</v>
      </c>
      <c r="D59" s="59">
        <v>3</v>
      </c>
      <c r="E59" s="149">
        <f>SUM(C59:D59)</f>
        <v>15</v>
      </c>
      <c r="F59" s="59">
        <v>76</v>
      </c>
      <c r="G59" s="59">
        <v>1229</v>
      </c>
      <c r="H59" s="59">
        <v>1204</v>
      </c>
      <c r="I59" s="149">
        <f>SUM(G59:H59)</f>
        <v>2433</v>
      </c>
      <c r="J59" s="59">
        <v>59</v>
      </c>
      <c r="K59" s="59">
        <v>40</v>
      </c>
      <c r="L59" s="493">
        <f>SUM(J59:K59)</f>
        <v>99</v>
      </c>
    </row>
    <row r="60" spans="2:12" ht="13.5" customHeight="1">
      <c r="B60" s="391" t="s">
        <v>364</v>
      </c>
      <c r="C60" s="58">
        <v>6</v>
      </c>
      <c r="D60" s="59">
        <v>1</v>
      </c>
      <c r="E60" s="149">
        <f>SUM(C60:D60)</f>
        <v>7</v>
      </c>
      <c r="F60" s="59">
        <v>90</v>
      </c>
      <c r="G60" s="59">
        <v>2048</v>
      </c>
      <c r="H60" s="59">
        <v>1977</v>
      </c>
      <c r="I60" s="149">
        <f>SUM(G60:H60)</f>
        <v>4025</v>
      </c>
      <c r="J60" s="59">
        <v>42</v>
      </c>
      <c r="K60" s="59">
        <v>66</v>
      </c>
      <c r="L60" s="493">
        <f>SUM(J60:K60)</f>
        <v>108</v>
      </c>
    </row>
    <row r="61" spans="2:12" ht="7.5" customHeight="1">
      <c r="B61" s="391"/>
      <c r="C61" s="58"/>
      <c r="D61" s="59"/>
      <c r="E61" s="149"/>
      <c r="F61" s="59"/>
      <c r="G61" s="59"/>
      <c r="H61" s="59"/>
      <c r="I61" s="149"/>
      <c r="J61" s="59"/>
      <c r="K61" s="59"/>
      <c r="L61" s="493"/>
    </row>
    <row r="62" spans="2:12" s="135" customFormat="1" ht="13.5" customHeight="1">
      <c r="B62" s="136" t="s">
        <v>1167</v>
      </c>
      <c r="C62" s="69">
        <f aca="true" t="shared" si="4" ref="C62:L62">SUM(C64:C75)</f>
        <v>70</v>
      </c>
      <c r="D62" s="70">
        <f t="shared" si="4"/>
        <v>58</v>
      </c>
      <c r="E62" s="70">
        <f t="shared" si="4"/>
        <v>128</v>
      </c>
      <c r="F62" s="70">
        <f t="shared" si="4"/>
        <v>1066</v>
      </c>
      <c r="G62" s="70">
        <f t="shared" si="4"/>
        <v>21648</v>
      </c>
      <c r="H62" s="70">
        <f t="shared" si="4"/>
        <v>20931</v>
      </c>
      <c r="I62" s="70">
        <f t="shared" si="4"/>
        <v>42579</v>
      </c>
      <c r="J62" s="70">
        <f t="shared" si="4"/>
        <v>577</v>
      </c>
      <c r="K62" s="70">
        <f t="shared" si="4"/>
        <v>715</v>
      </c>
      <c r="L62" s="433">
        <f t="shared" si="4"/>
        <v>1292</v>
      </c>
    </row>
    <row r="63" spans="2:12" ht="7.5" customHeight="1">
      <c r="B63" s="391"/>
      <c r="C63" s="58"/>
      <c r="D63" s="59"/>
      <c r="E63" s="149"/>
      <c r="F63" s="59"/>
      <c r="G63" s="59"/>
      <c r="H63" s="59"/>
      <c r="I63" s="149"/>
      <c r="J63" s="59"/>
      <c r="K63" s="59"/>
      <c r="L63" s="493"/>
    </row>
    <row r="64" spans="2:12" ht="13.5" customHeight="1">
      <c r="B64" s="391" t="s">
        <v>414</v>
      </c>
      <c r="C64" s="58">
        <v>19</v>
      </c>
      <c r="D64" s="59">
        <v>14</v>
      </c>
      <c r="E64" s="149">
        <f>SUM(C64:D64)</f>
        <v>33</v>
      </c>
      <c r="F64" s="59">
        <v>307</v>
      </c>
      <c r="G64" s="59">
        <v>6617</v>
      </c>
      <c r="H64" s="59">
        <v>6396</v>
      </c>
      <c r="I64" s="149">
        <f>SUM(G64:H64)</f>
        <v>13013</v>
      </c>
      <c r="J64" s="59">
        <v>162</v>
      </c>
      <c r="K64" s="59">
        <v>208</v>
      </c>
      <c r="L64" s="493">
        <f>SUM(J64:K64)</f>
        <v>370</v>
      </c>
    </row>
    <row r="65" spans="2:12" ht="13.5" customHeight="1">
      <c r="B65" s="391" t="s">
        <v>1168</v>
      </c>
      <c r="C65" s="58">
        <v>6</v>
      </c>
      <c r="D65" s="59">
        <v>5</v>
      </c>
      <c r="E65" s="149">
        <f>SUM(C65:D65)</f>
        <v>11</v>
      </c>
      <c r="F65" s="59">
        <v>117</v>
      </c>
      <c r="G65" s="59">
        <v>2521</v>
      </c>
      <c r="H65" s="59">
        <v>2494</v>
      </c>
      <c r="I65" s="149">
        <f>SUM(G65:H65)</f>
        <v>5015</v>
      </c>
      <c r="J65" s="59">
        <v>61</v>
      </c>
      <c r="K65" s="59">
        <v>80</v>
      </c>
      <c r="L65" s="493">
        <f>SUM(J65:K65)</f>
        <v>141</v>
      </c>
    </row>
    <row r="66" spans="2:12" ht="12">
      <c r="B66" s="391" t="s">
        <v>451</v>
      </c>
      <c r="C66" s="58">
        <v>6</v>
      </c>
      <c r="D66" s="59">
        <v>3</v>
      </c>
      <c r="E66" s="149">
        <f>SUM(C66:D66)</f>
        <v>9</v>
      </c>
      <c r="F66" s="59">
        <v>117</v>
      </c>
      <c r="G66" s="59">
        <v>2530</v>
      </c>
      <c r="H66" s="59">
        <v>2453</v>
      </c>
      <c r="I66" s="149">
        <f>SUM(G66:H66)</f>
        <v>4983</v>
      </c>
      <c r="J66" s="59">
        <v>49</v>
      </c>
      <c r="K66" s="59">
        <v>89</v>
      </c>
      <c r="L66" s="493">
        <f>SUM(J66:K66)</f>
        <v>138</v>
      </c>
    </row>
    <row r="67" spans="2:12" ht="12">
      <c r="B67" s="391" t="s">
        <v>1384</v>
      </c>
      <c r="C67" s="58">
        <v>2</v>
      </c>
      <c r="D67" s="59">
        <v>0</v>
      </c>
      <c r="E67" s="149">
        <f>SUM(C67:D67)</f>
        <v>2</v>
      </c>
      <c r="F67" s="59">
        <v>42</v>
      </c>
      <c r="G67" s="59">
        <v>966</v>
      </c>
      <c r="H67" s="59">
        <v>945</v>
      </c>
      <c r="I67" s="149">
        <f>SUM(G67:H67)</f>
        <v>1911</v>
      </c>
      <c r="J67" s="59">
        <v>19</v>
      </c>
      <c r="K67" s="59">
        <v>31</v>
      </c>
      <c r="L67" s="493">
        <f>SUM(J67:K67)</f>
        <v>50</v>
      </c>
    </row>
    <row r="68" spans="2:12" ht="12">
      <c r="B68" s="391" t="s">
        <v>367</v>
      </c>
      <c r="C68" s="58">
        <v>5</v>
      </c>
      <c r="D68" s="59">
        <v>2</v>
      </c>
      <c r="E68" s="149">
        <f>SUM(C68:D68)</f>
        <v>7</v>
      </c>
      <c r="F68" s="59">
        <v>68</v>
      </c>
      <c r="G68" s="59">
        <v>1392</v>
      </c>
      <c r="H68" s="59">
        <v>1334</v>
      </c>
      <c r="I68" s="149">
        <f>SUM(G68:H68)</f>
        <v>2726</v>
      </c>
      <c r="J68" s="59">
        <v>38</v>
      </c>
      <c r="K68" s="59">
        <v>46</v>
      </c>
      <c r="L68" s="493">
        <f>SUM(J68:K68)</f>
        <v>84</v>
      </c>
    </row>
    <row r="69" spans="2:12" ht="7.5" customHeight="1">
      <c r="B69" s="391"/>
      <c r="C69" s="58"/>
      <c r="D69" s="59"/>
      <c r="E69" s="149"/>
      <c r="F69" s="59"/>
      <c r="G69" s="59"/>
      <c r="H69" s="59"/>
      <c r="I69" s="149"/>
      <c r="J69" s="59"/>
      <c r="K69" s="59"/>
      <c r="L69" s="493"/>
    </row>
    <row r="70" spans="2:12" ht="12">
      <c r="B70" s="391" t="s">
        <v>1169</v>
      </c>
      <c r="C70" s="58">
        <v>2</v>
      </c>
      <c r="D70" s="59">
        <v>1</v>
      </c>
      <c r="E70" s="149">
        <f aca="true" t="shared" si="5" ref="E70:E75">SUM(C70:D70)</f>
        <v>3</v>
      </c>
      <c r="F70" s="59">
        <v>31</v>
      </c>
      <c r="G70" s="59">
        <v>671</v>
      </c>
      <c r="H70" s="59">
        <v>649</v>
      </c>
      <c r="I70" s="149">
        <f aca="true" t="shared" si="6" ref="I70:I75">SUM(G70:H70)</f>
        <v>1320</v>
      </c>
      <c r="J70" s="59">
        <v>13</v>
      </c>
      <c r="K70" s="59">
        <v>25</v>
      </c>
      <c r="L70" s="493">
        <f aca="true" t="shared" si="7" ref="L70:L75">SUM(J70:K70)</f>
        <v>38</v>
      </c>
    </row>
    <row r="71" spans="2:12" ht="12">
      <c r="B71" s="391" t="s">
        <v>1170</v>
      </c>
      <c r="C71" s="58">
        <v>8</v>
      </c>
      <c r="D71" s="59">
        <v>6</v>
      </c>
      <c r="E71" s="149">
        <f t="shared" si="5"/>
        <v>14</v>
      </c>
      <c r="F71" s="59">
        <v>112</v>
      </c>
      <c r="G71" s="59">
        <v>2290</v>
      </c>
      <c r="H71" s="59">
        <v>2121</v>
      </c>
      <c r="I71" s="149">
        <f t="shared" si="6"/>
        <v>4411</v>
      </c>
      <c r="J71" s="59">
        <v>64</v>
      </c>
      <c r="K71" s="59">
        <v>73</v>
      </c>
      <c r="L71" s="493">
        <f t="shared" si="7"/>
        <v>137</v>
      </c>
    </row>
    <row r="72" spans="2:12" ht="12">
      <c r="B72" s="391" t="s">
        <v>371</v>
      </c>
      <c r="C72" s="58">
        <v>8</v>
      </c>
      <c r="D72" s="59">
        <v>5</v>
      </c>
      <c r="E72" s="149">
        <f t="shared" si="5"/>
        <v>13</v>
      </c>
      <c r="F72" s="59">
        <v>97</v>
      </c>
      <c r="G72" s="59">
        <v>1950</v>
      </c>
      <c r="H72" s="59">
        <v>1831</v>
      </c>
      <c r="I72" s="149">
        <f t="shared" si="6"/>
        <v>3781</v>
      </c>
      <c r="J72" s="59">
        <v>53</v>
      </c>
      <c r="K72" s="59">
        <v>66</v>
      </c>
      <c r="L72" s="493">
        <f t="shared" si="7"/>
        <v>119</v>
      </c>
    </row>
    <row r="73" spans="2:12" ht="12">
      <c r="B73" s="391" t="s">
        <v>1171</v>
      </c>
      <c r="C73" s="58">
        <v>7</v>
      </c>
      <c r="D73" s="59">
        <v>11</v>
      </c>
      <c r="E73" s="149">
        <f t="shared" si="5"/>
        <v>18</v>
      </c>
      <c r="F73" s="59">
        <v>79</v>
      </c>
      <c r="G73" s="59">
        <v>1216</v>
      </c>
      <c r="H73" s="59">
        <v>1255</v>
      </c>
      <c r="I73" s="149">
        <f t="shared" si="6"/>
        <v>2471</v>
      </c>
      <c r="J73" s="59">
        <v>51</v>
      </c>
      <c r="K73" s="59">
        <v>48</v>
      </c>
      <c r="L73" s="493">
        <f t="shared" si="7"/>
        <v>99</v>
      </c>
    </row>
    <row r="74" spans="2:12" ht="12">
      <c r="B74" s="391" t="s">
        <v>453</v>
      </c>
      <c r="C74" s="58">
        <v>5</v>
      </c>
      <c r="D74" s="59">
        <v>7</v>
      </c>
      <c r="E74" s="149">
        <f t="shared" si="5"/>
        <v>12</v>
      </c>
      <c r="F74" s="59">
        <v>77</v>
      </c>
      <c r="G74" s="59">
        <v>1256</v>
      </c>
      <c r="H74" s="59">
        <v>1225</v>
      </c>
      <c r="I74" s="149">
        <f t="shared" si="6"/>
        <v>2481</v>
      </c>
      <c r="J74" s="59">
        <v>49</v>
      </c>
      <c r="K74" s="59">
        <v>42</v>
      </c>
      <c r="L74" s="493">
        <f t="shared" si="7"/>
        <v>91</v>
      </c>
    </row>
    <row r="75" spans="2:12" ht="12">
      <c r="B75" s="391" t="s">
        <v>1172</v>
      </c>
      <c r="C75" s="58">
        <v>2</v>
      </c>
      <c r="D75" s="59">
        <v>4</v>
      </c>
      <c r="E75" s="149">
        <f t="shared" si="5"/>
        <v>6</v>
      </c>
      <c r="F75" s="59">
        <v>19</v>
      </c>
      <c r="G75" s="59">
        <v>239</v>
      </c>
      <c r="H75" s="59">
        <v>228</v>
      </c>
      <c r="I75" s="149">
        <f t="shared" si="6"/>
        <v>467</v>
      </c>
      <c r="J75" s="59">
        <v>18</v>
      </c>
      <c r="K75" s="59">
        <v>7</v>
      </c>
      <c r="L75" s="493">
        <f t="shared" si="7"/>
        <v>25</v>
      </c>
    </row>
    <row r="76" spans="2:12" ht="7.5" customHeight="1">
      <c r="B76" s="1008"/>
      <c r="C76" s="1009"/>
      <c r="D76" s="1010"/>
      <c r="E76" s="156"/>
      <c r="F76" s="1010"/>
      <c r="G76" s="1010"/>
      <c r="H76" s="1010"/>
      <c r="I76" s="1010"/>
      <c r="J76" s="1010"/>
      <c r="K76" s="1010"/>
      <c r="L76" s="81"/>
    </row>
    <row r="77" spans="2:12" ht="12">
      <c r="B77" s="124" t="s">
        <v>1173</v>
      </c>
      <c r="C77" s="837"/>
      <c r="D77" s="837"/>
      <c r="E77" s="837"/>
      <c r="F77" s="837"/>
      <c r="G77" s="837"/>
      <c r="H77" s="837"/>
      <c r="I77" s="837"/>
      <c r="J77" s="837"/>
      <c r="K77" s="837"/>
      <c r="L77" s="837"/>
    </row>
    <row r="78" spans="3:12" ht="12">
      <c r="C78" s="837"/>
      <c r="D78" s="837"/>
      <c r="E78" s="837"/>
      <c r="F78" s="837"/>
      <c r="G78" s="837"/>
      <c r="H78" s="837"/>
      <c r="I78" s="837"/>
      <c r="J78" s="837"/>
      <c r="K78" s="837"/>
      <c r="L78" s="837"/>
    </row>
    <row r="79" spans="3:12" ht="12">
      <c r="C79" s="837"/>
      <c r="D79" s="837"/>
      <c r="E79" s="837"/>
      <c r="F79" s="837"/>
      <c r="G79" s="837"/>
      <c r="H79" s="837"/>
      <c r="I79" s="837"/>
      <c r="J79" s="837"/>
      <c r="K79" s="837"/>
      <c r="L79" s="837"/>
    </row>
    <row r="80" spans="3:12" ht="12">
      <c r="C80" s="837"/>
      <c r="D80" s="837"/>
      <c r="E80" s="837"/>
      <c r="F80" s="837"/>
      <c r="G80" s="837"/>
      <c r="H80" s="837"/>
      <c r="I80" s="837"/>
      <c r="J80" s="837"/>
      <c r="K80" s="837"/>
      <c r="L80" s="837"/>
    </row>
    <row r="81" spans="3:12" ht="12">
      <c r="C81" s="837"/>
      <c r="D81" s="837"/>
      <c r="E81" s="837"/>
      <c r="F81" s="837"/>
      <c r="G81" s="837"/>
      <c r="H81" s="837"/>
      <c r="I81" s="837"/>
      <c r="J81" s="837"/>
      <c r="K81" s="837"/>
      <c r="L81" s="837"/>
    </row>
    <row r="82" spans="3:12" ht="12">
      <c r="C82" s="837"/>
      <c r="D82" s="837"/>
      <c r="E82" s="837"/>
      <c r="F82" s="837"/>
      <c r="G82" s="837"/>
      <c r="H82" s="837"/>
      <c r="I82" s="837"/>
      <c r="J82" s="837"/>
      <c r="K82" s="837"/>
      <c r="L82" s="837"/>
    </row>
    <row r="83" spans="3:12" ht="12">
      <c r="C83" s="837"/>
      <c r="D83" s="837"/>
      <c r="E83" s="837"/>
      <c r="F83" s="837"/>
      <c r="G83" s="837"/>
      <c r="H83" s="837"/>
      <c r="I83" s="837"/>
      <c r="J83" s="837"/>
      <c r="K83" s="837"/>
      <c r="L83" s="837"/>
    </row>
    <row r="84" spans="3:12" ht="12">
      <c r="C84" s="837"/>
      <c r="D84" s="837"/>
      <c r="E84" s="837"/>
      <c r="F84" s="837"/>
      <c r="G84" s="837"/>
      <c r="H84" s="837"/>
      <c r="I84" s="837"/>
      <c r="J84" s="837"/>
      <c r="K84" s="837"/>
      <c r="L84" s="837"/>
    </row>
    <row r="85" spans="3:12" ht="12">
      <c r="C85" s="837"/>
      <c r="D85" s="837"/>
      <c r="E85" s="837"/>
      <c r="F85" s="837"/>
      <c r="G85" s="837"/>
      <c r="H85" s="837"/>
      <c r="I85" s="837"/>
      <c r="J85" s="837"/>
      <c r="K85" s="837"/>
      <c r="L85" s="837"/>
    </row>
    <row r="86" spans="3:12" ht="12">
      <c r="C86" s="837"/>
      <c r="D86" s="837"/>
      <c r="E86" s="837"/>
      <c r="F86" s="837"/>
      <c r="G86" s="837"/>
      <c r="H86" s="837"/>
      <c r="I86" s="837"/>
      <c r="J86" s="837"/>
      <c r="K86" s="837"/>
      <c r="L86" s="837"/>
    </row>
    <row r="87" spans="3:12" ht="12">
      <c r="C87" s="837"/>
      <c r="D87" s="837"/>
      <c r="E87" s="837"/>
      <c r="F87" s="837"/>
      <c r="G87" s="837"/>
      <c r="H87" s="837"/>
      <c r="I87" s="837"/>
      <c r="J87" s="837"/>
      <c r="K87" s="837"/>
      <c r="L87" s="837"/>
    </row>
    <row r="88" spans="3:12" ht="12">
      <c r="C88" s="837"/>
      <c r="D88" s="837"/>
      <c r="E88" s="837"/>
      <c r="F88" s="837"/>
      <c r="G88" s="837"/>
      <c r="H88" s="837"/>
      <c r="I88" s="837"/>
      <c r="J88" s="837"/>
      <c r="K88" s="837"/>
      <c r="L88" s="837"/>
    </row>
    <row r="89" spans="3:12" ht="12">
      <c r="C89" s="837"/>
      <c r="D89" s="837"/>
      <c r="E89" s="837"/>
      <c r="F89" s="837"/>
      <c r="G89" s="837"/>
      <c r="H89" s="837"/>
      <c r="I89" s="837"/>
      <c r="J89" s="837"/>
      <c r="K89" s="837"/>
      <c r="L89" s="837"/>
    </row>
    <row r="90" spans="3:12" ht="12">
      <c r="C90" s="837"/>
      <c r="D90" s="837"/>
      <c r="E90" s="837"/>
      <c r="F90" s="837"/>
      <c r="G90" s="837"/>
      <c r="H90" s="837"/>
      <c r="I90" s="837"/>
      <c r="J90" s="837"/>
      <c r="K90" s="837"/>
      <c r="L90" s="837"/>
    </row>
    <row r="91" spans="3:12" ht="12">
      <c r="C91" s="837"/>
      <c r="D91" s="837"/>
      <c r="E91" s="837"/>
      <c r="F91" s="837"/>
      <c r="G91" s="837"/>
      <c r="H91" s="837"/>
      <c r="I91" s="837"/>
      <c r="J91" s="837"/>
      <c r="K91" s="837"/>
      <c r="L91" s="837"/>
    </row>
    <row r="92" spans="3:12" ht="12">
      <c r="C92" s="837"/>
      <c r="D92" s="837"/>
      <c r="E92" s="837"/>
      <c r="F92" s="837"/>
      <c r="G92" s="837"/>
      <c r="H92" s="837"/>
      <c r="I92" s="837"/>
      <c r="J92" s="837"/>
      <c r="K92" s="837"/>
      <c r="L92" s="837"/>
    </row>
    <row r="93" spans="3:12" ht="12">
      <c r="C93" s="837"/>
      <c r="D93" s="837"/>
      <c r="E93" s="837"/>
      <c r="F93" s="837"/>
      <c r="G93" s="837"/>
      <c r="H93" s="837"/>
      <c r="I93" s="837"/>
      <c r="J93" s="837"/>
      <c r="K93" s="837"/>
      <c r="L93" s="837"/>
    </row>
    <row r="94" spans="3:12" ht="12">
      <c r="C94" s="837"/>
      <c r="D94" s="837"/>
      <c r="E94" s="837"/>
      <c r="F94" s="837"/>
      <c r="G94" s="837"/>
      <c r="H94" s="837"/>
      <c r="I94" s="837"/>
      <c r="J94" s="837"/>
      <c r="K94" s="837"/>
      <c r="L94" s="837"/>
    </row>
    <row r="95" spans="3:12" ht="12">
      <c r="C95" s="837"/>
      <c r="D95" s="837"/>
      <c r="E95" s="837"/>
      <c r="F95" s="837"/>
      <c r="G95" s="837"/>
      <c r="H95" s="837"/>
      <c r="I95" s="837"/>
      <c r="J95" s="837"/>
      <c r="K95" s="837"/>
      <c r="L95" s="837"/>
    </row>
    <row r="96" spans="3:12" ht="12">
      <c r="C96" s="837"/>
      <c r="D96" s="837"/>
      <c r="E96" s="837"/>
      <c r="F96" s="837"/>
      <c r="G96" s="837"/>
      <c r="H96" s="837"/>
      <c r="I96" s="837"/>
      <c r="J96" s="837"/>
      <c r="K96" s="837"/>
      <c r="L96" s="837"/>
    </row>
    <row r="97" spans="3:12" ht="12">
      <c r="C97" s="837"/>
      <c r="D97" s="837"/>
      <c r="E97" s="837"/>
      <c r="F97" s="837"/>
      <c r="G97" s="837"/>
      <c r="H97" s="837"/>
      <c r="I97" s="837"/>
      <c r="J97" s="837"/>
      <c r="K97" s="837"/>
      <c r="L97" s="837"/>
    </row>
    <row r="98" spans="3:12" ht="12">
      <c r="C98" s="837"/>
      <c r="D98" s="837"/>
      <c r="E98" s="837"/>
      <c r="F98" s="837"/>
      <c r="G98" s="837"/>
      <c r="H98" s="837"/>
      <c r="I98" s="837"/>
      <c r="J98" s="837"/>
      <c r="K98" s="837"/>
      <c r="L98" s="837"/>
    </row>
    <row r="99" spans="3:12" ht="12">
      <c r="C99" s="837"/>
      <c r="D99" s="837"/>
      <c r="E99" s="837"/>
      <c r="F99" s="837"/>
      <c r="G99" s="837"/>
      <c r="H99" s="837"/>
      <c r="I99" s="837"/>
      <c r="J99" s="837"/>
      <c r="K99" s="837"/>
      <c r="L99" s="837"/>
    </row>
    <row r="100" spans="3:12" ht="12">
      <c r="C100" s="837"/>
      <c r="D100" s="837"/>
      <c r="E100" s="837"/>
      <c r="F100" s="837"/>
      <c r="G100" s="837"/>
      <c r="H100" s="837"/>
      <c r="I100" s="837"/>
      <c r="J100" s="837"/>
      <c r="K100" s="837"/>
      <c r="L100" s="837"/>
    </row>
    <row r="101" spans="3:12" ht="12">
      <c r="C101" s="837"/>
      <c r="D101" s="837"/>
      <c r="E101" s="837"/>
      <c r="F101" s="837"/>
      <c r="G101" s="837"/>
      <c r="H101" s="837"/>
      <c r="I101" s="837"/>
      <c r="J101" s="837"/>
      <c r="K101" s="837"/>
      <c r="L101" s="837"/>
    </row>
    <row r="102" spans="3:12" ht="12">
      <c r="C102" s="837"/>
      <c r="D102" s="837"/>
      <c r="E102" s="837"/>
      <c r="F102" s="837"/>
      <c r="G102" s="837"/>
      <c r="H102" s="837"/>
      <c r="I102" s="837"/>
      <c r="J102" s="837"/>
      <c r="K102" s="837"/>
      <c r="L102" s="837"/>
    </row>
    <row r="103" spans="3:12" ht="12">
      <c r="C103" s="837"/>
      <c r="D103" s="837"/>
      <c r="E103" s="837"/>
      <c r="F103" s="837"/>
      <c r="G103" s="837"/>
      <c r="H103" s="837"/>
      <c r="I103" s="837"/>
      <c r="J103" s="837"/>
      <c r="K103" s="837"/>
      <c r="L103" s="837"/>
    </row>
    <row r="104" spans="3:12" ht="12">
      <c r="C104" s="837"/>
      <c r="D104" s="837"/>
      <c r="E104" s="837"/>
      <c r="F104" s="837"/>
      <c r="G104" s="837"/>
      <c r="H104" s="837"/>
      <c r="I104" s="837"/>
      <c r="J104" s="837"/>
      <c r="K104" s="837"/>
      <c r="L104" s="837"/>
    </row>
    <row r="105" spans="3:12" ht="12">
      <c r="C105" s="837"/>
      <c r="D105" s="837"/>
      <c r="E105" s="837"/>
      <c r="F105" s="837"/>
      <c r="G105" s="837"/>
      <c r="H105" s="837"/>
      <c r="I105" s="837"/>
      <c r="J105" s="837"/>
      <c r="K105" s="837"/>
      <c r="L105" s="837"/>
    </row>
    <row r="106" spans="3:12" ht="12">
      <c r="C106" s="837"/>
      <c r="D106" s="837"/>
      <c r="E106" s="837"/>
      <c r="F106" s="837"/>
      <c r="G106" s="837"/>
      <c r="H106" s="837"/>
      <c r="I106" s="837"/>
      <c r="J106" s="837"/>
      <c r="K106" s="837"/>
      <c r="L106" s="837"/>
    </row>
    <row r="107" spans="3:12" ht="12">
      <c r="C107" s="837"/>
      <c r="D107" s="837"/>
      <c r="E107" s="837"/>
      <c r="F107" s="837"/>
      <c r="G107" s="837"/>
      <c r="H107" s="837"/>
      <c r="I107" s="837"/>
      <c r="J107" s="837"/>
      <c r="K107" s="837"/>
      <c r="L107" s="837"/>
    </row>
    <row r="108" spans="3:12" ht="12">
      <c r="C108" s="837"/>
      <c r="D108" s="837"/>
      <c r="E108" s="837"/>
      <c r="F108" s="837"/>
      <c r="G108" s="837"/>
      <c r="H108" s="837"/>
      <c r="I108" s="837"/>
      <c r="J108" s="837"/>
      <c r="K108" s="837"/>
      <c r="L108" s="837"/>
    </row>
    <row r="109" spans="3:12" ht="12">
      <c r="C109" s="837"/>
      <c r="D109" s="837"/>
      <c r="E109" s="837"/>
      <c r="F109" s="837"/>
      <c r="G109" s="837"/>
      <c r="H109" s="837"/>
      <c r="I109" s="837"/>
      <c r="J109" s="837"/>
      <c r="K109" s="837"/>
      <c r="L109" s="837"/>
    </row>
    <row r="110" spans="3:12" ht="12">
      <c r="C110" s="837"/>
      <c r="D110" s="837"/>
      <c r="E110" s="837"/>
      <c r="F110" s="837"/>
      <c r="G110" s="837"/>
      <c r="H110" s="837"/>
      <c r="I110" s="837"/>
      <c r="J110" s="837"/>
      <c r="K110" s="837"/>
      <c r="L110" s="837"/>
    </row>
    <row r="111" spans="3:12" ht="12">
      <c r="C111" s="837"/>
      <c r="D111" s="837"/>
      <c r="E111" s="837"/>
      <c r="F111" s="837"/>
      <c r="G111" s="837"/>
      <c r="H111" s="837"/>
      <c r="I111" s="837"/>
      <c r="J111" s="837"/>
      <c r="K111" s="837"/>
      <c r="L111" s="837"/>
    </row>
    <row r="112" spans="3:12" ht="12">
      <c r="C112" s="837"/>
      <c r="D112" s="837"/>
      <c r="E112" s="837"/>
      <c r="F112" s="837"/>
      <c r="G112" s="837"/>
      <c r="H112" s="837"/>
      <c r="I112" s="837"/>
      <c r="J112" s="837"/>
      <c r="K112" s="837"/>
      <c r="L112" s="837"/>
    </row>
    <row r="113" spans="3:12" ht="12">
      <c r="C113" s="837"/>
      <c r="D113" s="837"/>
      <c r="E113" s="837"/>
      <c r="F113" s="837"/>
      <c r="G113" s="837"/>
      <c r="H113" s="837"/>
      <c r="I113" s="837"/>
      <c r="J113" s="837"/>
      <c r="K113" s="837"/>
      <c r="L113" s="837"/>
    </row>
    <row r="114" spans="3:12" ht="12">
      <c r="C114" s="837"/>
      <c r="D114" s="837"/>
      <c r="E114" s="837"/>
      <c r="F114" s="837"/>
      <c r="G114" s="837"/>
      <c r="H114" s="837"/>
      <c r="I114" s="837"/>
      <c r="J114" s="837"/>
      <c r="K114" s="837"/>
      <c r="L114" s="837"/>
    </row>
    <row r="115" spans="3:12" ht="12">
      <c r="C115" s="837"/>
      <c r="D115" s="837"/>
      <c r="E115" s="837"/>
      <c r="F115" s="837"/>
      <c r="G115" s="837"/>
      <c r="H115" s="837"/>
      <c r="I115" s="837"/>
      <c r="J115" s="837"/>
      <c r="K115" s="837"/>
      <c r="L115" s="837"/>
    </row>
    <row r="116" spans="3:12" ht="12">
      <c r="C116" s="837"/>
      <c r="D116" s="837"/>
      <c r="E116" s="837"/>
      <c r="F116" s="837"/>
      <c r="G116" s="837"/>
      <c r="H116" s="837"/>
      <c r="I116" s="837"/>
      <c r="J116" s="837"/>
      <c r="K116" s="837"/>
      <c r="L116" s="837"/>
    </row>
    <row r="117" spans="3:12" ht="12">
      <c r="C117" s="837"/>
      <c r="D117" s="837"/>
      <c r="E117" s="837"/>
      <c r="F117" s="837"/>
      <c r="G117" s="837"/>
      <c r="H117" s="837"/>
      <c r="I117" s="837"/>
      <c r="J117" s="837"/>
      <c r="K117" s="837"/>
      <c r="L117" s="837"/>
    </row>
    <row r="118" spans="3:12" ht="12">
      <c r="C118" s="837"/>
      <c r="D118" s="837"/>
      <c r="E118" s="837"/>
      <c r="F118" s="837"/>
      <c r="G118" s="837"/>
      <c r="H118" s="837"/>
      <c r="I118" s="837"/>
      <c r="J118" s="837"/>
      <c r="K118" s="837"/>
      <c r="L118" s="837"/>
    </row>
    <row r="119" spans="3:12" ht="12">
      <c r="C119" s="837"/>
      <c r="D119" s="837"/>
      <c r="E119" s="837"/>
      <c r="F119" s="837"/>
      <c r="G119" s="837"/>
      <c r="H119" s="837"/>
      <c r="I119" s="837"/>
      <c r="J119" s="837"/>
      <c r="K119" s="837"/>
      <c r="L119" s="837"/>
    </row>
    <row r="120" spans="3:12" ht="12">
      <c r="C120" s="837"/>
      <c r="D120" s="837"/>
      <c r="E120" s="837"/>
      <c r="F120" s="837"/>
      <c r="G120" s="837"/>
      <c r="H120" s="837"/>
      <c r="I120" s="837"/>
      <c r="J120" s="837"/>
      <c r="K120" s="837"/>
      <c r="L120" s="837"/>
    </row>
    <row r="121" spans="3:12" ht="12">
      <c r="C121" s="837"/>
      <c r="D121" s="837"/>
      <c r="E121" s="837"/>
      <c r="F121" s="837"/>
      <c r="G121" s="837"/>
      <c r="H121" s="837"/>
      <c r="I121" s="837"/>
      <c r="J121" s="837"/>
      <c r="K121" s="837"/>
      <c r="L121" s="837"/>
    </row>
    <row r="122" spans="3:12" ht="12">
      <c r="C122" s="837"/>
      <c r="D122" s="837"/>
      <c r="E122" s="837"/>
      <c r="F122" s="837"/>
      <c r="G122" s="837"/>
      <c r="H122" s="837"/>
      <c r="I122" s="837"/>
      <c r="J122" s="837"/>
      <c r="K122" s="837"/>
      <c r="L122" s="837"/>
    </row>
    <row r="123" spans="3:12" ht="12">
      <c r="C123" s="837"/>
      <c r="D123" s="837"/>
      <c r="E123" s="837"/>
      <c r="F123" s="837"/>
      <c r="G123" s="837"/>
      <c r="H123" s="837"/>
      <c r="I123" s="837"/>
      <c r="J123" s="837"/>
      <c r="K123" s="837"/>
      <c r="L123" s="837"/>
    </row>
    <row r="124" spans="3:12" ht="12">
      <c r="C124" s="837"/>
      <c r="D124" s="837"/>
      <c r="E124" s="837"/>
      <c r="F124" s="837"/>
      <c r="G124" s="837"/>
      <c r="H124" s="837"/>
      <c r="I124" s="837"/>
      <c r="J124" s="837"/>
      <c r="K124" s="837"/>
      <c r="L124" s="837"/>
    </row>
    <row r="125" spans="3:12" ht="12">
      <c r="C125" s="837"/>
      <c r="D125" s="837"/>
      <c r="E125" s="837"/>
      <c r="F125" s="837"/>
      <c r="G125" s="837"/>
      <c r="H125" s="837"/>
      <c r="I125" s="837"/>
      <c r="J125" s="837"/>
      <c r="K125" s="837"/>
      <c r="L125" s="837"/>
    </row>
    <row r="126" spans="3:12" ht="12">
      <c r="C126" s="837"/>
      <c r="D126" s="837"/>
      <c r="E126" s="837"/>
      <c r="F126" s="837"/>
      <c r="G126" s="837"/>
      <c r="H126" s="837"/>
      <c r="I126" s="837"/>
      <c r="J126" s="837"/>
      <c r="K126" s="837"/>
      <c r="L126" s="837"/>
    </row>
    <row r="127" spans="3:12" ht="12">
      <c r="C127" s="837"/>
      <c r="D127" s="837"/>
      <c r="E127" s="837"/>
      <c r="F127" s="837"/>
      <c r="G127" s="837"/>
      <c r="H127" s="837"/>
      <c r="I127" s="837"/>
      <c r="J127" s="837"/>
      <c r="K127" s="837"/>
      <c r="L127" s="837"/>
    </row>
    <row r="128" spans="3:12" ht="12">
      <c r="C128" s="837"/>
      <c r="D128" s="837"/>
      <c r="E128" s="837"/>
      <c r="F128" s="837"/>
      <c r="G128" s="837"/>
      <c r="H128" s="837"/>
      <c r="I128" s="837"/>
      <c r="J128" s="837"/>
      <c r="K128" s="837"/>
      <c r="L128" s="837"/>
    </row>
    <row r="129" spans="3:12" ht="12">
      <c r="C129" s="837"/>
      <c r="D129" s="837"/>
      <c r="E129" s="837"/>
      <c r="F129" s="837"/>
      <c r="G129" s="837"/>
      <c r="H129" s="837"/>
      <c r="I129" s="837"/>
      <c r="J129" s="837"/>
      <c r="K129" s="837"/>
      <c r="L129" s="837"/>
    </row>
    <row r="130" spans="3:12" ht="12">
      <c r="C130" s="837"/>
      <c r="D130" s="837"/>
      <c r="E130" s="837"/>
      <c r="F130" s="837"/>
      <c r="G130" s="837"/>
      <c r="H130" s="837"/>
      <c r="I130" s="837"/>
      <c r="J130" s="837"/>
      <c r="K130" s="837"/>
      <c r="L130" s="837"/>
    </row>
    <row r="131" spans="3:12" ht="12">
      <c r="C131" s="837"/>
      <c r="D131" s="837"/>
      <c r="E131" s="837"/>
      <c r="F131" s="837"/>
      <c r="G131" s="837"/>
      <c r="H131" s="837"/>
      <c r="I131" s="837"/>
      <c r="J131" s="837"/>
      <c r="K131" s="837"/>
      <c r="L131" s="837"/>
    </row>
    <row r="132" spans="3:12" ht="12">
      <c r="C132" s="837"/>
      <c r="D132" s="837"/>
      <c r="E132" s="837"/>
      <c r="F132" s="837"/>
      <c r="G132" s="837"/>
      <c r="H132" s="837"/>
      <c r="I132" s="837"/>
      <c r="J132" s="837"/>
      <c r="K132" s="837"/>
      <c r="L132" s="837"/>
    </row>
    <row r="133" spans="3:12" ht="12">
      <c r="C133" s="837"/>
      <c r="D133" s="837"/>
      <c r="E133" s="837"/>
      <c r="F133" s="837"/>
      <c r="G133" s="837"/>
      <c r="H133" s="837"/>
      <c r="I133" s="837"/>
      <c r="J133" s="837"/>
      <c r="K133" s="837"/>
      <c r="L133" s="837"/>
    </row>
    <row r="134" spans="3:12" ht="12">
      <c r="C134" s="837"/>
      <c r="D134" s="837"/>
      <c r="E134" s="837"/>
      <c r="F134" s="837"/>
      <c r="G134" s="837"/>
      <c r="H134" s="837"/>
      <c r="I134" s="837"/>
      <c r="J134" s="837"/>
      <c r="K134" s="837"/>
      <c r="L134" s="837"/>
    </row>
    <row r="135" spans="3:12" ht="12">
      <c r="C135" s="837"/>
      <c r="D135" s="837"/>
      <c r="E135" s="837"/>
      <c r="F135" s="837"/>
      <c r="G135" s="837"/>
      <c r="H135" s="837"/>
      <c r="I135" s="837"/>
      <c r="J135" s="837"/>
      <c r="K135" s="837"/>
      <c r="L135" s="837"/>
    </row>
    <row r="136" spans="3:12" ht="12">
      <c r="C136" s="837"/>
      <c r="D136" s="837"/>
      <c r="E136" s="837"/>
      <c r="F136" s="837"/>
      <c r="G136" s="837"/>
      <c r="H136" s="837"/>
      <c r="I136" s="837"/>
      <c r="J136" s="837"/>
      <c r="K136" s="837"/>
      <c r="L136" s="837"/>
    </row>
    <row r="137" spans="3:12" ht="12">
      <c r="C137" s="837"/>
      <c r="D137" s="837"/>
      <c r="E137" s="837"/>
      <c r="F137" s="837"/>
      <c r="G137" s="837"/>
      <c r="H137" s="837"/>
      <c r="I137" s="837"/>
      <c r="J137" s="837"/>
      <c r="K137" s="837"/>
      <c r="L137" s="837"/>
    </row>
    <row r="138" spans="3:12" ht="12">
      <c r="C138" s="837"/>
      <c r="D138" s="837"/>
      <c r="E138" s="837"/>
      <c r="F138" s="837"/>
      <c r="G138" s="837"/>
      <c r="H138" s="837"/>
      <c r="I138" s="837"/>
      <c r="J138" s="837"/>
      <c r="K138" s="837"/>
      <c r="L138" s="837"/>
    </row>
    <row r="139" spans="3:12" ht="12">
      <c r="C139" s="837"/>
      <c r="D139" s="837"/>
      <c r="E139" s="837"/>
      <c r="F139" s="837"/>
      <c r="G139" s="837"/>
      <c r="H139" s="837"/>
      <c r="I139" s="837"/>
      <c r="J139" s="837"/>
      <c r="K139" s="837"/>
      <c r="L139" s="837"/>
    </row>
    <row r="140" spans="3:12" ht="12">
      <c r="C140" s="837"/>
      <c r="D140" s="837"/>
      <c r="E140" s="837"/>
      <c r="F140" s="837"/>
      <c r="G140" s="837"/>
      <c r="H140" s="837"/>
      <c r="I140" s="837"/>
      <c r="J140" s="837"/>
      <c r="K140" s="837"/>
      <c r="L140" s="837"/>
    </row>
    <row r="141" spans="3:12" ht="12">
      <c r="C141" s="837"/>
      <c r="D141" s="837"/>
      <c r="E141" s="837"/>
      <c r="F141" s="837"/>
      <c r="G141" s="837"/>
      <c r="H141" s="837"/>
      <c r="I141" s="837"/>
      <c r="J141" s="837"/>
      <c r="K141" s="837"/>
      <c r="L141" s="837"/>
    </row>
    <row r="142" spans="3:12" ht="12">
      <c r="C142" s="837"/>
      <c r="D142" s="837"/>
      <c r="E142" s="837"/>
      <c r="F142" s="837"/>
      <c r="G142" s="837"/>
      <c r="H142" s="837"/>
      <c r="I142" s="837"/>
      <c r="J142" s="837"/>
      <c r="K142" s="837"/>
      <c r="L142" s="837"/>
    </row>
    <row r="143" spans="3:12" ht="12">
      <c r="C143" s="837"/>
      <c r="D143" s="837"/>
      <c r="E143" s="837"/>
      <c r="F143" s="837"/>
      <c r="G143" s="837"/>
      <c r="H143" s="837"/>
      <c r="I143" s="837"/>
      <c r="J143" s="837"/>
      <c r="K143" s="837"/>
      <c r="L143" s="837"/>
    </row>
    <row r="144" spans="3:12" ht="12">
      <c r="C144" s="837"/>
      <c r="D144" s="837"/>
      <c r="E144" s="837"/>
      <c r="F144" s="837"/>
      <c r="G144" s="837"/>
      <c r="H144" s="837"/>
      <c r="I144" s="837"/>
      <c r="J144" s="837"/>
      <c r="K144" s="837"/>
      <c r="L144" s="837"/>
    </row>
    <row r="145" spans="3:12" ht="12">
      <c r="C145" s="837"/>
      <c r="D145" s="837"/>
      <c r="E145" s="837"/>
      <c r="F145" s="837"/>
      <c r="G145" s="837"/>
      <c r="H145" s="837"/>
      <c r="I145" s="837"/>
      <c r="J145" s="837"/>
      <c r="K145" s="837"/>
      <c r="L145" s="837"/>
    </row>
    <row r="146" spans="3:12" ht="12">
      <c r="C146" s="837"/>
      <c r="D146" s="837"/>
      <c r="E146" s="837"/>
      <c r="F146" s="837"/>
      <c r="G146" s="837"/>
      <c r="H146" s="837"/>
      <c r="I146" s="837"/>
      <c r="J146" s="837"/>
      <c r="K146" s="837"/>
      <c r="L146" s="837"/>
    </row>
    <row r="147" spans="3:12" ht="12">
      <c r="C147" s="837"/>
      <c r="D147" s="837"/>
      <c r="E147" s="837"/>
      <c r="F147" s="837"/>
      <c r="G147" s="837"/>
      <c r="H147" s="837"/>
      <c r="I147" s="837"/>
      <c r="J147" s="837"/>
      <c r="K147" s="837"/>
      <c r="L147" s="837"/>
    </row>
    <row r="148" spans="3:12" ht="12">
      <c r="C148" s="837"/>
      <c r="D148" s="837"/>
      <c r="E148" s="837"/>
      <c r="F148" s="837"/>
      <c r="G148" s="837"/>
      <c r="H148" s="837"/>
      <c r="I148" s="837"/>
      <c r="J148" s="837"/>
      <c r="K148" s="837"/>
      <c r="L148" s="837"/>
    </row>
    <row r="149" spans="3:12" ht="12">
      <c r="C149" s="837"/>
      <c r="D149" s="837"/>
      <c r="E149" s="837"/>
      <c r="F149" s="837"/>
      <c r="G149" s="837"/>
      <c r="H149" s="837"/>
      <c r="I149" s="837"/>
      <c r="J149" s="837"/>
      <c r="K149" s="837"/>
      <c r="L149" s="837"/>
    </row>
    <row r="150" spans="3:12" ht="12">
      <c r="C150" s="837"/>
      <c r="D150" s="837"/>
      <c r="E150" s="837"/>
      <c r="F150" s="837"/>
      <c r="G150" s="837"/>
      <c r="H150" s="837"/>
      <c r="I150" s="837"/>
      <c r="J150" s="837"/>
      <c r="K150" s="837"/>
      <c r="L150" s="837"/>
    </row>
    <row r="151" spans="3:12" ht="12">
      <c r="C151" s="837"/>
      <c r="D151" s="837"/>
      <c r="E151" s="837"/>
      <c r="F151" s="837"/>
      <c r="G151" s="837"/>
      <c r="H151" s="837"/>
      <c r="I151" s="837"/>
      <c r="J151" s="837"/>
      <c r="K151" s="837"/>
      <c r="L151" s="837"/>
    </row>
    <row r="152" spans="3:12" ht="12">
      <c r="C152" s="837"/>
      <c r="D152" s="837"/>
      <c r="E152" s="837"/>
      <c r="F152" s="837"/>
      <c r="G152" s="837"/>
      <c r="H152" s="837"/>
      <c r="I152" s="837"/>
      <c r="J152" s="837"/>
      <c r="K152" s="837"/>
      <c r="L152" s="837"/>
    </row>
    <row r="153" spans="3:12" ht="12">
      <c r="C153" s="837"/>
      <c r="D153" s="837"/>
      <c r="E153" s="837"/>
      <c r="F153" s="837"/>
      <c r="G153" s="837"/>
      <c r="H153" s="837"/>
      <c r="I153" s="837"/>
      <c r="J153" s="837"/>
      <c r="K153" s="837"/>
      <c r="L153" s="837"/>
    </row>
    <row r="154" spans="3:12" ht="12">
      <c r="C154" s="837"/>
      <c r="D154" s="837"/>
      <c r="E154" s="837"/>
      <c r="F154" s="837"/>
      <c r="G154" s="837"/>
      <c r="H154" s="837"/>
      <c r="I154" s="837"/>
      <c r="J154" s="837"/>
      <c r="K154" s="837"/>
      <c r="L154" s="837"/>
    </row>
    <row r="155" spans="3:12" ht="12">
      <c r="C155" s="837"/>
      <c r="D155" s="837"/>
      <c r="E155" s="837"/>
      <c r="F155" s="837"/>
      <c r="G155" s="837"/>
      <c r="H155" s="837"/>
      <c r="I155" s="837"/>
      <c r="J155" s="837"/>
      <c r="K155" s="837"/>
      <c r="L155" s="837"/>
    </row>
    <row r="156" spans="3:12" ht="12">
      <c r="C156" s="837"/>
      <c r="D156" s="837"/>
      <c r="E156" s="837"/>
      <c r="F156" s="837"/>
      <c r="G156" s="837"/>
      <c r="H156" s="837"/>
      <c r="I156" s="837"/>
      <c r="J156" s="837"/>
      <c r="K156" s="837"/>
      <c r="L156" s="837"/>
    </row>
    <row r="157" spans="3:12" ht="12">
      <c r="C157" s="837"/>
      <c r="D157" s="837"/>
      <c r="E157" s="837"/>
      <c r="F157" s="837"/>
      <c r="G157" s="837"/>
      <c r="H157" s="837"/>
      <c r="I157" s="837"/>
      <c r="J157" s="837"/>
      <c r="K157" s="837"/>
      <c r="L157" s="837"/>
    </row>
    <row r="158" spans="3:12" ht="12">
      <c r="C158" s="837"/>
      <c r="D158" s="837"/>
      <c r="E158" s="837"/>
      <c r="F158" s="837"/>
      <c r="G158" s="837"/>
      <c r="H158" s="837"/>
      <c r="I158" s="837"/>
      <c r="J158" s="837"/>
      <c r="K158" s="837"/>
      <c r="L158" s="837"/>
    </row>
    <row r="159" spans="3:12" ht="12">
      <c r="C159" s="837"/>
      <c r="D159" s="837"/>
      <c r="E159" s="837"/>
      <c r="F159" s="837"/>
      <c r="G159" s="837"/>
      <c r="H159" s="837"/>
      <c r="I159" s="837"/>
      <c r="J159" s="837"/>
      <c r="K159" s="837"/>
      <c r="L159" s="837"/>
    </row>
    <row r="160" spans="3:12" ht="12">
      <c r="C160" s="837"/>
      <c r="D160" s="837"/>
      <c r="E160" s="837"/>
      <c r="F160" s="837"/>
      <c r="G160" s="837"/>
      <c r="H160" s="837"/>
      <c r="I160" s="837"/>
      <c r="J160" s="837"/>
      <c r="K160" s="837"/>
      <c r="L160" s="837"/>
    </row>
    <row r="161" spans="3:12" ht="12">
      <c r="C161" s="837"/>
      <c r="D161" s="837"/>
      <c r="E161" s="837"/>
      <c r="F161" s="837"/>
      <c r="G161" s="837"/>
      <c r="H161" s="837"/>
      <c r="I161" s="837"/>
      <c r="J161" s="837"/>
      <c r="K161" s="837"/>
      <c r="L161" s="837"/>
    </row>
    <row r="162" spans="3:12" ht="12">
      <c r="C162" s="837"/>
      <c r="D162" s="837"/>
      <c r="E162" s="837"/>
      <c r="F162" s="837"/>
      <c r="G162" s="837"/>
      <c r="H162" s="837"/>
      <c r="I162" s="837"/>
      <c r="J162" s="837"/>
      <c r="K162" s="837"/>
      <c r="L162" s="837"/>
    </row>
    <row r="163" spans="3:12" ht="12">
      <c r="C163" s="837"/>
      <c r="D163" s="837"/>
      <c r="E163" s="837"/>
      <c r="F163" s="837"/>
      <c r="G163" s="837"/>
      <c r="H163" s="837"/>
      <c r="I163" s="837"/>
      <c r="J163" s="837"/>
      <c r="K163" s="837"/>
      <c r="L163" s="837"/>
    </row>
    <row r="164" spans="3:12" ht="12">
      <c r="C164" s="837"/>
      <c r="D164" s="837"/>
      <c r="E164" s="837"/>
      <c r="F164" s="837"/>
      <c r="G164" s="837"/>
      <c r="H164" s="837"/>
      <c r="I164" s="837"/>
      <c r="J164" s="837"/>
      <c r="K164" s="837"/>
      <c r="L164" s="837"/>
    </row>
    <row r="165" spans="3:12" ht="12">
      <c r="C165" s="837"/>
      <c r="D165" s="837"/>
      <c r="E165" s="837"/>
      <c r="F165" s="837"/>
      <c r="G165" s="837"/>
      <c r="H165" s="837"/>
      <c r="I165" s="837"/>
      <c r="J165" s="837"/>
      <c r="K165" s="837"/>
      <c r="L165" s="837"/>
    </row>
    <row r="166" spans="3:12" ht="12">
      <c r="C166" s="837"/>
      <c r="D166" s="837"/>
      <c r="E166" s="837"/>
      <c r="F166" s="837"/>
      <c r="G166" s="837"/>
      <c r="H166" s="837"/>
      <c r="I166" s="837"/>
      <c r="J166" s="837"/>
      <c r="K166" s="837"/>
      <c r="L166" s="837"/>
    </row>
    <row r="167" spans="3:12" ht="12">
      <c r="C167" s="837"/>
      <c r="D167" s="837"/>
      <c r="E167" s="837"/>
      <c r="F167" s="837"/>
      <c r="G167" s="837"/>
      <c r="H167" s="837"/>
      <c r="I167" s="837"/>
      <c r="J167" s="837"/>
      <c r="K167" s="837"/>
      <c r="L167" s="837"/>
    </row>
    <row r="168" spans="3:12" ht="12">
      <c r="C168" s="837"/>
      <c r="D168" s="837"/>
      <c r="E168" s="837"/>
      <c r="F168" s="837"/>
      <c r="G168" s="837"/>
      <c r="H168" s="837"/>
      <c r="I168" s="837"/>
      <c r="J168" s="837"/>
      <c r="K168" s="837"/>
      <c r="L168" s="837"/>
    </row>
    <row r="169" spans="3:12" ht="12">
      <c r="C169" s="837"/>
      <c r="D169" s="837"/>
      <c r="E169" s="837"/>
      <c r="F169" s="837"/>
      <c r="G169" s="837"/>
      <c r="H169" s="837"/>
      <c r="I169" s="837"/>
      <c r="J169" s="837"/>
      <c r="K169" s="837"/>
      <c r="L169" s="837"/>
    </row>
    <row r="170" spans="3:12" ht="12">
      <c r="C170" s="837"/>
      <c r="D170" s="837"/>
      <c r="E170" s="837"/>
      <c r="F170" s="837"/>
      <c r="G170" s="837"/>
      <c r="H170" s="837"/>
      <c r="I170" s="837"/>
      <c r="J170" s="837"/>
      <c r="K170" s="837"/>
      <c r="L170" s="837"/>
    </row>
    <row r="171" spans="3:12" ht="12">
      <c r="C171" s="837"/>
      <c r="D171" s="837"/>
      <c r="E171" s="837"/>
      <c r="F171" s="837"/>
      <c r="G171" s="837"/>
      <c r="H171" s="837"/>
      <c r="I171" s="837"/>
      <c r="J171" s="837"/>
      <c r="K171" s="837"/>
      <c r="L171" s="837"/>
    </row>
    <row r="172" spans="3:12" ht="12">
      <c r="C172" s="837"/>
      <c r="D172" s="837"/>
      <c r="E172" s="837"/>
      <c r="F172" s="837"/>
      <c r="G172" s="837"/>
      <c r="H172" s="837"/>
      <c r="I172" s="837"/>
      <c r="J172" s="837"/>
      <c r="K172" s="837"/>
      <c r="L172" s="837"/>
    </row>
    <row r="173" spans="3:12" ht="12">
      <c r="C173" s="837"/>
      <c r="D173" s="837"/>
      <c r="E173" s="837"/>
      <c r="F173" s="837"/>
      <c r="G173" s="837"/>
      <c r="H173" s="837"/>
      <c r="I173" s="837"/>
      <c r="J173" s="837"/>
      <c r="K173" s="837"/>
      <c r="L173" s="837"/>
    </row>
    <row r="174" spans="3:12" ht="12">
      <c r="C174" s="837"/>
      <c r="D174" s="837"/>
      <c r="E174" s="837"/>
      <c r="F174" s="837"/>
      <c r="G174" s="837"/>
      <c r="H174" s="837"/>
      <c r="I174" s="837"/>
      <c r="J174" s="837"/>
      <c r="K174" s="837"/>
      <c r="L174" s="837"/>
    </row>
    <row r="175" spans="3:12" ht="12">
      <c r="C175" s="837"/>
      <c r="D175" s="837"/>
      <c r="E175" s="837"/>
      <c r="F175" s="837"/>
      <c r="G175" s="837"/>
      <c r="H175" s="837"/>
      <c r="I175" s="837"/>
      <c r="J175" s="837"/>
      <c r="K175" s="837"/>
      <c r="L175" s="837"/>
    </row>
    <row r="176" spans="3:12" ht="12">
      <c r="C176" s="837"/>
      <c r="D176" s="837"/>
      <c r="E176" s="837"/>
      <c r="F176" s="837"/>
      <c r="G176" s="837"/>
      <c r="H176" s="837"/>
      <c r="I176" s="837"/>
      <c r="J176" s="837"/>
      <c r="K176" s="837"/>
      <c r="L176" s="837"/>
    </row>
    <row r="177" spans="3:12" ht="12">
      <c r="C177" s="837"/>
      <c r="D177" s="837"/>
      <c r="E177" s="837"/>
      <c r="F177" s="837"/>
      <c r="G177" s="837"/>
      <c r="H177" s="837"/>
      <c r="I177" s="837"/>
      <c r="J177" s="837"/>
      <c r="K177" s="837"/>
      <c r="L177" s="837"/>
    </row>
    <row r="178" spans="3:12" ht="12">
      <c r="C178" s="837"/>
      <c r="D178" s="837"/>
      <c r="E178" s="837"/>
      <c r="F178" s="837"/>
      <c r="G178" s="837"/>
      <c r="H178" s="837"/>
      <c r="I178" s="837"/>
      <c r="J178" s="837"/>
      <c r="K178" s="837"/>
      <c r="L178" s="837"/>
    </row>
    <row r="179" spans="3:12" ht="12">
      <c r="C179" s="837"/>
      <c r="D179" s="837"/>
      <c r="E179" s="837"/>
      <c r="F179" s="837"/>
      <c r="G179" s="837"/>
      <c r="H179" s="837"/>
      <c r="I179" s="837"/>
      <c r="J179" s="837"/>
      <c r="K179" s="837"/>
      <c r="L179" s="837"/>
    </row>
    <row r="180" spans="3:12" ht="12">
      <c r="C180" s="837"/>
      <c r="D180" s="837"/>
      <c r="E180" s="837"/>
      <c r="F180" s="837"/>
      <c r="G180" s="837"/>
      <c r="H180" s="837"/>
      <c r="I180" s="837"/>
      <c r="J180" s="837"/>
      <c r="K180" s="837"/>
      <c r="L180" s="837"/>
    </row>
    <row r="181" spans="3:12" ht="12">
      <c r="C181" s="837"/>
      <c r="D181" s="837"/>
      <c r="E181" s="837"/>
      <c r="F181" s="837"/>
      <c r="G181" s="837"/>
      <c r="H181" s="837"/>
      <c r="I181" s="837"/>
      <c r="J181" s="837"/>
      <c r="K181" s="837"/>
      <c r="L181" s="837"/>
    </row>
    <row r="182" spans="3:12" ht="12">
      <c r="C182" s="837"/>
      <c r="D182" s="837"/>
      <c r="E182" s="837"/>
      <c r="F182" s="837"/>
      <c r="G182" s="837"/>
      <c r="H182" s="837"/>
      <c r="I182" s="837"/>
      <c r="J182" s="837"/>
      <c r="K182" s="837"/>
      <c r="L182" s="837"/>
    </row>
    <row r="183" spans="3:12" ht="12">
      <c r="C183" s="837"/>
      <c r="D183" s="837"/>
      <c r="E183" s="837"/>
      <c r="F183" s="837"/>
      <c r="G183" s="837"/>
      <c r="H183" s="837"/>
      <c r="I183" s="837"/>
      <c r="J183" s="837"/>
      <c r="K183" s="837"/>
      <c r="L183" s="837"/>
    </row>
    <row r="184" spans="3:12" ht="12">
      <c r="C184" s="837"/>
      <c r="D184" s="837"/>
      <c r="E184" s="837"/>
      <c r="F184" s="837"/>
      <c r="G184" s="837"/>
      <c r="H184" s="837"/>
      <c r="I184" s="837"/>
      <c r="J184" s="837"/>
      <c r="K184" s="837"/>
      <c r="L184" s="837"/>
    </row>
    <row r="185" spans="3:12" ht="12">
      <c r="C185" s="837"/>
      <c r="D185" s="837"/>
      <c r="E185" s="837"/>
      <c r="F185" s="837"/>
      <c r="G185" s="837"/>
      <c r="H185" s="837"/>
      <c r="I185" s="837"/>
      <c r="J185" s="837"/>
      <c r="K185" s="837"/>
      <c r="L185" s="837"/>
    </row>
    <row r="186" spans="3:12" ht="12">
      <c r="C186" s="837"/>
      <c r="D186" s="837"/>
      <c r="E186" s="837"/>
      <c r="F186" s="837"/>
      <c r="G186" s="837"/>
      <c r="H186" s="837"/>
      <c r="I186" s="837"/>
      <c r="J186" s="837"/>
      <c r="K186" s="837"/>
      <c r="L186" s="837"/>
    </row>
    <row r="187" spans="3:12" ht="12">
      <c r="C187" s="837"/>
      <c r="D187" s="837"/>
      <c r="E187" s="837"/>
      <c r="F187" s="837"/>
      <c r="G187" s="837"/>
      <c r="H187" s="837"/>
      <c r="I187" s="837"/>
      <c r="J187" s="837"/>
      <c r="K187" s="837"/>
      <c r="L187" s="837"/>
    </row>
    <row r="188" spans="3:12" ht="12">
      <c r="C188" s="837"/>
      <c r="D188" s="837"/>
      <c r="E188" s="837"/>
      <c r="F188" s="837"/>
      <c r="G188" s="837"/>
      <c r="H188" s="837"/>
      <c r="I188" s="837"/>
      <c r="J188" s="837"/>
      <c r="K188" s="837"/>
      <c r="L188" s="837"/>
    </row>
    <row r="189" spans="3:12" ht="12">
      <c r="C189" s="837"/>
      <c r="D189" s="837"/>
      <c r="E189" s="837"/>
      <c r="F189" s="837"/>
      <c r="G189" s="837"/>
      <c r="H189" s="837"/>
      <c r="I189" s="837"/>
      <c r="J189" s="837"/>
      <c r="K189" s="837"/>
      <c r="L189" s="837"/>
    </row>
    <row r="190" spans="3:12" ht="12">
      <c r="C190" s="837"/>
      <c r="D190" s="837"/>
      <c r="E190" s="837"/>
      <c r="F190" s="837"/>
      <c r="G190" s="837"/>
      <c r="H190" s="837"/>
      <c r="I190" s="837"/>
      <c r="J190" s="837"/>
      <c r="K190" s="837"/>
      <c r="L190" s="837"/>
    </row>
    <row r="191" spans="3:12" ht="12">
      <c r="C191" s="837"/>
      <c r="D191" s="837"/>
      <c r="E191" s="837"/>
      <c r="F191" s="837"/>
      <c r="G191" s="837"/>
      <c r="H191" s="837"/>
      <c r="I191" s="837"/>
      <c r="J191" s="837"/>
      <c r="K191" s="837"/>
      <c r="L191" s="837"/>
    </row>
    <row r="192" spans="3:12" ht="12">
      <c r="C192" s="837"/>
      <c r="D192" s="837"/>
      <c r="E192" s="837"/>
      <c r="F192" s="837"/>
      <c r="G192" s="837"/>
      <c r="H192" s="837"/>
      <c r="I192" s="837"/>
      <c r="J192" s="837"/>
      <c r="K192" s="837"/>
      <c r="L192" s="837"/>
    </row>
    <row r="193" spans="3:12" ht="12">
      <c r="C193" s="837"/>
      <c r="D193" s="837"/>
      <c r="E193" s="837"/>
      <c r="F193" s="837"/>
      <c r="G193" s="837"/>
      <c r="H193" s="837"/>
      <c r="I193" s="837"/>
      <c r="J193" s="837"/>
      <c r="K193" s="837"/>
      <c r="L193" s="837"/>
    </row>
    <row r="194" spans="3:12" ht="12">
      <c r="C194" s="837"/>
      <c r="D194" s="837"/>
      <c r="E194" s="837"/>
      <c r="F194" s="837"/>
      <c r="G194" s="837"/>
      <c r="H194" s="837"/>
      <c r="I194" s="837"/>
      <c r="J194" s="837"/>
      <c r="K194" s="837"/>
      <c r="L194" s="837"/>
    </row>
    <row r="195" spans="3:12" ht="12">
      <c r="C195" s="837"/>
      <c r="D195" s="837"/>
      <c r="E195" s="837"/>
      <c r="F195" s="837"/>
      <c r="G195" s="837"/>
      <c r="H195" s="837"/>
      <c r="I195" s="837"/>
      <c r="J195" s="837"/>
      <c r="K195" s="837"/>
      <c r="L195" s="837"/>
    </row>
    <row r="196" spans="3:12" ht="12">
      <c r="C196" s="837"/>
      <c r="D196" s="837"/>
      <c r="E196" s="837"/>
      <c r="F196" s="837"/>
      <c r="G196" s="837"/>
      <c r="H196" s="837"/>
      <c r="I196" s="837"/>
      <c r="J196" s="837"/>
      <c r="K196" s="837"/>
      <c r="L196" s="837"/>
    </row>
    <row r="197" spans="3:12" ht="12">
      <c r="C197" s="837"/>
      <c r="D197" s="837"/>
      <c r="E197" s="837"/>
      <c r="F197" s="837"/>
      <c r="G197" s="837"/>
      <c r="H197" s="837"/>
      <c r="I197" s="837"/>
      <c r="J197" s="837"/>
      <c r="K197" s="837"/>
      <c r="L197" s="837"/>
    </row>
    <row r="198" spans="3:12" ht="12">
      <c r="C198" s="837"/>
      <c r="D198" s="837"/>
      <c r="E198" s="837"/>
      <c r="F198" s="837"/>
      <c r="G198" s="837"/>
      <c r="H198" s="837"/>
      <c r="I198" s="837"/>
      <c r="J198" s="837"/>
      <c r="K198" s="837"/>
      <c r="L198" s="837"/>
    </row>
    <row r="199" spans="3:12" ht="12">
      <c r="C199" s="837"/>
      <c r="D199" s="837"/>
      <c r="E199" s="837"/>
      <c r="F199" s="837"/>
      <c r="G199" s="837"/>
      <c r="H199" s="837"/>
      <c r="I199" s="837"/>
      <c r="J199" s="837"/>
      <c r="K199" s="837"/>
      <c r="L199" s="837"/>
    </row>
    <row r="200" spans="3:12" ht="12">
      <c r="C200" s="837"/>
      <c r="D200" s="837"/>
      <c r="E200" s="837"/>
      <c r="F200" s="837"/>
      <c r="G200" s="837"/>
      <c r="H200" s="837"/>
      <c r="I200" s="837"/>
      <c r="J200" s="837"/>
      <c r="K200" s="837"/>
      <c r="L200" s="837"/>
    </row>
    <row r="201" spans="3:12" ht="12">
      <c r="C201" s="837"/>
      <c r="D201" s="837"/>
      <c r="E201" s="837"/>
      <c r="F201" s="837"/>
      <c r="G201" s="837"/>
      <c r="H201" s="837"/>
      <c r="I201" s="837"/>
      <c r="J201" s="837"/>
      <c r="K201" s="837"/>
      <c r="L201" s="837"/>
    </row>
    <row r="202" spans="3:12" ht="12">
      <c r="C202" s="837"/>
      <c r="D202" s="837"/>
      <c r="E202" s="837"/>
      <c r="F202" s="837"/>
      <c r="G202" s="837"/>
      <c r="H202" s="837"/>
      <c r="I202" s="837"/>
      <c r="J202" s="837"/>
      <c r="K202" s="837"/>
      <c r="L202" s="837"/>
    </row>
    <row r="203" spans="3:12" ht="12">
      <c r="C203" s="837"/>
      <c r="D203" s="837"/>
      <c r="E203" s="837"/>
      <c r="F203" s="837"/>
      <c r="G203" s="837"/>
      <c r="H203" s="837"/>
      <c r="I203" s="837"/>
      <c r="J203" s="837"/>
      <c r="K203" s="837"/>
      <c r="L203" s="837"/>
    </row>
    <row r="204" spans="3:12" ht="12">
      <c r="C204" s="837"/>
      <c r="D204" s="837"/>
      <c r="E204" s="837"/>
      <c r="F204" s="837"/>
      <c r="G204" s="837"/>
      <c r="H204" s="837"/>
      <c r="I204" s="837"/>
      <c r="J204" s="837"/>
      <c r="K204" s="837"/>
      <c r="L204" s="837"/>
    </row>
    <row r="205" spans="3:12" ht="12">
      <c r="C205" s="837"/>
      <c r="D205" s="837"/>
      <c r="E205" s="837"/>
      <c r="F205" s="837"/>
      <c r="G205" s="837"/>
      <c r="H205" s="837"/>
      <c r="I205" s="837"/>
      <c r="J205" s="837"/>
      <c r="K205" s="837"/>
      <c r="L205" s="837"/>
    </row>
    <row r="206" spans="3:12" ht="12">
      <c r="C206" s="837"/>
      <c r="D206" s="837"/>
      <c r="E206" s="837"/>
      <c r="F206" s="837"/>
      <c r="G206" s="837"/>
      <c r="H206" s="837"/>
      <c r="I206" s="837"/>
      <c r="J206" s="837"/>
      <c r="K206" s="837"/>
      <c r="L206" s="837"/>
    </row>
    <row r="207" spans="3:12" ht="12">
      <c r="C207" s="837"/>
      <c r="D207" s="837"/>
      <c r="E207" s="837"/>
      <c r="F207" s="837"/>
      <c r="G207" s="837"/>
      <c r="H207" s="837"/>
      <c r="I207" s="837"/>
      <c r="J207" s="837"/>
      <c r="K207" s="837"/>
      <c r="L207" s="837"/>
    </row>
    <row r="208" spans="3:12" ht="12">
      <c r="C208" s="837"/>
      <c r="D208" s="837"/>
      <c r="E208" s="837"/>
      <c r="F208" s="837"/>
      <c r="G208" s="837"/>
      <c r="H208" s="837"/>
      <c r="I208" s="837"/>
      <c r="J208" s="837"/>
      <c r="K208" s="837"/>
      <c r="L208" s="837"/>
    </row>
    <row r="209" spans="3:12" ht="12">
      <c r="C209" s="837"/>
      <c r="D209" s="837"/>
      <c r="E209" s="837"/>
      <c r="F209" s="837"/>
      <c r="G209" s="837"/>
      <c r="H209" s="837"/>
      <c r="I209" s="837"/>
      <c r="J209" s="837"/>
      <c r="K209" s="837"/>
      <c r="L209" s="837"/>
    </row>
    <row r="210" spans="3:12" ht="12">
      <c r="C210" s="837"/>
      <c r="D210" s="837"/>
      <c r="E210" s="837"/>
      <c r="F210" s="837"/>
      <c r="G210" s="837"/>
      <c r="H210" s="837"/>
      <c r="I210" s="837"/>
      <c r="J210" s="837"/>
      <c r="K210" s="837"/>
      <c r="L210" s="837"/>
    </row>
    <row r="211" spans="3:12" ht="12">
      <c r="C211" s="837"/>
      <c r="D211" s="837"/>
      <c r="E211" s="837"/>
      <c r="F211" s="837"/>
      <c r="G211" s="837"/>
      <c r="H211" s="837"/>
      <c r="I211" s="837"/>
      <c r="J211" s="837"/>
      <c r="K211" s="837"/>
      <c r="L211" s="837"/>
    </row>
    <row r="212" spans="3:12" ht="12">
      <c r="C212" s="837"/>
      <c r="D212" s="837"/>
      <c r="E212" s="837"/>
      <c r="F212" s="837"/>
      <c r="G212" s="837"/>
      <c r="H212" s="837"/>
      <c r="I212" s="837"/>
      <c r="J212" s="837"/>
      <c r="K212" s="837"/>
      <c r="L212" s="837"/>
    </row>
    <row r="213" spans="3:12" ht="12">
      <c r="C213" s="837"/>
      <c r="D213" s="837"/>
      <c r="E213" s="837"/>
      <c r="F213" s="837"/>
      <c r="G213" s="837"/>
      <c r="H213" s="837"/>
      <c r="I213" s="837"/>
      <c r="J213" s="837"/>
      <c r="K213" s="837"/>
      <c r="L213" s="837"/>
    </row>
    <row r="214" spans="3:12" ht="12">
      <c r="C214" s="837"/>
      <c r="D214" s="837"/>
      <c r="E214" s="837"/>
      <c r="F214" s="837"/>
      <c r="G214" s="837"/>
      <c r="H214" s="837"/>
      <c r="I214" s="837"/>
      <c r="J214" s="837"/>
      <c r="K214" s="837"/>
      <c r="L214" s="837"/>
    </row>
    <row r="215" spans="3:12" ht="12">
      <c r="C215" s="837"/>
      <c r="D215" s="837"/>
      <c r="E215" s="837"/>
      <c r="F215" s="837"/>
      <c r="G215" s="837"/>
      <c r="H215" s="837"/>
      <c r="I215" s="837"/>
      <c r="J215" s="837"/>
      <c r="K215" s="837"/>
      <c r="L215" s="837"/>
    </row>
    <row r="216" spans="3:12" ht="12">
      <c r="C216" s="837"/>
      <c r="D216" s="837"/>
      <c r="E216" s="837"/>
      <c r="F216" s="837"/>
      <c r="G216" s="837"/>
      <c r="H216" s="837"/>
      <c r="I216" s="837"/>
      <c r="J216" s="837"/>
      <c r="K216" s="837"/>
      <c r="L216" s="837"/>
    </row>
    <row r="217" spans="3:12" ht="12">
      <c r="C217" s="837"/>
      <c r="D217" s="837"/>
      <c r="E217" s="837"/>
      <c r="F217" s="837"/>
      <c r="G217" s="837"/>
      <c r="H217" s="837"/>
      <c r="I217" s="837"/>
      <c r="J217" s="837"/>
      <c r="K217" s="837"/>
      <c r="L217" s="837"/>
    </row>
    <row r="218" spans="3:12" ht="12">
      <c r="C218" s="837"/>
      <c r="D218" s="837"/>
      <c r="E218" s="837"/>
      <c r="F218" s="837"/>
      <c r="G218" s="837"/>
      <c r="H218" s="837"/>
      <c r="I218" s="837"/>
      <c r="J218" s="837"/>
      <c r="K218" s="837"/>
      <c r="L218" s="837"/>
    </row>
    <row r="219" spans="3:12" ht="12">
      <c r="C219" s="837"/>
      <c r="D219" s="837"/>
      <c r="E219" s="837"/>
      <c r="F219" s="837"/>
      <c r="G219" s="837"/>
      <c r="H219" s="837"/>
      <c r="I219" s="837"/>
      <c r="J219" s="837"/>
      <c r="K219" s="837"/>
      <c r="L219" s="837"/>
    </row>
    <row r="220" spans="3:12" ht="12">
      <c r="C220" s="837"/>
      <c r="D220" s="837"/>
      <c r="E220" s="837"/>
      <c r="F220" s="837"/>
      <c r="G220" s="837"/>
      <c r="H220" s="837"/>
      <c r="I220" s="837"/>
      <c r="J220" s="837"/>
      <c r="K220" s="837"/>
      <c r="L220" s="837"/>
    </row>
    <row r="221" spans="3:12" ht="12">
      <c r="C221" s="837"/>
      <c r="D221" s="837"/>
      <c r="E221" s="837"/>
      <c r="F221" s="837"/>
      <c r="G221" s="837"/>
      <c r="H221" s="837"/>
      <c r="I221" s="837"/>
      <c r="J221" s="837"/>
      <c r="K221" s="837"/>
      <c r="L221" s="837"/>
    </row>
    <row r="222" spans="3:12" ht="12">
      <c r="C222" s="837"/>
      <c r="D222" s="837"/>
      <c r="E222" s="837"/>
      <c r="F222" s="837"/>
      <c r="G222" s="837"/>
      <c r="H222" s="837"/>
      <c r="I222" s="837"/>
      <c r="J222" s="837"/>
      <c r="K222" s="837"/>
      <c r="L222" s="837"/>
    </row>
    <row r="223" spans="3:12" ht="12">
      <c r="C223" s="837"/>
      <c r="D223" s="837"/>
      <c r="E223" s="837"/>
      <c r="F223" s="837"/>
      <c r="G223" s="837"/>
      <c r="H223" s="837"/>
      <c r="I223" s="837"/>
      <c r="J223" s="837"/>
      <c r="K223" s="837"/>
      <c r="L223" s="837"/>
    </row>
    <row r="224" spans="3:12" ht="12">
      <c r="C224" s="837"/>
      <c r="D224" s="837"/>
      <c r="E224" s="837"/>
      <c r="F224" s="837"/>
      <c r="G224" s="837"/>
      <c r="H224" s="837"/>
      <c r="I224" s="837"/>
      <c r="J224" s="837"/>
      <c r="K224" s="837"/>
      <c r="L224" s="837"/>
    </row>
    <row r="225" spans="3:12" ht="12">
      <c r="C225" s="837"/>
      <c r="D225" s="837"/>
      <c r="E225" s="837"/>
      <c r="F225" s="837"/>
      <c r="G225" s="837"/>
      <c r="H225" s="837"/>
      <c r="I225" s="837"/>
      <c r="J225" s="837"/>
      <c r="K225" s="837"/>
      <c r="L225" s="837"/>
    </row>
    <row r="226" spans="3:12" ht="12">
      <c r="C226" s="837"/>
      <c r="D226" s="837"/>
      <c r="E226" s="837"/>
      <c r="F226" s="837"/>
      <c r="G226" s="837"/>
      <c r="H226" s="837"/>
      <c r="I226" s="837"/>
      <c r="J226" s="837"/>
      <c r="K226" s="837"/>
      <c r="L226" s="837"/>
    </row>
    <row r="227" spans="3:12" ht="12">
      <c r="C227" s="837"/>
      <c r="D227" s="837"/>
      <c r="E227" s="837"/>
      <c r="F227" s="837"/>
      <c r="G227" s="837"/>
      <c r="H227" s="837"/>
      <c r="I227" s="837"/>
      <c r="J227" s="837"/>
      <c r="K227" s="837"/>
      <c r="L227" s="837"/>
    </row>
    <row r="228" spans="3:12" ht="12">
      <c r="C228" s="837"/>
      <c r="D228" s="837"/>
      <c r="E228" s="837"/>
      <c r="F228" s="837"/>
      <c r="G228" s="837"/>
      <c r="H228" s="837"/>
      <c r="I228" s="837"/>
      <c r="J228" s="837"/>
      <c r="K228" s="837"/>
      <c r="L228" s="837"/>
    </row>
    <row r="229" spans="3:12" ht="12">
      <c r="C229" s="837"/>
      <c r="D229" s="837"/>
      <c r="E229" s="837"/>
      <c r="F229" s="837"/>
      <c r="G229" s="837"/>
      <c r="H229" s="837"/>
      <c r="I229" s="837"/>
      <c r="J229" s="837"/>
      <c r="K229" s="837"/>
      <c r="L229" s="837"/>
    </row>
    <row r="230" spans="3:12" ht="12">
      <c r="C230" s="837"/>
      <c r="D230" s="837"/>
      <c r="E230" s="837"/>
      <c r="F230" s="837"/>
      <c r="G230" s="837"/>
      <c r="H230" s="837"/>
      <c r="I230" s="837"/>
      <c r="J230" s="837"/>
      <c r="K230" s="837"/>
      <c r="L230" s="837"/>
    </row>
    <row r="231" spans="3:12" ht="12">
      <c r="C231" s="837"/>
      <c r="D231" s="837"/>
      <c r="E231" s="837"/>
      <c r="F231" s="837"/>
      <c r="G231" s="837"/>
      <c r="H231" s="837"/>
      <c r="I231" s="837"/>
      <c r="J231" s="837"/>
      <c r="K231" s="837"/>
      <c r="L231" s="837"/>
    </row>
    <row r="232" spans="3:12" ht="12">
      <c r="C232" s="837"/>
      <c r="D232" s="837"/>
      <c r="E232" s="837"/>
      <c r="F232" s="837"/>
      <c r="G232" s="837"/>
      <c r="H232" s="837"/>
      <c r="I232" s="837"/>
      <c r="J232" s="837"/>
      <c r="K232" s="837"/>
      <c r="L232" s="837"/>
    </row>
    <row r="233" spans="3:12" ht="12">
      <c r="C233" s="837"/>
      <c r="D233" s="837"/>
      <c r="E233" s="837"/>
      <c r="F233" s="837"/>
      <c r="G233" s="837"/>
      <c r="H233" s="837"/>
      <c r="I233" s="837"/>
      <c r="J233" s="837"/>
      <c r="K233" s="837"/>
      <c r="L233" s="837"/>
    </row>
    <row r="234" spans="3:12" ht="12">
      <c r="C234" s="837"/>
      <c r="D234" s="837"/>
      <c r="E234" s="837"/>
      <c r="F234" s="837"/>
      <c r="G234" s="837"/>
      <c r="H234" s="837"/>
      <c r="I234" s="837"/>
      <c r="J234" s="837"/>
      <c r="K234" s="837"/>
      <c r="L234" s="837"/>
    </row>
    <row r="235" spans="3:12" ht="12">
      <c r="C235" s="837"/>
      <c r="D235" s="837"/>
      <c r="E235" s="837"/>
      <c r="F235" s="837"/>
      <c r="G235" s="837"/>
      <c r="H235" s="837"/>
      <c r="I235" s="837"/>
      <c r="J235" s="837"/>
      <c r="K235" s="837"/>
      <c r="L235" s="837"/>
    </row>
    <row r="236" spans="3:12" ht="12">
      <c r="C236" s="837"/>
      <c r="D236" s="837"/>
      <c r="E236" s="837"/>
      <c r="F236" s="837"/>
      <c r="G236" s="837"/>
      <c r="H236" s="837"/>
      <c r="I236" s="837"/>
      <c r="J236" s="837"/>
      <c r="K236" s="837"/>
      <c r="L236" s="837"/>
    </row>
    <row r="237" spans="3:12" ht="12">
      <c r="C237" s="837"/>
      <c r="D237" s="837"/>
      <c r="E237" s="837"/>
      <c r="F237" s="837"/>
      <c r="G237" s="837"/>
      <c r="H237" s="837"/>
      <c r="I237" s="837"/>
      <c r="J237" s="837"/>
      <c r="K237" s="837"/>
      <c r="L237" s="837"/>
    </row>
    <row r="238" spans="3:12" ht="12">
      <c r="C238" s="837"/>
      <c r="D238" s="837"/>
      <c r="E238" s="837"/>
      <c r="F238" s="837"/>
      <c r="G238" s="837"/>
      <c r="H238" s="837"/>
      <c r="I238" s="837"/>
      <c r="J238" s="837"/>
      <c r="K238" s="837"/>
      <c r="L238" s="837"/>
    </row>
    <row r="239" spans="3:12" ht="12">
      <c r="C239" s="837"/>
      <c r="D239" s="837"/>
      <c r="E239" s="837"/>
      <c r="F239" s="837"/>
      <c r="G239" s="837"/>
      <c r="H239" s="837"/>
      <c r="I239" s="837"/>
      <c r="J239" s="837"/>
      <c r="K239" s="837"/>
      <c r="L239" s="837"/>
    </row>
    <row r="240" spans="3:12" ht="12">
      <c r="C240" s="837"/>
      <c r="D240" s="837"/>
      <c r="E240" s="837"/>
      <c r="F240" s="837"/>
      <c r="G240" s="837"/>
      <c r="H240" s="837"/>
      <c r="I240" s="837"/>
      <c r="J240" s="837"/>
      <c r="K240" s="837"/>
      <c r="L240" s="837"/>
    </row>
    <row r="241" spans="3:12" ht="12">
      <c r="C241" s="837"/>
      <c r="D241" s="837"/>
      <c r="E241" s="837"/>
      <c r="F241" s="837"/>
      <c r="G241" s="837"/>
      <c r="H241" s="837"/>
      <c r="I241" s="837"/>
      <c r="J241" s="837"/>
      <c r="K241" s="837"/>
      <c r="L241" s="837"/>
    </row>
    <row r="242" spans="3:12" ht="12">
      <c r="C242" s="837"/>
      <c r="D242" s="837"/>
      <c r="E242" s="837"/>
      <c r="F242" s="837"/>
      <c r="G242" s="837"/>
      <c r="H242" s="837"/>
      <c r="I242" s="837"/>
      <c r="J242" s="837"/>
      <c r="K242" s="837"/>
      <c r="L242" s="837"/>
    </row>
    <row r="243" spans="3:12" ht="12">
      <c r="C243" s="837"/>
      <c r="D243" s="837"/>
      <c r="E243" s="837"/>
      <c r="F243" s="837"/>
      <c r="G243" s="837"/>
      <c r="H243" s="837"/>
      <c r="I243" s="837"/>
      <c r="J243" s="837"/>
      <c r="K243" s="837"/>
      <c r="L243" s="837"/>
    </row>
    <row r="244" spans="3:12" ht="12">
      <c r="C244" s="837"/>
      <c r="D244" s="837"/>
      <c r="E244" s="837"/>
      <c r="F244" s="837"/>
      <c r="G244" s="837"/>
      <c r="H244" s="837"/>
      <c r="I244" s="837"/>
      <c r="J244" s="837"/>
      <c r="K244" s="837"/>
      <c r="L244" s="837"/>
    </row>
    <row r="245" spans="3:12" ht="12">
      <c r="C245" s="837"/>
      <c r="D245" s="837"/>
      <c r="E245" s="837"/>
      <c r="F245" s="837"/>
      <c r="G245" s="837"/>
      <c r="H245" s="837"/>
      <c r="I245" s="837"/>
      <c r="J245" s="837"/>
      <c r="K245" s="837"/>
      <c r="L245" s="837"/>
    </row>
    <row r="246" spans="3:12" ht="12">
      <c r="C246" s="837"/>
      <c r="D246" s="837"/>
      <c r="E246" s="837"/>
      <c r="F246" s="837"/>
      <c r="G246" s="837"/>
      <c r="H246" s="837"/>
      <c r="I246" s="837"/>
      <c r="J246" s="837"/>
      <c r="K246" s="837"/>
      <c r="L246" s="837"/>
    </row>
    <row r="247" spans="3:12" ht="12">
      <c r="C247" s="837"/>
      <c r="D247" s="837"/>
      <c r="E247" s="837"/>
      <c r="F247" s="837"/>
      <c r="G247" s="837"/>
      <c r="H247" s="837"/>
      <c r="I247" s="837"/>
      <c r="J247" s="837"/>
      <c r="K247" s="837"/>
      <c r="L247" s="837"/>
    </row>
    <row r="248" spans="3:12" ht="12">
      <c r="C248" s="837"/>
      <c r="D248" s="837"/>
      <c r="E248" s="837"/>
      <c r="F248" s="837"/>
      <c r="G248" s="837"/>
      <c r="H248" s="837"/>
      <c r="I248" s="837"/>
      <c r="J248" s="837"/>
      <c r="K248" s="837"/>
      <c r="L248" s="837"/>
    </row>
    <row r="249" spans="3:12" ht="12">
      <c r="C249" s="837"/>
      <c r="D249" s="837"/>
      <c r="E249" s="837"/>
      <c r="F249" s="837"/>
      <c r="G249" s="837"/>
      <c r="H249" s="837"/>
      <c r="I249" s="837"/>
      <c r="J249" s="837"/>
      <c r="K249" s="837"/>
      <c r="L249" s="837"/>
    </row>
    <row r="250" spans="3:12" ht="12">
      <c r="C250" s="837"/>
      <c r="D250" s="837"/>
      <c r="E250" s="837"/>
      <c r="F250" s="837"/>
      <c r="G250" s="837"/>
      <c r="H250" s="837"/>
      <c r="I250" s="837"/>
      <c r="J250" s="837"/>
      <c r="K250" s="837"/>
      <c r="L250" s="837"/>
    </row>
    <row r="251" spans="3:12" ht="12">
      <c r="C251" s="837"/>
      <c r="D251" s="837"/>
      <c r="E251" s="837"/>
      <c r="F251" s="837"/>
      <c r="G251" s="837"/>
      <c r="H251" s="837"/>
      <c r="I251" s="837"/>
      <c r="J251" s="837"/>
      <c r="K251" s="837"/>
      <c r="L251" s="837"/>
    </row>
    <row r="252" spans="3:12" ht="12">
      <c r="C252" s="837"/>
      <c r="D252" s="837"/>
      <c r="E252" s="837"/>
      <c r="F252" s="837"/>
      <c r="G252" s="837"/>
      <c r="H252" s="837"/>
      <c r="I252" s="837"/>
      <c r="J252" s="837"/>
      <c r="K252" s="837"/>
      <c r="L252" s="837"/>
    </row>
    <row r="253" spans="3:12" ht="12">
      <c r="C253" s="837"/>
      <c r="D253" s="837"/>
      <c r="E253" s="837"/>
      <c r="F253" s="837"/>
      <c r="G253" s="837"/>
      <c r="H253" s="837"/>
      <c r="I253" s="837"/>
      <c r="J253" s="837"/>
      <c r="K253" s="837"/>
      <c r="L253" s="837"/>
    </row>
    <row r="254" spans="3:12" ht="12">
      <c r="C254" s="837"/>
      <c r="D254" s="837"/>
      <c r="E254" s="837"/>
      <c r="F254" s="837"/>
      <c r="G254" s="837"/>
      <c r="H254" s="837"/>
      <c r="I254" s="837"/>
      <c r="J254" s="837"/>
      <c r="K254" s="837"/>
      <c r="L254" s="837"/>
    </row>
    <row r="255" spans="3:12" ht="12">
      <c r="C255" s="837"/>
      <c r="D255" s="837"/>
      <c r="E255" s="837"/>
      <c r="F255" s="837"/>
      <c r="G255" s="837"/>
      <c r="H255" s="837"/>
      <c r="I255" s="837"/>
      <c r="J255" s="837"/>
      <c r="K255" s="837"/>
      <c r="L255" s="837"/>
    </row>
    <row r="256" spans="3:12" ht="12">
      <c r="C256" s="837"/>
      <c r="D256" s="837"/>
      <c r="E256" s="837"/>
      <c r="F256" s="837"/>
      <c r="G256" s="837"/>
      <c r="H256" s="837"/>
      <c r="I256" s="837"/>
      <c r="J256" s="837"/>
      <c r="K256" s="837"/>
      <c r="L256" s="837"/>
    </row>
    <row r="257" spans="3:12" ht="12">
      <c r="C257" s="837"/>
      <c r="D257" s="837"/>
      <c r="E257" s="837"/>
      <c r="F257" s="837"/>
      <c r="G257" s="837"/>
      <c r="H257" s="837"/>
      <c r="I257" s="837"/>
      <c r="J257" s="837"/>
      <c r="K257" s="837"/>
      <c r="L257" s="837"/>
    </row>
    <row r="258" spans="3:12" ht="12">
      <c r="C258" s="837"/>
      <c r="D258" s="837"/>
      <c r="E258" s="837"/>
      <c r="F258" s="837"/>
      <c r="G258" s="837"/>
      <c r="H258" s="837"/>
      <c r="I258" s="837"/>
      <c r="J258" s="837"/>
      <c r="K258" s="837"/>
      <c r="L258" s="837"/>
    </row>
    <row r="259" spans="3:12" ht="12">
      <c r="C259" s="837"/>
      <c r="D259" s="837"/>
      <c r="E259" s="837"/>
      <c r="F259" s="837"/>
      <c r="G259" s="837"/>
      <c r="H259" s="837"/>
      <c r="I259" s="837"/>
      <c r="J259" s="837"/>
      <c r="K259" s="837"/>
      <c r="L259" s="837"/>
    </row>
    <row r="260" spans="3:12" ht="12">
      <c r="C260" s="837"/>
      <c r="D260" s="837"/>
      <c r="E260" s="837"/>
      <c r="F260" s="837"/>
      <c r="G260" s="837"/>
      <c r="H260" s="837"/>
      <c r="I260" s="837"/>
      <c r="J260" s="837"/>
      <c r="K260" s="837"/>
      <c r="L260" s="837"/>
    </row>
    <row r="261" spans="3:12" ht="12">
      <c r="C261" s="837"/>
      <c r="D261" s="837"/>
      <c r="E261" s="837"/>
      <c r="F261" s="837"/>
      <c r="G261" s="837"/>
      <c r="H261" s="837"/>
      <c r="I261" s="837"/>
      <c r="J261" s="837"/>
      <c r="K261" s="837"/>
      <c r="L261" s="837"/>
    </row>
    <row r="262" spans="3:12" ht="12">
      <c r="C262" s="837"/>
      <c r="D262" s="837"/>
      <c r="E262" s="837"/>
      <c r="F262" s="837"/>
      <c r="G262" s="837"/>
      <c r="H262" s="837"/>
      <c r="I262" s="837"/>
      <c r="J262" s="837"/>
      <c r="K262" s="837"/>
      <c r="L262" s="837"/>
    </row>
    <row r="263" spans="3:12" ht="12">
      <c r="C263" s="837"/>
      <c r="D263" s="837"/>
      <c r="E263" s="837"/>
      <c r="F263" s="837"/>
      <c r="G263" s="837"/>
      <c r="H263" s="837"/>
      <c r="I263" s="837"/>
      <c r="J263" s="837"/>
      <c r="K263" s="837"/>
      <c r="L263" s="837"/>
    </row>
    <row r="264" spans="3:12" ht="12">
      <c r="C264" s="837"/>
      <c r="D264" s="837"/>
      <c r="E264" s="837"/>
      <c r="F264" s="837"/>
      <c r="G264" s="837"/>
      <c r="H264" s="837"/>
      <c r="I264" s="837"/>
      <c r="J264" s="837"/>
      <c r="K264" s="837"/>
      <c r="L264" s="837"/>
    </row>
    <row r="265" spans="3:12" ht="12">
      <c r="C265" s="837"/>
      <c r="D265" s="837"/>
      <c r="E265" s="837"/>
      <c r="F265" s="837"/>
      <c r="G265" s="837"/>
      <c r="H265" s="837"/>
      <c r="I265" s="837"/>
      <c r="J265" s="837"/>
      <c r="K265" s="837"/>
      <c r="L265" s="837"/>
    </row>
    <row r="266" spans="3:12" ht="12">
      <c r="C266" s="837"/>
      <c r="D266" s="837"/>
      <c r="E266" s="837"/>
      <c r="F266" s="837"/>
      <c r="G266" s="837"/>
      <c r="H266" s="837"/>
      <c r="I266" s="837"/>
      <c r="J266" s="837"/>
      <c r="K266" s="837"/>
      <c r="L266" s="837"/>
    </row>
    <row r="267" spans="3:12" ht="12">
      <c r="C267" s="837"/>
      <c r="D267" s="837"/>
      <c r="E267" s="837"/>
      <c r="F267" s="837"/>
      <c r="G267" s="837"/>
      <c r="H267" s="837"/>
      <c r="I267" s="837"/>
      <c r="J267" s="837"/>
      <c r="K267" s="837"/>
      <c r="L267" s="837"/>
    </row>
  </sheetData>
  <mergeCells count="6">
    <mergeCell ref="K3:L3"/>
    <mergeCell ref="B4:B6"/>
    <mergeCell ref="C4:E5"/>
    <mergeCell ref="F4:F6"/>
    <mergeCell ref="G4:I5"/>
    <mergeCell ref="J4:L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1:L267"/>
  <sheetViews>
    <sheetView workbookViewId="0" topLeftCell="A1">
      <selection activeCell="A1" sqref="A1"/>
    </sheetView>
  </sheetViews>
  <sheetFormatPr defaultColWidth="9.00390625" defaultRowHeight="13.5"/>
  <cols>
    <col min="1" max="1" width="3.875" style="124" customWidth="1"/>
    <col min="2" max="2" width="10.875" style="124" customWidth="1"/>
    <col min="3" max="3" width="8.625" style="124" customWidth="1"/>
    <col min="4" max="5" width="8.875" style="124" customWidth="1"/>
    <col min="6" max="6" width="10.00390625" style="124" customWidth="1"/>
    <col min="7" max="12" width="8.50390625" style="124" customWidth="1"/>
    <col min="13" max="16384" width="9.00390625" style="124" customWidth="1"/>
  </cols>
  <sheetData>
    <row r="1" spans="2:9" ht="14.25">
      <c r="B1" s="1011" t="s">
        <v>1176</v>
      </c>
      <c r="I1" s="108"/>
    </row>
    <row r="2" spans="2:9" ht="14.25">
      <c r="B2" s="1011"/>
      <c r="I2" s="108"/>
    </row>
    <row r="3" spans="2:12" ht="14.25" thickBot="1">
      <c r="B3" s="108" t="s">
        <v>1156</v>
      </c>
      <c r="D3" s="108"/>
      <c r="E3" s="108"/>
      <c r="F3" s="108"/>
      <c r="G3" s="108"/>
      <c r="H3" s="108"/>
      <c r="I3" s="108"/>
      <c r="K3" s="1546"/>
      <c r="L3" s="1564"/>
    </row>
    <row r="4" spans="2:12" ht="13.5" customHeight="1" thickTop="1">
      <c r="B4" s="1548" t="s">
        <v>133</v>
      </c>
      <c r="C4" s="1551" t="s">
        <v>1157</v>
      </c>
      <c r="D4" s="1552"/>
      <c r="E4" s="1553"/>
      <c r="F4" s="1548" t="s">
        <v>1158</v>
      </c>
      <c r="G4" s="1551" t="s">
        <v>1175</v>
      </c>
      <c r="H4" s="1567"/>
      <c r="I4" s="1568"/>
      <c r="J4" s="1551" t="s">
        <v>1160</v>
      </c>
      <c r="K4" s="1567"/>
      <c r="L4" s="1568"/>
    </row>
    <row r="5" spans="2:12" ht="13.5" customHeight="1">
      <c r="B5" s="1549"/>
      <c r="C5" s="1554"/>
      <c r="D5" s="1555"/>
      <c r="E5" s="1556"/>
      <c r="F5" s="1565"/>
      <c r="G5" s="1569"/>
      <c r="H5" s="1570"/>
      <c r="I5" s="1571"/>
      <c r="J5" s="1569"/>
      <c r="K5" s="1570"/>
      <c r="L5" s="1571"/>
    </row>
    <row r="6" spans="2:12" ht="21" customHeight="1">
      <c r="B6" s="1550"/>
      <c r="C6" s="999" t="s">
        <v>1161</v>
      </c>
      <c r="D6" s="999" t="s">
        <v>1162</v>
      </c>
      <c r="E6" s="999" t="s">
        <v>1340</v>
      </c>
      <c r="F6" s="1566"/>
      <c r="G6" s="999" t="s">
        <v>377</v>
      </c>
      <c r="H6" s="999" t="s">
        <v>378</v>
      </c>
      <c r="I6" s="1012" t="s">
        <v>1340</v>
      </c>
      <c r="J6" s="999" t="s">
        <v>377</v>
      </c>
      <c r="K6" s="999" t="s">
        <v>378</v>
      </c>
      <c r="L6" s="1012" t="s">
        <v>1340</v>
      </c>
    </row>
    <row r="7" spans="2:12" ht="12.75" customHeight="1">
      <c r="B7" s="1001"/>
      <c r="C7" s="1002"/>
      <c r="D7" s="1003"/>
      <c r="E7" s="1003"/>
      <c r="F7" s="1003"/>
      <c r="G7" s="1003"/>
      <c r="H7" s="1003"/>
      <c r="I7" s="1003"/>
      <c r="J7" s="1003"/>
      <c r="K7" s="1003"/>
      <c r="L7" s="1004"/>
    </row>
    <row r="8" spans="2:12" s="135" customFormat="1" ht="12.75" customHeight="1">
      <c r="B8" s="136" t="s">
        <v>332</v>
      </c>
      <c r="C8" s="67">
        <f aca="true" t="shared" si="0" ref="C8:L8">SUM(C10,C30,C44,C62)</f>
        <v>207</v>
      </c>
      <c r="D8" s="41">
        <f t="shared" si="0"/>
        <v>22</v>
      </c>
      <c r="E8" s="41">
        <f t="shared" si="0"/>
        <v>229</v>
      </c>
      <c r="F8" s="41">
        <f t="shared" si="0"/>
        <v>2026</v>
      </c>
      <c r="G8" s="41">
        <f t="shared" si="0"/>
        <v>44843</v>
      </c>
      <c r="H8" s="41">
        <f t="shared" si="0"/>
        <v>42640</v>
      </c>
      <c r="I8" s="41">
        <f t="shared" si="0"/>
        <v>87483</v>
      </c>
      <c r="J8" s="41">
        <f t="shared" si="0"/>
        <v>2488</v>
      </c>
      <c r="K8" s="41">
        <f t="shared" si="0"/>
        <v>786</v>
      </c>
      <c r="L8" s="1005">
        <f t="shared" si="0"/>
        <v>3274</v>
      </c>
    </row>
    <row r="9" spans="2:12" ht="12.75" customHeight="1">
      <c r="B9" s="391"/>
      <c r="C9" s="1006"/>
      <c r="D9" s="149"/>
      <c r="E9" s="149"/>
      <c r="F9" s="149"/>
      <c r="G9" s="149"/>
      <c r="H9" s="149"/>
      <c r="I9" s="149"/>
      <c r="J9" s="149"/>
      <c r="K9" s="149"/>
      <c r="L9" s="493"/>
    </row>
    <row r="10" spans="2:12" s="135" customFormat="1" ht="12.75" customHeight="1">
      <c r="B10" s="136" t="s">
        <v>1163</v>
      </c>
      <c r="C10" s="67">
        <f aca="true" t="shared" si="1" ref="C10:L10">SUM(C12:C28)</f>
        <v>56</v>
      </c>
      <c r="D10" s="41">
        <f t="shared" si="1"/>
        <v>4</v>
      </c>
      <c r="E10" s="41">
        <f t="shared" si="1"/>
        <v>60</v>
      </c>
      <c r="F10" s="41">
        <f t="shared" si="1"/>
        <v>579</v>
      </c>
      <c r="G10" s="41">
        <f t="shared" si="1"/>
        <v>12741</v>
      </c>
      <c r="H10" s="41">
        <f t="shared" si="1"/>
        <v>12202</v>
      </c>
      <c r="I10" s="41">
        <f t="shared" si="1"/>
        <v>24943</v>
      </c>
      <c r="J10" s="41">
        <f t="shared" si="1"/>
        <v>717</v>
      </c>
      <c r="K10" s="41">
        <f t="shared" si="1"/>
        <v>207</v>
      </c>
      <c r="L10" s="1005">
        <f t="shared" si="1"/>
        <v>924</v>
      </c>
    </row>
    <row r="11" spans="2:12" s="135" customFormat="1" ht="7.5" customHeight="1">
      <c r="B11" s="398"/>
      <c r="C11" s="67"/>
      <c r="D11" s="41"/>
      <c r="E11" s="41"/>
      <c r="F11" s="41"/>
      <c r="G11" s="41"/>
      <c r="H11" s="41"/>
      <c r="I11" s="41"/>
      <c r="J11" s="41"/>
      <c r="K11" s="41"/>
      <c r="L11" s="1005"/>
    </row>
    <row r="12" spans="2:12" ht="12.75" customHeight="1">
      <c r="B12" s="391" t="s">
        <v>305</v>
      </c>
      <c r="C12" s="1006">
        <v>10</v>
      </c>
      <c r="D12" s="149">
        <v>1</v>
      </c>
      <c r="E12" s="149">
        <f>SUM(C12:D12)</f>
        <v>11</v>
      </c>
      <c r="F12" s="149">
        <v>123</v>
      </c>
      <c r="G12" s="149">
        <v>2737</v>
      </c>
      <c r="H12" s="149">
        <v>2679</v>
      </c>
      <c r="I12" s="149">
        <f>SUM(G12:H12)</f>
        <v>5416</v>
      </c>
      <c r="J12" s="149">
        <v>152</v>
      </c>
      <c r="K12" s="149">
        <v>44</v>
      </c>
      <c r="L12" s="493">
        <f>SUM(J12:K12)</f>
        <v>196</v>
      </c>
    </row>
    <row r="13" spans="2:12" ht="12.75" customHeight="1">
      <c r="B13" s="391" t="s">
        <v>306</v>
      </c>
      <c r="C13" s="1006">
        <v>10</v>
      </c>
      <c r="D13" s="149">
        <v>0</v>
      </c>
      <c r="E13" s="149">
        <f>SUM(C13:D13)</f>
        <v>10</v>
      </c>
      <c r="F13" s="149">
        <v>145</v>
      </c>
      <c r="G13" s="149">
        <v>3441</v>
      </c>
      <c r="H13" s="149">
        <v>3232</v>
      </c>
      <c r="I13" s="149">
        <f>SUM(G13:H13)</f>
        <v>6673</v>
      </c>
      <c r="J13" s="149">
        <v>166</v>
      </c>
      <c r="K13" s="149">
        <v>54</v>
      </c>
      <c r="L13" s="493">
        <f>SUM(J13:K13)</f>
        <v>220</v>
      </c>
    </row>
    <row r="14" spans="2:12" ht="12.75" customHeight="1">
      <c r="B14" s="391" t="s">
        <v>427</v>
      </c>
      <c r="C14" s="1006">
        <v>4</v>
      </c>
      <c r="D14" s="149">
        <v>1</v>
      </c>
      <c r="E14" s="149">
        <f>SUM(C14:D14)</f>
        <v>5</v>
      </c>
      <c r="F14" s="149">
        <v>23</v>
      </c>
      <c r="G14" s="149">
        <v>430</v>
      </c>
      <c r="H14" s="149">
        <v>363</v>
      </c>
      <c r="I14" s="149">
        <f>SUM(G14:H14)</f>
        <v>793</v>
      </c>
      <c r="J14" s="149">
        <v>35</v>
      </c>
      <c r="K14" s="149">
        <v>6</v>
      </c>
      <c r="L14" s="493">
        <f>SUM(J14:K14)</f>
        <v>41</v>
      </c>
    </row>
    <row r="15" spans="2:12" ht="12.75" customHeight="1">
      <c r="B15" s="391" t="s">
        <v>337</v>
      </c>
      <c r="C15" s="1006">
        <v>1</v>
      </c>
      <c r="D15" s="149">
        <v>0</v>
      </c>
      <c r="E15" s="149">
        <f>SUM(C15:D15)</f>
        <v>1</v>
      </c>
      <c r="F15" s="149">
        <v>16</v>
      </c>
      <c r="G15" s="149">
        <v>347</v>
      </c>
      <c r="H15" s="149">
        <v>388</v>
      </c>
      <c r="I15" s="149">
        <f>SUM(G15:H15)</f>
        <v>735</v>
      </c>
      <c r="J15" s="149">
        <v>17</v>
      </c>
      <c r="K15" s="149">
        <v>8</v>
      </c>
      <c r="L15" s="493">
        <f>SUM(J15:K15)</f>
        <v>25</v>
      </c>
    </row>
    <row r="16" spans="2:12" ht="12.75" customHeight="1">
      <c r="B16" s="391" t="s">
        <v>338</v>
      </c>
      <c r="C16" s="1006">
        <v>3</v>
      </c>
      <c r="D16" s="149">
        <v>0</v>
      </c>
      <c r="E16" s="149">
        <f>SUM(C16:D16)</f>
        <v>3</v>
      </c>
      <c r="F16" s="149">
        <v>23</v>
      </c>
      <c r="G16" s="149">
        <v>463</v>
      </c>
      <c r="H16" s="149">
        <v>445</v>
      </c>
      <c r="I16" s="149">
        <f>SUM(G16:H16)</f>
        <v>908</v>
      </c>
      <c r="J16" s="149">
        <v>30</v>
      </c>
      <c r="K16" s="149">
        <v>7</v>
      </c>
      <c r="L16" s="493">
        <f>SUM(J16:K16)</f>
        <v>37</v>
      </c>
    </row>
    <row r="17" spans="2:12" ht="7.5" customHeight="1">
      <c r="B17" s="391"/>
      <c r="C17" s="1006"/>
      <c r="D17" s="149"/>
      <c r="E17" s="149"/>
      <c r="F17" s="149"/>
      <c r="G17" s="149"/>
      <c r="H17" s="149"/>
      <c r="I17" s="149"/>
      <c r="J17" s="149"/>
      <c r="K17" s="149"/>
      <c r="L17" s="493"/>
    </row>
    <row r="18" spans="2:12" ht="12.75" customHeight="1">
      <c r="B18" s="391" t="s">
        <v>429</v>
      </c>
      <c r="C18" s="1006">
        <v>1</v>
      </c>
      <c r="D18" s="149">
        <v>0</v>
      </c>
      <c r="E18" s="149">
        <f>SUM(C18:D18)</f>
        <v>1</v>
      </c>
      <c r="F18" s="149">
        <v>14</v>
      </c>
      <c r="G18" s="149">
        <v>350</v>
      </c>
      <c r="H18" s="149">
        <v>321</v>
      </c>
      <c r="I18" s="149">
        <f>SUM(G18:H18)</f>
        <v>671</v>
      </c>
      <c r="J18" s="149">
        <v>17</v>
      </c>
      <c r="K18" s="149">
        <v>4</v>
      </c>
      <c r="L18" s="493">
        <f>SUM(J18:K18)</f>
        <v>21</v>
      </c>
    </row>
    <row r="19" spans="2:12" ht="12.75" customHeight="1">
      <c r="B19" s="391" t="s">
        <v>340</v>
      </c>
      <c r="C19" s="1006">
        <v>4</v>
      </c>
      <c r="D19" s="149">
        <v>0</v>
      </c>
      <c r="E19" s="149">
        <f>SUM(C19:D19)</f>
        <v>4</v>
      </c>
      <c r="F19" s="149">
        <v>27</v>
      </c>
      <c r="G19" s="149">
        <v>572</v>
      </c>
      <c r="H19" s="149">
        <v>521</v>
      </c>
      <c r="I19" s="149">
        <f>SUM(G19:H19)</f>
        <v>1093</v>
      </c>
      <c r="J19" s="149">
        <v>36</v>
      </c>
      <c r="K19" s="149">
        <v>8</v>
      </c>
      <c r="L19" s="493">
        <f>SUM(J19:K19)</f>
        <v>44</v>
      </c>
    </row>
    <row r="20" spans="2:12" ht="12.75" customHeight="1">
      <c r="B20" s="391" t="s">
        <v>341</v>
      </c>
      <c r="C20" s="1006">
        <v>4</v>
      </c>
      <c r="D20" s="149">
        <v>0</v>
      </c>
      <c r="E20" s="149">
        <f>SUM(C20:D20)</f>
        <v>4</v>
      </c>
      <c r="F20" s="149">
        <v>22</v>
      </c>
      <c r="G20" s="149">
        <v>407</v>
      </c>
      <c r="H20" s="149">
        <v>394</v>
      </c>
      <c r="I20" s="149">
        <f>SUM(G20:H20)</f>
        <v>801</v>
      </c>
      <c r="J20" s="149">
        <v>31</v>
      </c>
      <c r="K20" s="149">
        <v>7</v>
      </c>
      <c r="L20" s="493">
        <f>SUM(J20:K20)</f>
        <v>38</v>
      </c>
    </row>
    <row r="21" spans="2:12" ht="12.75" customHeight="1">
      <c r="B21" s="391" t="s">
        <v>342</v>
      </c>
      <c r="C21" s="1006">
        <v>2</v>
      </c>
      <c r="D21" s="149">
        <v>0</v>
      </c>
      <c r="E21" s="149">
        <f>SUM(C21:D21)</f>
        <v>2</v>
      </c>
      <c r="F21" s="149">
        <v>31</v>
      </c>
      <c r="G21" s="149">
        <v>765</v>
      </c>
      <c r="H21" s="149">
        <v>751</v>
      </c>
      <c r="I21" s="149">
        <f>SUM(G21:H21)</f>
        <v>1516</v>
      </c>
      <c r="J21" s="149">
        <v>37</v>
      </c>
      <c r="K21" s="149">
        <v>9</v>
      </c>
      <c r="L21" s="493">
        <f>SUM(J21:K21)</f>
        <v>46</v>
      </c>
    </row>
    <row r="22" spans="2:12" ht="12.75" customHeight="1">
      <c r="B22" s="391" t="s">
        <v>1164</v>
      </c>
      <c r="C22" s="1006">
        <v>6</v>
      </c>
      <c r="D22" s="149">
        <v>1</v>
      </c>
      <c r="E22" s="149">
        <f>SUM(C22:D22)</f>
        <v>7</v>
      </c>
      <c r="F22" s="149">
        <v>41</v>
      </c>
      <c r="G22" s="149">
        <v>775</v>
      </c>
      <c r="H22" s="149">
        <v>774</v>
      </c>
      <c r="I22" s="149">
        <f>SUM(G22:H22)</f>
        <v>1549</v>
      </c>
      <c r="J22" s="149">
        <v>56</v>
      </c>
      <c r="K22" s="149">
        <v>14</v>
      </c>
      <c r="L22" s="493">
        <f>SUM(J22:K22)</f>
        <v>70</v>
      </c>
    </row>
    <row r="23" spans="2:12" ht="7.5" customHeight="1">
      <c r="B23" s="391"/>
      <c r="C23" s="1006"/>
      <c r="D23" s="149"/>
      <c r="E23" s="149"/>
      <c r="F23" s="149"/>
      <c r="G23" s="149"/>
      <c r="H23" s="149"/>
      <c r="I23" s="149"/>
      <c r="J23" s="149"/>
      <c r="K23" s="149"/>
      <c r="L23" s="493"/>
    </row>
    <row r="24" spans="2:12" ht="12.75" customHeight="1">
      <c r="B24" s="391" t="s">
        <v>344</v>
      </c>
      <c r="C24" s="1006">
        <v>2</v>
      </c>
      <c r="D24" s="149">
        <v>0</v>
      </c>
      <c r="E24" s="149">
        <f>SUM(C24:D24)</f>
        <v>2</v>
      </c>
      <c r="F24" s="149">
        <v>20</v>
      </c>
      <c r="G24" s="149">
        <v>481</v>
      </c>
      <c r="H24" s="149">
        <v>395</v>
      </c>
      <c r="I24" s="149">
        <f>SUM(G24:H24)</f>
        <v>876</v>
      </c>
      <c r="J24" s="149">
        <v>25</v>
      </c>
      <c r="K24" s="149">
        <v>7</v>
      </c>
      <c r="L24" s="493">
        <f>SUM(J24:K24)</f>
        <v>32</v>
      </c>
    </row>
    <row r="25" spans="2:12" ht="12.75" customHeight="1">
      <c r="B25" s="391" t="s">
        <v>1303</v>
      </c>
      <c r="C25" s="1006">
        <v>1</v>
      </c>
      <c r="D25" s="149">
        <v>1</v>
      </c>
      <c r="E25" s="149">
        <f>SUM(C25:D25)</f>
        <v>2</v>
      </c>
      <c r="F25" s="149">
        <v>15</v>
      </c>
      <c r="G25" s="149">
        <v>299</v>
      </c>
      <c r="H25" s="149">
        <v>287</v>
      </c>
      <c r="I25" s="149">
        <f>SUM(G25:H25)</f>
        <v>586</v>
      </c>
      <c r="J25" s="149">
        <v>18</v>
      </c>
      <c r="K25" s="149">
        <v>6</v>
      </c>
      <c r="L25" s="493">
        <f>SUM(J25:K25)</f>
        <v>24</v>
      </c>
    </row>
    <row r="26" spans="2:12" ht="12.75" customHeight="1">
      <c r="B26" s="391" t="s">
        <v>433</v>
      </c>
      <c r="C26" s="1006">
        <v>2</v>
      </c>
      <c r="D26" s="149">
        <v>0</v>
      </c>
      <c r="E26" s="149">
        <f>SUM(C26:D26)</f>
        <v>2</v>
      </c>
      <c r="F26" s="149">
        <v>18</v>
      </c>
      <c r="G26" s="149">
        <v>365</v>
      </c>
      <c r="H26" s="149">
        <v>398</v>
      </c>
      <c r="I26" s="149">
        <f>SUM(G26:H26)</f>
        <v>763</v>
      </c>
      <c r="J26" s="149">
        <v>22</v>
      </c>
      <c r="K26" s="149">
        <v>9</v>
      </c>
      <c r="L26" s="493">
        <f>SUM(J26:K26)</f>
        <v>31</v>
      </c>
    </row>
    <row r="27" spans="2:12" ht="12.75" customHeight="1">
      <c r="B27" s="391" t="s">
        <v>1378</v>
      </c>
      <c r="C27" s="1006">
        <v>3</v>
      </c>
      <c r="D27" s="149">
        <v>0</v>
      </c>
      <c r="E27" s="149">
        <f>SUM(C27:D27)</f>
        <v>3</v>
      </c>
      <c r="F27" s="149">
        <v>22</v>
      </c>
      <c r="G27" s="149">
        <v>454</v>
      </c>
      <c r="H27" s="149">
        <v>385</v>
      </c>
      <c r="I27" s="149">
        <f>SUM(G27:H27)</f>
        <v>839</v>
      </c>
      <c r="J27" s="149">
        <v>31</v>
      </c>
      <c r="K27" s="149">
        <v>8</v>
      </c>
      <c r="L27" s="493">
        <f>SUM(J27:K27)</f>
        <v>39</v>
      </c>
    </row>
    <row r="28" spans="2:12" ht="12" customHeight="1">
      <c r="B28" s="391" t="s">
        <v>436</v>
      </c>
      <c r="C28" s="58">
        <v>3</v>
      </c>
      <c r="D28" s="59">
        <v>0</v>
      </c>
      <c r="E28" s="149">
        <f>SUM(C28:D28)</f>
        <v>3</v>
      </c>
      <c r="F28" s="59">
        <v>39</v>
      </c>
      <c r="G28" s="59">
        <v>855</v>
      </c>
      <c r="H28" s="59">
        <v>869</v>
      </c>
      <c r="I28" s="149">
        <f>SUM(G28:H28)</f>
        <v>1724</v>
      </c>
      <c r="J28" s="59">
        <v>44</v>
      </c>
      <c r="K28" s="59">
        <v>16</v>
      </c>
      <c r="L28" s="493">
        <f>SUM(J28:K28)</f>
        <v>60</v>
      </c>
    </row>
    <row r="29" spans="2:12" ht="7.5" customHeight="1">
      <c r="B29" s="391"/>
      <c r="C29" s="58"/>
      <c r="D29" s="59"/>
      <c r="E29" s="149"/>
      <c r="F29" s="59"/>
      <c r="G29" s="59"/>
      <c r="H29" s="59"/>
      <c r="I29" s="149"/>
      <c r="J29" s="59"/>
      <c r="K29" s="59"/>
      <c r="L29" s="493"/>
    </row>
    <row r="30" spans="2:12" s="135" customFormat="1" ht="13.5" customHeight="1">
      <c r="B30" s="136" t="s">
        <v>437</v>
      </c>
      <c r="C30" s="69">
        <f aca="true" t="shared" si="2" ref="C30:L30">SUM(C32:C42)</f>
        <v>36</v>
      </c>
      <c r="D30" s="70">
        <f t="shared" si="2"/>
        <v>3</v>
      </c>
      <c r="E30" s="70">
        <f t="shared" si="2"/>
        <v>39</v>
      </c>
      <c r="F30" s="70">
        <f t="shared" si="2"/>
        <v>288</v>
      </c>
      <c r="G30" s="70">
        <f t="shared" si="2"/>
        <v>6214</v>
      </c>
      <c r="H30" s="70">
        <f t="shared" si="2"/>
        <v>5817</v>
      </c>
      <c r="I30" s="70">
        <f t="shared" si="2"/>
        <v>12031</v>
      </c>
      <c r="J30" s="70">
        <f t="shared" si="2"/>
        <v>366</v>
      </c>
      <c r="K30" s="70">
        <f t="shared" si="2"/>
        <v>120</v>
      </c>
      <c r="L30" s="433">
        <f t="shared" si="2"/>
        <v>486</v>
      </c>
    </row>
    <row r="31" spans="2:12" s="135" customFormat="1" ht="7.5" customHeight="1">
      <c r="B31" s="398"/>
      <c r="C31" s="69"/>
      <c r="D31" s="70"/>
      <c r="E31" s="149"/>
      <c r="F31" s="70"/>
      <c r="G31" s="70"/>
      <c r="H31" s="70"/>
      <c r="I31" s="149"/>
      <c r="J31" s="70"/>
      <c r="K31" s="70"/>
      <c r="L31" s="493"/>
    </row>
    <row r="32" spans="2:12" ht="13.5" customHeight="1">
      <c r="B32" s="391" t="s">
        <v>307</v>
      </c>
      <c r="C32" s="58">
        <v>5</v>
      </c>
      <c r="D32" s="149">
        <v>0</v>
      </c>
      <c r="E32" s="149">
        <f>SUM(C32:D32)</f>
        <v>5</v>
      </c>
      <c r="F32" s="59">
        <v>62</v>
      </c>
      <c r="G32" s="59">
        <v>1484</v>
      </c>
      <c r="H32" s="59">
        <v>1416</v>
      </c>
      <c r="I32" s="149">
        <f>SUM(G32:H32)</f>
        <v>2900</v>
      </c>
      <c r="J32" s="59">
        <v>75</v>
      </c>
      <c r="K32" s="59">
        <v>27</v>
      </c>
      <c r="L32" s="493">
        <f>SUM(J32:K32)</f>
        <v>102</v>
      </c>
    </row>
    <row r="33" spans="2:12" ht="13.5" customHeight="1">
      <c r="B33" s="391" t="s">
        <v>425</v>
      </c>
      <c r="C33" s="58">
        <v>7</v>
      </c>
      <c r="D33" s="59">
        <v>0</v>
      </c>
      <c r="E33" s="149">
        <f>SUM(C33:D33)</f>
        <v>7</v>
      </c>
      <c r="F33" s="1013">
        <v>55</v>
      </c>
      <c r="G33" s="59">
        <v>1186</v>
      </c>
      <c r="H33" s="59">
        <v>1057</v>
      </c>
      <c r="I33" s="149">
        <f>SUM(G33:H33)</f>
        <v>2243</v>
      </c>
      <c r="J33" s="59">
        <v>70</v>
      </c>
      <c r="K33" s="59">
        <v>22</v>
      </c>
      <c r="L33" s="493">
        <f>SUM(J33:K33)</f>
        <v>92</v>
      </c>
    </row>
    <row r="34" spans="2:12" ht="13.5" customHeight="1">
      <c r="B34" s="391" t="s">
        <v>1457</v>
      </c>
      <c r="C34" s="58">
        <v>3</v>
      </c>
      <c r="D34" s="59">
        <v>1</v>
      </c>
      <c r="E34" s="149">
        <f>SUM(C34:D34)</f>
        <v>4</v>
      </c>
      <c r="F34" s="59">
        <v>24</v>
      </c>
      <c r="G34" s="59">
        <v>519</v>
      </c>
      <c r="H34" s="59">
        <v>502</v>
      </c>
      <c r="I34" s="149">
        <f>SUM(G34:H34)</f>
        <v>1021</v>
      </c>
      <c r="J34" s="59">
        <v>30</v>
      </c>
      <c r="K34" s="59">
        <v>12</v>
      </c>
      <c r="L34" s="493">
        <f>SUM(J34:K34)</f>
        <v>42</v>
      </c>
    </row>
    <row r="35" spans="2:12" ht="13.5" customHeight="1">
      <c r="B35" s="391" t="s">
        <v>439</v>
      </c>
      <c r="C35" s="58">
        <v>3</v>
      </c>
      <c r="D35" s="59">
        <v>0</v>
      </c>
      <c r="E35" s="149">
        <f>SUM(C35:D35)</f>
        <v>3</v>
      </c>
      <c r="F35" s="59">
        <v>21</v>
      </c>
      <c r="G35" s="59">
        <v>415</v>
      </c>
      <c r="H35" s="59">
        <v>390</v>
      </c>
      <c r="I35" s="149">
        <f>SUM(G35:H35)</f>
        <v>805</v>
      </c>
      <c r="J35" s="59">
        <v>27</v>
      </c>
      <c r="K35" s="59">
        <v>10</v>
      </c>
      <c r="L35" s="493">
        <f>SUM(J35:K35)</f>
        <v>37</v>
      </c>
    </row>
    <row r="36" spans="2:12" ht="13.5" customHeight="1">
      <c r="B36" s="391" t="s">
        <v>441</v>
      </c>
      <c r="C36" s="58">
        <v>5</v>
      </c>
      <c r="D36" s="59">
        <v>0</v>
      </c>
      <c r="E36" s="149">
        <f>SUM(C36:D36)</f>
        <v>5</v>
      </c>
      <c r="F36" s="59">
        <v>20</v>
      </c>
      <c r="G36" s="59">
        <v>291</v>
      </c>
      <c r="H36" s="59">
        <v>328</v>
      </c>
      <c r="I36" s="149">
        <f>SUM(G36:H36)</f>
        <v>619</v>
      </c>
      <c r="J36" s="59">
        <v>28</v>
      </c>
      <c r="K36" s="59">
        <v>12</v>
      </c>
      <c r="L36" s="493">
        <f>SUM(J36:K36)</f>
        <v>40</v>
      </c>
    </row>
    <row r="37" spans="2:12" ht="7.5" customHeight="1">
      <c r="B37" s="391"/>
      <c r="C37" s="58"/>
      <c r="D37" s="59"/>
      <c r="E37" s="149"/>
      <c r="F37" s="59"/>
      <c r="G37" s="59"/>
      <c r="H37" s="59"/>
      <c r="I37" s="149"/>
      <c r="J37" s="59"/>
      <c r="K37" s="59"/>
      <c r="L37" s="493"/>
    </row>
    <row r="38" spans="2:12" ht="13.5" customHeight="1">
      <c r="B38" s="391" t="s">
        <v>442</v>
      </c>
      <c r="C38" s="58">
        <v>3</v>
      </c>
      <c r="D38" s="59">
        <v>0</v>
      </c>
      <c r="E38" s="149">
        <f>SUM(C38:D38)</f>
        <v>3</v>
      </c>
      <c r="F38" s="59">
        <v>18</v>
      </c>
      <c r="G38" s="59">
        <v>418</v>
      </c>
      <c r="H38" s="59">
        <v>344</v>
      </c>
      <c r="I38" s="149">
        <f>SUM(G38:H38)</f>
        <v>762</v>
      </c>
      <c r="J38" s="59">
        <v>25</v>
      </c>
      <c r="K38" s="59">
        <v>6</v>
      </c>
      <c r="L38" s="493">
        <f>SUM(J38:K38)</f>
        <v>31</v>
      </c>
    </row>
    <row r="39" spans="2:12" ht="13.5" customHeight="1">
      <c r="B39" s="391" t="s">
        <v>1600</v>
      </c>
      <c r="C39" s="58">
        <v>2</v>
      </c>
      <c r="D39" s="59">
        <v>0</v>
      </c>
      <c r="E39" s="149">
        <f>SUM(C39:D39)</f>
        <v>2</v>
      </c>
      <c r="F39" s="59">
        <v>14</v>
      </c>
      <c r="G39" s="59">
        <v>289</v>
      </c>
      <c r="H39" s="59">
        <v>303</v>
      </c>
      <c r="I39" s="149">
        <f>SUM(G39:H39)</f>
        <v>592</v>
      </c>
      <c r="J39" s="59">
        <v>18</v>
      </c>
      <c r="K39" s="59">
        <v>5</v>
      </c>
      <c r="L39" s="493">
        <f>SUM(J39:K39)</f>
        <v>23</v>
      </c>
    </row>
    <row r="40" spans="2:12" ht="13.5" customHeight="1">
      <c r="B40" s="391" t="s">
        <v>353</v>
      </c>
      <c r="C40" s="58">
        <v>3</v>
      </c>
      <c r="D40" s="59">
        <v>2</v>
      </c>
      <c r="E40" s="149">
        <f>SUM(C40:D40)</f>
        <v>5</v>
      </c>
      <c r="F40" s="59">
        <v>29</v>
      </c>
      <c r="G40" s="59">
        <v>618</v>
      </c>
      <c r="H40" s="59">
        <v>542</v>
      </c>
      <c r="I40" s="149">
        <f>SUM(G40:H40)</f>
        <v>1160</v>
      </c>
      <c r="J40" s="59">
        <v>39</v>
      </c>
      <c r="K40" s="59">
        <v>9</v>
      </c>
      <c r="L40" s="493">
        <f>SUM(J40:K40)</f>
        <v>48</v>
      </c>
    </row>
    <row r="41" spans="2:12" ht="13.5" customHeight="1">
      <c r="B41" s="391" t="s">
        <v>445</v>
      </c>
      <c r="C41" s="58">
        <v>1</v>
      </c>
      <c r="D41" s="59">
        <v>0</v>
      </c>
      <c r="E41" s="149">
        <f>SUM(C41:D41)</f>
        <v>1</v>
      </c>
      <c r="F41" s="59">
        <v>16</v>
      </c>
      <c r="G41" s="59">
        <v>382</v>
      </c>
      <c r="H41" s="59">
        <v>348</v>
      </c>
      <c r="I41" s="149">
        <f>SUM(G41:H41)</f>
        <v>730</v>
      </c>
      <c r="J41" s="59">
        <v>19</v>
      </c>
      <c r="K41" s="59">
        <v>5</v>
      </c>
      <c r="L41" s="493">
        <f>SUM(J41:K41)</f>
        <v>24</v>
      </c>
    </row>
    <row r="42" spans="2:12" ht="13.5" customHeight="1">
      <c r="B42" s="391" t="s">
        <v>446</v>
      </c>
      <c r="C42" s="58">
        <v>4</v>
      </c>
      <c r="D42" s="59">
        <v>0</v>
      </c>
      <c r="E42" s="149">
        <f>SUM(C42:D42)</f>
        <v>4</v>
      </c>
      <c r="F42" s="59">
        <v>29</v>
      </c>
      <c r="G42" s="59">
        <v>612</v>
      </c>
      <c r="H42" s="59">
        <v>587</v>
      </c>
      <c r="I42" s="149">
        <f>SUM(G42:H42)</f>
        <v>1199</v>
      </c>
      <c r="J42" s="59">
        <v>35</v>
      </c>
      <c r="K42" s="59">
        <v>12</v>
      </c>
      <c r="L42" s="493">
        <f>SUM(J42:K42)</f>
        <v>47</v>
      </c>
    </row>
    <row r="43" spans="2:12" ht="7.5" customHeight="1">
      <c r="B43" s="391"/>
      <c r="C43" s="58"/>
      <c r="D43" s="59"/>
      <c r="E43" s="149"/>
      <c r="F43" s="59"/>
      <c r="G43" s="59"/>
      <c r="H43" s="59"/>
      <c r="I43" s="149"/>
      <c r="J43" s="59"/>
      <c r="K43" s="59"/>
      <c r="L43" s="493"/>
    </row>
    <row r="44" spans="2:12" s="135" customFormat="1" ht="13.5" customHeight="1">
      <c r="B44" s="136" t="s">
        <v>447</v>
      </c>
      <c r="C44" s="69">
        <f aca="true" t="shared" si="3" ref="C44:L44">SUM(C46:C60)</f>
        <v>69</v>
      </c>
      <c r="D44" s="70">
        <f t="shared" si="3"/>
        <v>5</v>
      </c>
      <c r="E44" s="70">
        <f t="shared" si="3"/>
        <v>74</v>
      </c>
      <c r="F44" s="70">
        <f t="shared" si="3"/>
        <v>707</v>
      </c>
      <c r="G44" s="70">
        <f t="shared" si="3"/>
        <v>16104</v>
      </c>
      <c r="H44" s="70">
        <f t="shared" si="3"/>
        <v>15290</v>
      </c>
      <c r="I44" s="70">
        <f t="shared" si="3"/>
        <v>31394</v>
      </c>
      <c r="J44" s="70">
        <f t="shared" si="3"/>
        <v>839</v>
      </c>
      <c r="K44" s="70">
        <f t="shared" si="3"/>
        <v>293</v>
      </c>
      <c r="L44" s="433">
        <f t="shared" si="3"/>
        <v>1132</v>
      </c>
    </row>
    <row r="45" spans="2:12" ht="7.5" customHeight="1">
      <c r="B45" s="391"/>
      <c r="C45" s="58"/>
      <c r="D45" s="59"/>
      <c r="E45" s="149"/>
      <c r="F45" s="59"/>
      <c r="G45" s="59"/>
      <c r="H45" s="59"/>
      <c r="I45" s="149"/>
      <c r="J45" s="59"/>
      <c r="K45" s="59"/>
      <c r="L45" s="493"/>
    </row>
    <row r="46" spans="2:12" ht="13.5" customHeight="1">
      <c r="B46" s="391" t="s">
        <v>413</v>
      </c>
      <c r="C46" s="58">
        <v>18</v>
      </c>
      <c r="D46" s="59">
        <v>1</v>
      </c>
      <c r="E46" s="149">
        <f>SUM(C46:D46)</f>
        <v>19</v>
      </c>
      <c r="F46" s="59">
        <v>242</v>
      </c>
      <c r="G46" s="59">
        <v>5578</v>
      </c>
      <c r="H46" s="59">
        <v>5387</v>
      </c>
      <c r="I46" s="149">
        <f>SUM(G46:H46)</f>
        <v>10965</v>
      </c>
      <c r="J46" s="59">
        <v>277</v>
      </c>
      <c r="K46" s="59">
        <v>98</v>
      </c>
      <c r="L46" s="493">
        <f>SUM(J46:K46)</f>
        <v>375</v>
      </c>
    </row>
    <row r="47" spans="2:12" ht="13.5" customHeight="1">
      <c r="B47" s="391" t="s">
        <v>418</v>
      </c>
      <c r="C47" s="58">
        <v>6</v>
      </c>
      <c r="D47" s="59">
        <v>2</v>
      </c>
      <c r="E47" s="149">
        <f>SUM(C47:D47)</f>
        <v>8</v>
      </c>
      <c r="F47" s="59">
        <v>58</v>
      </c>
      <c r="G47" s="59">
        <v>1296</v>
      </c>
      <c r="H47" s="59">
        <v>1218</v>
      </c>
      <c r="I47" s="149">
        <f>SUM(G47:H47)</f>
        <v>2514</v>
      </c>
      <c r="J47" s="59">
        <v>77</v>
      </c>
      <c r="K47" s="59">
        <v>24</v>
      </c>
      <c r="L47" s="493">
        <f>SUM(J47:K47)</f>
        <v>101</v>
      </c>
    </row>
    <row r="48" spans="2:12" ht="13.5" customHeight="1">
      <c r="B48" s="391" t="s">
        <v>1165</v>
      </c>
      <c r="C48" s="58">
        <v>5</v>
      </c>
      <c r="D48" s="59">
        <v>0</v>
      </c>
      <c r="E48" s="149">
        <f>SUM(C48:D48)</f>
        <v>5</v>
      </c>
      <c r="F48" s="59">
        <v>55</v>
      </c>
      <c r="G48" s="59">
        <v>1349</v>
      </c>
      <c r="H48" s="59">
        <v>1210</v>
      </c>
      <c r="I48" s="149">
        <f>SUM(G48:H48)</f>
        <v>2559</v>
      </c>
      <c r="J48" s="59">
        <v>61</v>
      </c>
      <c r="K48" s="59">
        <v>26</v>
      </c>
      <c r="L48" s="493">
        <f>SUM(J48:K48)</f>
        <v>87</v>
      </c>
    </row>
    <row r="49" spans="2:12" ht="13.5" customHeight="1">
      <c r="B49" s="391" t="s">
        <v>1458</v>
      </c>
      <c r="C49" s="58">
        <v>6</v>
      </c>
      <c r="D49" s="59">
        <v>0</v>
      </c>
      <c r="E49" s="149">
        <f>SUM(C49:D49)</f>
        <v>6</v>
      </c>
      <c r="F49" s="59">
        <v>58</v>
      </c>
      <c r="G49" s="59">
        <v>1327</v>
      </c>
      <c r="H49" s="59">
        <v>1322</v>
      </c>
      <c r="I49" s="149">
        <f>SUM(G49:H49)</f>
        <v>2649</v>
      </c>
      <c r="J49" s="59">
        <v>74</v>
      </c>
      <c r="K49" s="59">
        <v>22</v>
      </c>
      <c r="L49" s="493">
        <f>SUM(J49:K49)</f>
        <v>96</v>
      </c>
    </row>
    <row r="50" spans="2:12" ht="13.5" customHeight="1">
      <c r="B50" s="391" t="s">
        <v>422</v>
      </c>
      <c r="C50" s="58">
        <v>6</v>
      </c>
      <c r="D50" s="59">
        <v>0</v>
      </c>
      <c r="E50" s="149">
        <f>SUM(C50:D50)</f>
        <v>6</v>
      </c>
      <c r="F50" s="59">
        <v>53</v>
      </c>
      <c r="G50" s="59">
        <v>1225</v>
      </c>
      <c r="H50" s="59">
        <v>1115</v>
      </c>
      <c r="I50" s="149">
        <f>SUM(G50:H50)</f>
        <v>2340</v>
      </c>
      <c r="J50" s="59">
        <v>59</v>
      </c>
      <c r="K50" s="59">
        <v>24</v>
      </c>
      <c r="L50" s="493">
        <f>SUM(J50:K50)</f>
        <v>83</v>
      </c>
    </row>
    <row r="51" spans="2:12" ht="7.5" customHeight="1">
      <c r="B51" s="391"/>
      <c r="C51" s="58"/>
      <c r="D51" s="59"/>
      <c r="E51" s="149"/>
      <c r="F51" s="59"/>
      <c r="G51" s="59"/>
      <c r="H51" s="59"/>
      <c r="I51" s="149"/>
      <c r="J51" s="59"/>
      <c r="K51" s="59"/>
      <c r="L51" s="493"/>
    </row>
    <row r="52" spans="2:12" ht="13.5" customHeight="1">
      <c r="B52" s="391" t="s">
        <v>424</v>
      </c>
      <c r="C52" s="58">
        <v>5</v>
      </c>
      <c r="D52" s="59">
        <v>0</v>
      </c>
      <c r="E52" s="149">
        <f>SUM(C52:D52)</f>
        <v>5</v>
      </c>
      <c r="F52" s="59">
        <v>56</v>
      </c>
      <c r="G52" s="59">
        <v>1327</v>
      </c>
      <c r="H52" s="59">
        <v>1268</v>
      </c>
      <c r="I52" s="149">
        <f>SUM(G52:H52)</f>
        <v>2595</v>
      </c>
      <c r="J52" s="59">
        <v>64</v>
      </c>
      <c r="K52" s="59">
        <v>23</v>
      </c>
      <c r="L52" s="493">
        <f>SUM(J52:K52)</f>
        <v>87</v>
      </c>
    </row>
    <row r="53" spans="2:12" ht="13.5" customHeight="1">
      <c r="B53" s="391" t="s">
        <v>1166</v>
      </c>
      <c r="C53" s="58">
        <v>2</v>
      </c>
      <c r="D53" s="59">
        <v>0</v>
      </c>
      <c r="E53" s="149">
        <f>SUM(C53:D53)</f>
        <v>2</v>
      </c>
      <c r="F53" s="59">
        <v>18</v>
      </c>
      <c r="G53" s="59">
        <v>381</v>
      </c>
      <c r="H53" s="59">
        <v>401</v>
      </c>
      <c r="I53" s="149">
        <f>SUM(G53:H53)</f>
        <v>782</v>
      </c>
      <c r="J53" s="59">
        <v>21</v>
      </c>
      <c r="K53" s="59">
        <v>8</v>
      </c>
      <c r="L53" s="493">
        <f>SUM(J53:K53)</f>
        <v>29</v>
      </c>
    </row>
    <row r="54" spans="2:12" ht="13.5" customHeight="1">
      <c r="B54" s="391" t="s">
        <v>358</v>
      </c>
      <c r="C54" s="58">
        <v>2</v>
      </c>
      <c r="D54" s="59">
        <v>0</v>
      </c>
      <c r="E54" s="149">
        <f>SUM(C54:D54)</f>
        <v>2</v>
      </c>
      <c r="F54" s="59">
        <v>17</v>
      </c>
      <c r="G54" s="59">
        <v>416</v>
      </c>
      <c r="H54" s="59">
        <v>407</v>
      </c>
      <c r="I54" s="149">
        <f>SUM(G54:H54)</f>
        <v>823</v>
      </c>
      <c r="J54" s="59">
        <v>19</v>
      </c>
      <c r="K54" s="59">
        <v>8</v>
      </c>
      <c r="L54" s="493">
        <f>SUM(J54:K54)</f>
        <v>27</v>
      </c>
    </row>
    <row r="55" spans="2:12" ht="13.5" customHeight="1">
      <c r="B55" s="391" t="s">
        <v>359</v>
      </c>
      <c r="C55" s="58">
        <v>4</v>
      </c>
      <c r="D55" s="59">
        <v>0</v>
      </c>
      <c r="E55" s="149">
        <f>SUM(C55:D55)</f>
        <v>4</v>
      </c>
      <c r="F55" s="59">
        <v>25</v>
      </c>
      <c r="G55" s="59">
        <v>546</v>
      </c>
      <c r="H55" s="59">
        <v>496</v>
      </c>
      <c r="I55" s="149">
        <f>SUM(G55:H55)</f>
        <v>1042</v>
      </c>
      <c r="J55" s="59">
        <v>31</v>
      </c>
      <c r="K55" s="59">
        <v>13</v>
      </c>
      <c r="L55" s="493">
        <f>SUM(J55:K55)</f>
        <v>44</v>
      </c>
    </row>
    <row r="56" spans="2:12" ht="13.5" customHeight="1">
      <c r="B56" s="391" t="s">
        <v>361</v>
      </c>
      <c r="C56" s="58">
        <v>3</v>
      </c>
      <c r="D56" s="59">
        <v>2</v>
      </c>
      <c r="E56" s="149">
        <f>SUM(C56:D56)</f>
        <v>5</v>
      </c>
      <c r="F56" s="59">
        <v>27</v>
      </c>
      <c r="G56" s="59">
        <v>556</v>
      </c>
      <c r="H56" s="59">
        <v>536</v>
      </c>
      <c r="I56" s="149">
        <f>SUM(G56:H56)</f>
        <v>1092</v>
      </c>
      <c r="J56" s="59">
        <v>34</v>
      </c>
      <c r="K56" s="59">
        <v>10</v>
      </c>
      <c r="L56" s="493">
        <f>SUM(J56:K56)</f>
        <v>44</v>
      </c>
    </row>
    <row r="57" spans="2:12" ht="7.5" customHeight="1">
      <c r="B57" s="391"/>
      <c r="C57" s="58"/>
      <c r="D57" s="59"/>
      <c r="E57" s="149"/>
      <c r="F57" s="59"/>
      <c r="G57" s="59"/>
      <c r="H57" s="59"/>
      <c r="I57" s="149"/>
      <c r="J57" s="59"/>
      <c r="K57" s="59"/>
      <c r="L57" s="493"/>
    </row>
    <row r="58" spans="2:12" ht="13.5" customHeight="1">
      <c r="B58" s="391" t="s">
        <v>1460</v>
      </c>
      <c r="C58" s="58">
        <v>3</v>
      </c>
      <c r="D58" s="59">
        <v>0</v>
      </c>
      <c r="E58" s="149">
        <f>SUM(C58:D58)</f>
        <v>3</v>
      </c>
      <c r="F58" s="59">
        <v>27</v>
      </c>
      <c r="G58" s="59">
        <v>562</v>
      </c>
      <c r="H58" s="59">
        <v>559</v>
      </c>
      <c r="I58" s="149">
        <f>SUM(G58:H58)</f>
        <v>1121</v>
      </c>
      <c r="J58" s="59">
        <v>35</v>
      </c>
      <c r="K58" s="59">
        <v>9</v>
      </c>
      <c r="L58" s="493">
        <f>SUM(J58:K58)</f>
        <v>44</v>
      </c>
    </row>
    <row r="59" spans="2:12" ht="13.5" customHeight="1">
      <c r="B59" s="391" t="s">
        <v>449</v>
      </c>
      <c r="C59" s="58">
        <v>5</v>
      </c>
      <c r="D59" s="59">
        <v>0</v>
      </c>
      <c r="E59" s="149">
        <f>SUM(C59:D59)</f>
        <v>5</v>
      </c>
      <c r="F59" s="59">
        <v>28</v>
      </c>
      <c r="G59" s="59">
        <v>507</v>
      </c>
      <c r="H59" s="59">
        <v>474</v>
      </c>
      <c r="I59" s="149">
        <f>SUM(G59:H59)</f>
        <v>981</v>
      </c>
      <c r="J59" s="59">
        <v>37</v>
      </c>
      <c r="K59" s="59">
        <v>11</v>
      </c>
      <c r="L59" s="493">
        <f>SUM(J59:K59)</f>
        <v>48</v>
      </c>
    </row>
    <row r="60" spans="2:12" ht="13.5" customHeight="1">
      <c r="B60" s="391" t="s">
        <v>364</v>
      </c>
      <c r="C60" s="58">
        <v>4</v>
      </c>
      <c r="D60" s="59">
        <v>0</v>
      </c>
      <c r="E60" s="149">
        <f>SUM(C60:D60)</f>
        <v>4</v>
      </c>
      <c r="F60" s="59">
        <v>43</v>
      </c>
      <c r="G60" s="59">
        <v>1034</v>
      </c>
      <c r="H60" s="59">
        <v>897</v>
      </c>
      <c r="I60" s="149">
        <f>SUM(G60:H60)</f>
        <v>1931</v>
      </c>
      <c r="J60" s="59">
        <v>50</v>
      </c>
      <c r="K60" s="59">
        <v>17</v>
      </c>
      <c r="L60" s="493">
        <f>SUM(J60:K60)</f>
        <v>67</v>
      </c>
    </row>
    <row r="61" spans="2:12" ht="7.5" customHeight="1">
      <c r="B61" s="391"/>
      <c r="C61" s="58"/>
      <c r="D61" s="59"/>
      <c r="E61" s="149"/>
      <c r="F61" s="59"/>
      <c r="G61" s="59"/>
      <c r="H61" s="59"/>
      <c r="I61" s="149"/>
      <c r="J61" s="59"/>
      <c r="K61" s="59"/>
      <c r="L61" s="493"/>
    </row>
    <row r="62" spans="2:12" s="135" customFormat="1" ht="13.5" customHeight="1">
      <c r="B62" s="136" t="s">
        <v>1167</v>
      </c>
      <c r="C62" s="69">
        <f aca="true" t="shared" si="4" ref="C62:L62">SUM(C64:C75)</f>
        <v>46</v>
      </c>
      <c r="D62" s="70">
        <f t="shared" si="4"/>
        <v>10</v>
      </c>
      <c r="E62" s="70">
        <f t="shared" si="4"/>
        <v>56</v>
      </c>
      <c r="F62" s="70">
        <f t="shared" si="4"/>
        <v>452</v>
      </c>
      <c r="G62" s="70">
        <f t="shared" si="4"/>
        <v>9784</v>
      </c>
      <c r="H62" s="70">
        <f t="shared" si="4"/>
        <v>9331</v>
      </c>
      <c r="I62" s="70">
        <f t="shared" si="4"/>
        <v>19115</v>
      </c>
      <c r="J62" s="70">
        <f t="shared" si="4"/>
        <v>566</v>
      </c>
      <c r="K62" s="70">
        <f t="shared" si="4"/>
        <v>166</v>
      </c>
      <c r="L62" s="433">
        <f t="shared" si="4"/>
        <v>732</v>
      </c>
    </row>
    <row r="63" spans="2:12" ht="7.5" customHeight="1">
      <c r="B63" s="391"/>
      <c r="C63" s="58"/>
      <c r="D63" s="59"/>
      <c r="E63" s="149"/>
      <c r="F63" s="59"/>
      <c r="G63" s="59"/>
      <c r="H63" s="59"/>
      <c r="I63" s="149"/>
      <c r="J63" s="59"/>
      <c r="K63" s="59"/>
      <c r="L63" s="493"/>
    </row>
    <row r="64" spans="2:12" ht="13.5" customHeight="1">
      <c r="B64" s="391" t="s">
        <v>414</v>
      </c>
      <c r="C64" s="58">
        <v>11</v>
      </c>
      <c r="D64" s="59">
        <v>5</v>
      </c>
      <c r="E64" s="149">
        <f>SUM(C64:D64)</f>
        <v>16</v>
      </c>
      <c r="F64" s="59">
        <v>130</v>
      </c>
      <c r="G64" s="59">
        <v>2958</v>
      </c>
      <c r="H64" s="59">
        <v>2862</v>
      </c>
      <c r="I64" s="149">
        <f>SUM(G64:H64)</f>
        <v>5820</v>
      </c>
      <c r="J64" s="59">
        <v>166</v>
      </c>
      <c r="K64" s="59">
        <v>44</v>
      </c>
      <c r="L64" s="493">
        <f>SUM(J64:K64)</f>
        <v>210</v>
      </c>
    </row>
    <row r="65" spans="2:12" ht="13.5" customHeight="1">
      <c r="B65" s="391" t="s">
        <v>1168</v>
      </c>
      <c r="C65" s="58">
        <v>6</v>
      </c>
      <c r="D65" s="59">
        <v>0</v>
      </c>
      <c r="E65" s="149">
        <f>SUM(C65:D65)</f>
        <v>6</v>
      </c>
      <c r="F65" s="59">
        <v>54</v>
      </c>
      <c r="G65" s="59">
        <v>1183</v>
      </c>
      <c r="H65" s="59">
        <v>1152</v>
      </c>
      <c r="I65" s="149">
        <f>SUM(G65:H65)</f>
        <v>2335</v>
      </c>
      <c r="J65" s="59">
        <v>66</v>
      </c>
      <c r="K65" s="59">
        <v>23</v>
      </c>
      <c r="L65" s="493">
        <f>SUM(J65:K65)</f>
        <v>89</v>
      </c>
    </row>
    <row r="66" spans="2:12" ht="12">
      <c r="B66" s="391" t="s">
        <v>451</v>
      </c>
      <c r="C66" s="58">
        <v>4</v>
      </c>
      <c r="D66" s="59">
        <v>0</v>
      </c>
      <c r="E66" s="149">
        <f>SUM(C66:D66)</f>
        <v>4</v>
      </c>
      <c r="F66" s="59">
        <v>52</v>
      </c>
      <c r="G66" s="59">
        <v>1124</v>
      </c>
      <c r="H66" s="59">
        <v>1101</v>
      </c>
      <c r="I66" s="149">
        <f>SUM(G66:H66)</f>
        <v>2225</v>
      </c>
      <c r="J66" s="59">
        <v>63</v>
      </c>
      <c r="K66" s="59">
        <v>19</v>
      </c>
      <c r="L66" s="493">
        <f>SUM(J66:K66)</f>
        <v>82</v>
      </c>
    </row>
    <row r="67" spans="2:12" ht="12">
      <c r="B67" s="391" t="s">
        <v>1384</v>
      </c>
      <c r="C67" s="58">
        <v>2</v>
      </c>
      <c r="D67" s="59">
        <v>0</v>
      </c>
      <c r="E67" s="149">
        <f>SUM(C67:D67)</f>
        <v>2</v>
      </c>
      <c r="F67" s="59">
        <v>19</v>
      </c>
      <c r="G67" s="59">
        <v>436</v>
      </c>
      <c r="H67" s="59">
        <v>431</v>
      </c>
      <c r="I67" s="149">
        <f>SUM(G67:H67)</f>
        <v>867</v>
      </c>
      <c r="J67" s="59">
        <v>24</v>
      </c>
      <c r="K67" s="59">
        <v>6</v>
      </c>
      <c r="L67" s="493">
        <f>SUM(J67:K67)</f>
        <v>30</v>
      </c>
    </row>
    <row r="68" spans="2:12" ht="12">
      <c r="B68" s="391" t="s">
        <v>367</v>
      </c>
      <c r="C68" s="58">
        <v>3</v>
      </c>
      <c r="D68" s="59">
        <v>0</v>
      </c>
      <c r="E68" s="149">
        <f>SUM(C68:D68)</f>
        <v>3</v>
      </c>
      <c r="F68" s="59">
        <v>31</v>
      </c>
      <c r="G68" s="59">
        <v>646</v>
      </c>
      <c r="H68" s="59">
        <v>627</v>
      </c>
      <c r="I68" s="149">
        <f>SUM(G68:H68)</f>
        <v>1273</v>
      </c>
      <c r="J68" s="59">
        <v>35</v>
      </c>
      <c r="K68" s="59">
        <v>13</v>
      </c>
      <c r="L68" s="493">
        <f>SUM(J68:K68)</f>
        <v>48</v>
      </c>
    </row>
    <row r="69" spans="2:12" ht="7.5" customHeight="1">
      <c r="B69" s="391"/>
      <c r="C69" s="58"/>
      <c r="D69" s="59"/>
      <c r="E69" s="149"/>
      <c r="F69" s="59"/>
      <c r="G69" s="59"/>
      <c r="H69" s="59"/>
      <c r="I69" s="149"/>
      <c r="J69" s="59"/>
      <c r="K69" s="59"/>
      <c r="L69" s="493"/>
    </row>
    <row r="70" spans="2:12" ht="12">
      <c r="B70" s="391" t="s">
        <v>1169</v>
      </c>
      <c r="C70" s="58">
        <v>2</v>
      </c>
      <c r="D70" s="59">
        <v>0</v>
      </c>
      <c r="E70" s="149">
        <f aca="true" t="shared" si="5" ref="E70:E75">SUM(C70:D70)</f>
        <v>2</v>
      </c>
      <c r="F70" s="59">
        <v>14</v>
      </c>
      <c r="G70" s="59">
        <v>316</v>
      </c>
      <c r="H70" s="59">
        <v>284</v>
      </c>
      <c r="I70" s="149">
        <f aca="true" t="shared" si="6" ref="I70:I75">SUM(G70:H70)</f>
        <v>600</v>
      </c>
      <c r="J70" s="59">
        <v>18</v>
      </c>
      <c r="K70" s="59">
        <v>8</v>
      </c>
      <c r="L70" s="493">
        <f aca="true" t="shared" si="7" ref="L70:L75">SUM(J70:K70)</f>
        <v>26</v>
      </c>
    </row>
    <row r="71" spans="2:12" ht="12">
      <c r="B71" s="391" t="s">
        <v>1170</v>
      </c>
      <c r="C71" s="58">
        <v>5</v>
      </c>
      <c r="D71" s="59">
        <v>1</v>
      </c>
      <c r="E71" s="149">
        <f t="shared" si="5"/>
        <v>6</v>
      </c>
      <c r="F71" s="59">
        <v>47</v>
      </c>
      <c r="G71" s="59">
        <v>964</v>
      </c>
      <c r="H71" s="59">
        <v>935</v>
      </c>
      <c r="I71" s="149">
        <f t="shared" si="6"/>
        <v>1899</v>
      </c>
      <c r="J71" s="59">
        <v>58</v>
      </c>
      <c r="K71" s="59">
        <v>17</v>
      </c>
      <c r="L71" s="493">
        <f t="shared" si="7"/>
        <v>75</v>
      </c>
    </row>
    <row r="72" spans="2:12" ht="12">
      <c r="B72" s="391" t="s">
        <v>371</v>
      </c>
      <c r="C72" s="58">
        <v>5</v>
      </c>
      <c r="D72" s="59">
        <v>0</v>
      </c>
      <c r="E72" s="149">
        <f t="shared" si="5"/>
        <v>5</v>
      </c>
      <c r="F72" s="59">
        <v>43</v>
      </c>
      <c r="G72" s="59">
        <v>941</v>
      </c>
      <c r="H72" s="59">
        <v>853</v>
      </c>
      <c r="I72" s="149">
        <f t="shared" si="6"/>
        <v>1794</v>
      </c>
      <c r="J72" s="59">
        <v>56</v>
      </c>
      <c r="K72" s="59">
        <v>16</v>
      </c>
      <c r="L72" s="493">
        <f t="shared" si="7"/>
        <v>72</v>
      </c>
    </row>
    <row r="73" spans="2:12" ht="12">
      <c r="B73" s="391" t="s">
        <v>1171</v>
      </c>
      <c r="C73" s="58">
        <v>2</v>
      </c>
      <c r="D73" s="59">
        <v>1</v>
      </c>
      <c r="E73" s="149">
        <f t="shared" si="5"/>
        <v>3</v>
      </c>
      <c r="F73" s="59">
        <v>24</v>
      </c>
      <c r="G73" s="59">
        <v>541</v>
      </c>
      <c r="H73" s="59">
        <v>480</v>
      </c>
      <c r="I73" s="149">
        <f t="shared" si="6"/>
        <v>1021</v>
      </c>
      <c r="J73" s="59">
        <v>27</v>
      </c>
      <c r="K73" s="59">
        <v>10</v>
      </c>
      <c r="L73" s="493">
        <f t="shared" si="7"/>
        <v>37</v>
      </c>
    </row>
    <row r="74" spans="2:12" ht="12">
      <c r="B74" s="391" t="s">
        <v>453</v>
      </c>
      <c r="C74" s="58">
        <v>4</v>
      </c>
      <c r="D74" s="59">
        <v>2</v>
      </c>
      <c r="E74" s="149">
        <f t="shared" si="5"/>
        <v>6</v>
      </c>
      <c r="F74" s="59">
        <v>30</v>
      </c>
      <c r="G74" s="59">
        <v>572</v>
      </c>
      <c r="H74" s="59">
        <v>501</v>
      </c>
      <c r="I74" s="149">
        <f t="shared" si="6"/>
        <v>1073</v>
      </c>
      <c r="J74" s="59">
        <v>39</v>
      </c>
      <c r="K74" s="59">
        <v>8</v>
      </c>
      <c r="L74" s="493">
        <f t="shared" si="7"/>
        <v>47</v>
      </c>
    </row>
    <row r="75" spans="2:12" ht="12">
      <c r="B75" s="391" t="s">
        <v>1172</v>
      </c>
      <c r="C75" s="58">
        <v>2</v>
      </c>
      <c r="D75" s="59">
        <v>1</v>
      </c>
      <c r="E75" s="149">
        <f t="shared" si="5"/>
        <v>3</v>
      </c>
      <c r="F75" s="59">
        <v>8</v>
      </c>
      <c r="G75" s="59">
        <v>103</v>
      </c>
      <c r="H75" s="59">
        <v>105</v>
      </c>
      <c r="I75" s="149">
        <f t="shared" si="6"/>
        <v>208</v>
      </c>
      <c r="J75" s="59">
        <v>14</v>
      </c>
      <c r="K75" s="59">
        <v>2</v>
      </c>
      <c r="L75" s="493">
        <f t="shared" si="7"/>
        <v>16</v>
      </c>
    </row>
    <row r="76" spans="2:12" ht="7.5" customHeight="1">
      <c r="B76" s="1008"/>
      <c r="C76" s="1009"/>
      <c r="D76" s="1010"/>
      <c r="E76" s="156"/>
      <c r="F76" s="1010"/>
      <c r="G76" s="1010"/>
      <c r="H76" s="1010"/>
      <c r="I76" s="1010"/>
      <c r="J76" s="1010"/>
      <c r="K76" s="1010"/>
      <c r="L76" s="81"/>
    </row>
    <row r="77" spans="2:12" ht="12">
      <c r="B77" s="124" t="s">
        <v>1173</v>
      </c>
      <c r="C77" s="837"/>
      <c r="D77" s="837"/>
      <c r="E77" s="837"/>
      <c r="F77" s="837"/>
      <c r="G77" s="837"/>
      <c r="H77" s="837"/>
      <c r="I77" s="837"/>
      <c r="J77" s="837"/>
      <c r="K77" s="837"/>
      <c r="L77" s="837"/>
    </row>
    <row r="78" spans="3:12" ht="12">
      <c r="C78" s="837"/>
      <c r="D78" s="837"/>
      <c r="E78" s="837"/>
      <c r="F78" s="837"/>
      <c r="G78" s="837"/>
      <c r="H78" s="837"/>
      <c r="I78" s="837"/>
      <c r="J78" s="837"/>
      <c r="K78" s="837"/>
      <c r="L78" s="837"/>
    </row>
    <row r="79" spans="3:12" ht="12">
      <c r="C79" s="837"/>
      <c r="D79" s="837"/>
      <c r="E79" s="837"/>
      <c r="F79" s="837"/>
      <c r="G79" s="837"/>
      <c r="H79" s="837"/>
      <c r="I79" s="837"/>
      <c r="J79" s="837"/>
      <c r="K79" s="837"/>
      <c r="L79" s="837"/>
    </row>
    <row r="80" spans="3:12" ht="12">
      <c r="C80" s="837"/>
      <c r="D80" s="837"/>
      <c r="E80" s="837"/>
      <c r="F80" s="837"/>
      <c r="G80" s="837"/>
      <c r="H80" s="837"/>
      <c r="I80" s="837"/>
      <c r="J80" s="837"/>
      <c r="K80" s="837"/>
      <c r="L80" s="837"/>
    </row>
    <row r="81" spans="3:12" ht="12">
      <c r="C81" s="837"/>
      <c r="D81" s="837"/>
      <c r="E81" s="837"/>
      <c r="F81" s="837"/>
      <c r="G81" s="837"/>
      <c r="H81" s="837"/>
      <c r="I81" s="837"/>
      <c r="J81" s="837"/>
      <c r="K81" s="837"/>
      <c r="L81" s="837"/>
    </row>
    <row r="82" spans="3:12" ht="12">
      <c r="C82" s="837"/>
      <c r="D82" s="837"/>
      <c r="E82" s="837"/>
      <c r="F82" s="837"/>
      <c r="G82" s="837"/>
      <c r="H82" s="837"/>
      <c r="I82" s="837"/>
      <c r="J82" s="837"/>
      <c r="K82" s="837"/>
      <c r="L82" s="837"/>
    </row>
    <row r="83" spans="3:12" ht="12">
      <c r="C83" s="837"/>
      <c r="D83" s="837"/>
      <c r="E83" s="837"/>
      <c r="F83" s="837"/>
      <c r="G83" s="837"/>
      <c r="H83" s="837"/>
      <c r="I83" s="837"/>
      <c r="J83" s="837"/>
      <c r="K83" s="837"/>
      <c r="L83" s="837"/>
    </row>
    <row r="84" spans="3:12" ht="12">
      <c r="C84" s="837"/>
      <c r="D84" s="837"/>
      <c r="E84" s="837"/>
      <c r="F84" s="837"/>
      <c r="G84" s="837"/>
      <c r="H84" s="837"/>
      <c r="I84" s="837"/>
      <c r="J84" s="837"/>
      <c r="K84" s="837"/>
      <c r="L84" s="837"/>
    </row>
    <row r="85" spans="3:12" ht="12">
      <c r="C85" s="837"/>
      <c r="D85" s="837"/>
      <c r="E85" s="837"/>
      <c r="F85" s="837"/>
      <c r="G85" s="837"/>
      <c r="H85" s="837"/>
      <c r="I85" s="837"/>
      <c r="J85" s="837"/>
      <c r="K85" s="837"/>
      <c r="L85" s="837"/>
    </row>
    <row r="86" spans="3:12" ht="12">
      <c r="C86" s="837"/>
      <c r="D86" s="837"/>
      <c r="E86" s="837"/>
      <c r="F86" s="837"/>
      <c r="G86" s="837"/>
      <c r="H86" s="837"/>
      <c r="I86" s="837"/>
      <c r="J86" s="837"/>
      <c r="K86" s="837"/>
      <c r="L86" s="837"/>
    </row>
    <row r="87" spans="3:12" ht="12">
      <c r="C87" s="837"/>
      <c r="D87" s="837"/>
      <c r="E87" s="837"/>
      <c r="F87" s="837"/>
      <c r="G87" s="837"/>
      <c r="H87" s="837"/>
      <c r="I87" s="837"/>
      <c r="J87" s="837"/>
      <c r="K87" s="837"/>
      <c r="L87" s="837"/>
    </row>
    <row r="88" spans="3:12" ht="12">
      <c r="C88" s="837"/>
      <c r="D88" s="837"/>
      <c r="E88" s="837"/>
      <c r="F88" s="837"/>
      <c r="G88" s="837"/>
      <c r="H88" s="837"/>
      <c r="I88" s="837"/>
      <c r="J88" s="837"/>
      <c r="K88" s="837"/>
      <c r="L88" s="837"/>
    </row>
    <row r="89" spans="3:12" ht="12">
      <c r="C89" s="837"/>
      <c r="D89" s="837"/>
      <c r="E89" s="837"/>
      <c r="F89" s="837"/>
      <c r="G89" s="837"/>
      <c r="H89" s="837"/>
      <c r="I89" s="837"/>
      <c r="J89" s="837"/>
      <c r="K89" s="837"/>
      <c r="L89" s="837"/>
    </row>
    <row r="90" spans="3:12" ht="12">
      <c r="C90" s="837"/>
      <c r="D90" s="837"/>
      <c r="E90" s="837"/>
      <c r="F90" s="837"/>
      <c r="G90" s="837"/>
      <c r="H90" s="837"/>
      <c r="I90" s="837"/>
      <c r="J90" s="837"/>
      <c r="K90" s="837"/>
      <c r="L90" s="837"/>
    </row>
    <row r="91" spans="3:12" ht="12">
      <c r="C91" s="837"/>
      <c r="D91" s="837"/>
      <c r="E91" s="837"/>
      <c r="F91" s="837"/>
      <c r="G91" s="837"/>
      <c r="H91" s="837"/>
      <c r="I91" s="837"/>
      <c r="J91" s="837"/>
      <c r="K91" s="837"/>
      <c r="L91" s="837"/>
    </row>
    <row r="92" spans="3:12" ht="12">
      <c r="C92" s="837"/>
      <c r="D92" s="837"/>
      <c r="E92" s="837"/>
      <c r="F92" s="837"/>
      <c r="G92" s="837"/>
      <c r="H92" s="837"/>
      <c r="I92" s="837"/>
      <c r="J92" s="837"/>
      <c r="K92" s="837"/>
      <c r="L92" s="837"/>
    </row>
    <row r="93" spans="3:12" ht="12">
      <c r="C93" s="837"/>
      <c r="D93" s="837"/>
      <c r="E93" s="837"/>
      <c r="F93" s="837"/>
      <c r="G93" s="837"/>
      <c r="H93" s="837"/>
      <c r="I93" s="837"/>
      <c r="J93" s="837"/>
      <c r="K93" s="837"/>
      <c r="L93" s="837"/>
    </row>
    <row r="94" spans="3:12" ht="12">
      <c r="C94" s="837"/>
      <c r="D94" s="837"/>
      <c r="E94" s="837"/>
      <c r="F94" s="837"/>
      <c r="G94" s="837"/>
      <c r="H94" s="837"/>
      <c r="I94" s="837"/>
      <c r="J94" s="837"/>
      <c r="K94" s="837"/>
      <c r="L94" s="837"/>
    </row>
    <row r="95" spans="3:12" ht="12">
      <c r="C95" s="837"/>
      <c r="D95" s="837"/>
      <c r="E95" s="837"/>
      <c r="F95" s="837"/>
      <c r="G95" s="837"/>
      <c r="H95" s="837"/>
      <c r="I95" s="837"/>
      <c r="J95" s="837"/>
      <c r="K95" s="837"/>
      <c r="L95" s="837"/>
    </row>
    <row r="96" spans="3:12" ht="12">
      <c r="C96" s="837"/>
      <c r="D96" s="837"/>
      <c r="E96" s="837"/>
      <c r="F96" s="837"/>
      <c r="G96" s="837"/>
      <c r="H96" s="837"/>
      <c r="I96" s="837"/>
      <c r="J96" s="837"/>
      <c r="K96" s="837"/>
      <c r="L96" s="837"/>
    </row>
    <row r="97" spans="3:12" ht="12">
      <c r="C97" s="837"/>
      <c r="D97" s="837"/>
      <c r="E97" s="837"/>
      <c r="F97" s="837"/>
      <c r="G97" s="837"/>
      <c r="H97" s="837"/>
      <c r="I97" s="837"/>
      <c r="J97" s="837"/>
      <c r="K97" s="837"/>
      <c r="L97" s="837"/>
    </row>
    <row r="98" spans="3:12" ht="12">
      <c r="C98" s="837"/>
      <c r="D98" s="837"/>
      <c r="E98" s="837"/>
      <c r="F98" s="837"/>
      <c r="G98" s="837"/>
      <c r="H98" s="837"/>
      <c r="I98" s="837"/>
      <c r="J98" s="837"/>
      <c r="K98" s="837"/>
      <c r="L98" s="837"/>
    </row>
    <row r="99" spans="3:12" ht="12">
      <c r="C99" s="837"/>
      <c r="D99" s="837"/>
      <c r="E99" s="837"/>
      <c r="F99" s="837"/>
      <c r="G99" s="837"/>
      <c r="H99" s="837"/>
      <c r="I99" s="837"/>
      <c r="J99" s="837"/>
      <c r="K99" s="837"/>
      <c r="L99" s="837"/>
    </row>
    <row r="100" spans="3:12" ht="12">
      <c r="C100" s="837"/>
      <c r="D100" s="837"/>
      <c r="E100" s="837"/>
      <c r="F100" s="837"/>
      <c r="G100" s="837"/>
      <c r="H100" s="837"/>
      <c r="I100" s="837"/>
      <c r="J100" s="837"/>
      <c r="K100" s="837"/>
      <c r="L100" s="837"/>
    </row>
    <row r="101" spans="3:12" ht="12">
      <c r="C101" s="837"/>
      <c r="D101" s="837"/>
      <c r="E101" s="837"/>
      <c r="F101" s="837"/>
      <c r="G101" s="837"/>
      <c r="H101" s="837"/>
      <c r="I101" s="837"/>
      <c r="J101" s="837"/>
      <c r="K101" s="837"/>
      <c r="L101" s="837"/>
    </row>
    <row r="102" spans="3:12" ht="12">
      <c r="C102" s="837"/>
      <c r="D102" s="837"/>
      <c r="E102" s="837"/>
      <c r="F102" s="837"/>
      <c r="G102" s="837"/>
      <c r="H102" s="837"/>
      <c r="I102" s="837"/>
      <c r="J102" s="837"/>
      <c r="K102" s="837"/>
      <c r="L102" s="837"/>
    </row>
    <row r="103" spans="3:12" ht="12">
      <c r="C103" s="837"/>
      <c r="D103" s="837"/>
      <c r="E103" s="837"/>
      <c r="F103" s="837"/>
      <c r="G103" s="837"/>
      <c r="H103" s="837"/>
      <c r="I103" s="837"/>
      <c r="J103" s="837"/>
      <c r="K103" s="837"/>
      <c r="L103" s="837"/>
    </row>
    <row r="104" spans="3:12" ht="12">
      <c r="C104" s="837"/>
      <c r="D104" s="837"/>
      <c r="E104" s="837"/>
      <c r="F104" s="837"/>
      <c r="G104" s="837"/>
      <c r="H104" s="837"/>
      <c r="I104" s="837"/>
      <c r="J104" s="837"/>
      <c r="K104" s="837"/>
      <c r="L104" s="837"/>
    </row>
    <row r="105" spans="3:12" ht="12">
      <c r="C105" s="837"/>
      <c r="D105" s="837"/>
      <c r="E105" s="837"/>
      <c r="F105" s="837"/>
      <c r="G105" s="837"/>
      <c r="H105" s="837"/>
      <c r="I105" s="837"/>
      <c r="J105" s="837"/>
      <c r="K105" s="837"/>
      <c r="L105" s="837"/>
    </row>
    <row r="106" spans="3:12" ht="12">
      <c r="C106" s="837"/>
      <c r="D106" s="837"/>
      <c r="E106" s="837"/>
      <c r="F106" s="837"/>
      <c r="G106" s="837"/>
      <c r="H106" s="837"/>
      <c r="I106" s="837"/>
      <c r="J106" s="837"/>
      <c r="K106" s="837"/>
      <c r="L106" s="837"/>
    </row>
    <row r="107" spans="3:12" ht="12">
      <c r="C107" s="837"/>
      <c r="D107" s="837"/>
      <c r="E107" s="837"/>
      <c r="F107" s="837"/>
      <c r="G107" s="837"/>
      <c r="H107" s="837"/>
      <c r="I107" s="837"/>
      <c r="J107" s="837"/>
      <c r="K107" s="837"/>
      <c r="L107" s="837"/>
    </row>
    <row r="108" spans="3:12" ht="12">
      <c r="C108" s="837"/>
      <c r="D108" s="837"/>
      <c r="E108" s="837"/>
      <c r="F108" s="837"/>
      <c r="G108" s="837"/>
      <c r="H108" s="837"/>
      <c r="I108" s="837"/>
      <c r="J108" s="837"/>
      <c r="K108" s="837"/>
      <c r="L108" s="837"/>
    </row>
    <row r="109" spans="3:12" ht="12">
      <c r="C109" s="837"/>
      <c r="D109" s="837"/>
      <c r="E109" s="837"/>
      <c r="F109" s="837"/>
      <c r="G109" s="837"/>
      <c r="H109" s="837"/>
      <c r="I109" s="837"/>
      <c r="J109" s="837"/>
      <c r="K109" s="837"/>
      <c r="L109" s="837"/>
    </row>
    <row r="110" spans="3:12" ht="12">
      <c r="C110" s="837"/>
      <c r="D110" s="837"/>
      <c r="E110" s="837"/>
      <c r="F110" s="837"/>
      <c r="G110" s="837"/>
      <c r="H110" s="837"/>
      <c r="I110" s="837"/>
      <c r="J110" s="837"/>
      <c r="K110" s="837"/>
      <c r="L110" s="837"/>
    </row>
    <row r="111" spans="3:12" ht="12">
      <c r="C111" s="837"/>
      <c r="D111" s="837"/>
      <c r="E111" s="837"/>
      <c r="F111" s="837"/>
      <c r="G111" s="837"/>
      <c r="H111" s="837"/>
      <c r="I111" s="837"/>
      <c r="J111" s="837"/>
      <c r="K111" s="837"/>
      <c r="L111" s="837"/>
    </row>
    <row r="112" spans="3:12" ht="12">
      <c r="C112" s="837"/>
      <c r="D112" s="837"/>
      <c r="E112" s="837"/>
      <c r="F112" s="837"/>
      <c r="G112" s="837"/>
      <c r="H112" s="837"/>
      <c r="I112" s="837"/>
      <c r="J112" s="837"/>
      <c r="K112" s="837"/>
      <c r="L112" s="837"/>
    </row>
    <row r="113" spans="3:12" ht="12">
      <c r="C113" s="837"/>
      <c r="D113" s="837"/>
      <c r="E113" s="837"/>
      <c r="F113" s="837"/>
      <c r="G113" s="837"/>
      <c r="H113" s="837"/>
      <c r="I113" s="837"/>
      <c r="J113" s="837"/>
      <c r="K113" s="837"/>
      <c r="L113" s="837"/>
    </row>
    <row r="114" spans="3:12" ht="12">
      <c r="C114" s="837"/>
      <c r="D114" s="837"/>
      <c r="E114" s="837"/>
      <c r="F114" s="837"/>
      <c r="G114" s="837"/>
      <c r="H114" s="837"/>
      <c r="I114" s="837"/>
      <c r="J114" s="837"/>
      <c r="K114" s="837"/>
      <c r="L114" s="837"/>
    </row>
    <row r="115" spans="3:12" ht="12">
      <c r="C115" s="837"/>
      <c r="D115" s="837"/>
      <c r="E115" s="837"/>
      <c r="F115" s="837"/>
      <c r="G115" s="837"/>
      <c r="H115" s="837"/>
      <c r="I115" s="837"/>
      <c r="J115" s="837"/>
      <c r="K115" s="837"/>
      <c r="L115" s="837"/>
    </row>
    <row r="116" spans="3:12" ht="12">
      <c r="C116" s="837"/>
      <c r="D116" s="837"/>
      <c r="E116" s="837"/>
      <c r="F116" s="837"/>
      <c r="G116" s="837"/>
      <c r="H116" s="837"/>
      <c r="I116" s="837"/>
      <c r="J116" s="837"/>
      <c r="K116" s="837"/>
      <c r="L116" s="837"/>
    </row>
    <row r="117" spans="3:12" ht="12">
      <c r="C117" s="837"/>
      <c r="D117" s="837"/>
      <c r="E117" s="837"/>
      <c r="F117" s="837"/>
      <c r="G117" s="837"/>
      <c r="H117" s="837"/>
      <c r="I117" s="837"/>
      <c r="J117" s="837"/>
      <c r="K117" s="837"/>
      <c r="L117" s="837"/>
    </row>
    <row r="118" spans="3:12" ht="12">
      <c r="C118" s="837"/>
      <c r="D118" s="837"/>
      <c r="E118" s="837"/>
      <c r="F118" s="837"/>
      <c r="G118" s="837"/>
      <c r="H118" s="837"/>
      <c r="I118" s="837"/>
      <c r="J118" s="837"/>
      <c r="K118" s="837"/>
      <c r="L118" s="837"/>
    </row>
    <row r="119" spans="3:12" ht="12">
      <c r="C119" s="837"/>
      <c r="D119" s="837"/>
      <c r="E119" s="837"/>
      <c r="F119" s="837"/>
      <c r="G119" s="837"/>
      <c r="H119" s="837"/>
      <c r="I119" s="837"/>
      <c r="J119" s="837"/>
      <c r="K119" s="837"/>
      <c r="L119" s="837"/>
    </row>
    <row r="120" spans="3:12" ht="12">
      <c r="C120" s="837"/>
      <c r="D120" s="837"/>
      <c r="E120" s="837"/>
      <c r="F120" s="837"/>
      <c r="G120" s="837"/>
      <c r="H120" s="837"/>
      <c r="I120" s="837"/>
      <c r="J120" s="837"/>
      <c r="K120" s="837"/>
      <c r="L120" s="837"/>
    </row>
    <row r="121" spans="3:12" ht="12">
      <c r="C121" s="837"/>
      <c r="D121" s="837"/>
      <c r="E121" s="837"/>
      <c r="F121" s="837"/>
      <c r="G121" s="837"/>
      <c r="H121" s="837"/>
      <c r="I121" s="837"/>
      <c r="J121" s="837"/>
      <c r="K121" s="837"/>
      <c r="L121" s="837"/>
    </row>
    <row r="122" spans="3:12" ht="12">
      <c r="C122" s="837"/>
      <c r="D122" s="837"/>
      <c r="E122" s="837"/>
      <c r="F122" s="837"/>
      <c r="G122" s="837"/>
      <c r="H122" s="837"/>
      <c r="I122" s="837"/>
      <c r="J122" s="837"/>
      <c r="K122" s="837"/>
      <c r="L122" s="837"/>
    </row>
    <row r="123" spans="3:12" ht="12">
      <c r="C123" s="837"/>
      <c r="D123" s="837"/>
      <c r="E123" s="837"/>
      <c r="F123" s="837"/>
      <c r="G123" s="837"/>
      <c r="H123" s="837"/>
      <c r="I123" s="837"/>
      <c r="J123" s="837"/>
      <c r="K123" s="837"/>
      <c r="L123" s="837"/>
    </row>
    <row r="124" spans="3:12" ht="12">
      <c r="C124" s="837"/>
      <c r="D124" s="837"/>
      <c r="E124" s="837"/>
      <c r="F124" s="837"/>
      <c r="G124" s="837"/>
      <c r="H124" s="837"/>
      <c r="I124" s="837"/>
      <c r="J124" s="837"/>
      <c r="K124" s="837"/>
      <c r="L124" s="837"/>
    </row>
    <row r="125" spans="3:12" ht="12">
      <c r="C125" s="837"/>
      <c r="D125" s="837"/>
      <c r="E125" s="837"/>
      <c r="F125" s="837"/>
      <c r="G125" s="837"/>
      <c r="H125" s="837"/>
      <c r="I125" s="837"/>
      <c r="J125" s="837"/>
      <c r="K125" s="837"/>
      <c r="L125" s="837"/>
    </row>
    <row r="126" spans="3:12" ht="12">
      <c r="C126" s="837"/>
      <c r="D126" s="837"/>
      <c r="E126" s="837"/>
      <c r="F126" s="837"/>
      <c r="G126" s="837"/>
      <c r="H126" s="837"/>
      <c r="I126" s="837"/>
      <c r="J126" s="837"/>
      <c r="K126" s="837"/>
      <c r="L126" s="837"/>
    </row>
    <row r="127" spans="3:12" ht="12">
      <c r="C127" s="837"/>
      <c r="D127" s="837"/>
      <c r="E127" s="837"/>
      <c r="F127" s="837"/>
      <c r="G127" s="837"/>
      <c r="H127" s="837"/>
      <c r="I127" s="837"/>
      <c r="J127" s="837"/>
      <c r="K127" s="837"/>
      <c r="L127" s="837"/>
    </row>
    <row r="128" spans="3:12" ht="12">
      <c r="C128" s="837"/>
      <c r="D128" s="837"/>
      <c r="E128" s="837"/>
      <c r="F128" s="837"/>
      <c r="G128" s="837"/>
      <c r="H128" s="837"/>
      <c r="I128" s="837"/>
      <c r="J128" s="837"/>
      <c r="K128" s="837"/>
      <c r="L128" s="837"/>
    </row>
    <row r="129" spans="3:12" ht="12">
      <c r="C129" s="837"/>
      <c r="D129" s="837"/>
      <c r="E129" s="837"/>
      <c r="F129" s="837"/>
      <c r="G129" s="837"/>
      <c r="H129" s="837"/>
      <c r="I129" s="837"/>
      <c r="J129" s="837"/>
      <c r="K129" s="837"/>
      <c r="L129" s="837"/>
    </row>
    <row r="130" spans="3:12" ht="12">
      <c r="C130" s="837"/>
      <c r="D130" s="837"/>
      <c r="E130" s="837"/>
      <c r="F130" s="837"/>
      <c r="G130" s="837"/>
      <c r="H130" s="837"/>
      <c r="I130" s="837"/>
      <c r="J130" s="837"/>
      <c r="K130" s="837"/>
      <c r="L130" s="837"/>
    </row>
    <row r="131" spans="3:12" ht="12">
      <c r="C131" s="837"/>
      <c r="D131" s="837"/>
      <c r="E131" s="837"/>
      <c r="F131" s="837"/>
      <c r="G131" s="837"/>
      <c r="H131" s="837"/>
      <c r="I131" s="837"/>
      <c r="J131" s="837"/>
      <c r="K131" s="837"/>
      <c r="L131" s="837"/>
    </row>
    <row r="132" spans="3:12" ht="12">
      <c r="C132" s="837"/>
      <c r="D132" s="837"/>
      <c r="E132" s="837"/>
      <c r="F132" s="837"/>
      <c r="G132" s="837"/>
      <c r="H132" s="837"/>
      <c r="I132" s="837"/>
      <c r="J132" s="837"/>
      <c r="K132" s="837"/>
      <c r="L132" s="837"/>
    </row>
    <row r="133" spans="3:12" ht="12">
      <c r="C133" s="837"/>
      <c r="D133" s="837"/>
      <c r="E133" s="837"/>
      <c r="F133" s="837"/>
      <c r="G133" s="837"/>
      <c r="H133" s="837"/>
      <c r="I133" s="837"/>
      <c r="J133" s="837"/>
      <c r="K133" s="837"/>
      <c r="L133" s="837"/>
    </row>
    <row r="134" spans="3:12" ht="12">
      <c r="C134" s="837"/>
      <c r="D134" s="837"/>
      <c r="E134" s="837"/>
      <c r="F134" s="837"/>
      <c r="G134" s="837"/>
      <c r="H134" s="837"/>
      <c r="I134" s="837"/>
      <c r="J134" s="837"/>
      <c r="K134" s="837"/>
      <c r="L134" s="837"/>
    </row>
    <row r="135" spans="3:12" ht="12">
      <c r="C135" s="837"/>
      <c r="D135" s="837"/>
      <c r="E135" s="837"/>
      <c r="F135" s="837"/>
      <c r="G135" s="837"/>
      <c r="H135" s="837"/>
      <c r="I135" s="837"/>
      <c r="J135" s="837"/>
      <c r="K135" s="837"/>
      <c r="L135" s="837"/>
    </row>
    <row r="136" spans="3:12" ht="12">
      <c r="C136" s="837"/>
      <c r="D136" s="837"/>
      <c r="E136" s="837"/>
      <c r="F136" s="837"/>
      <c r="G136" s="837"/>
      <c r="H136" s="837"/>
      <c r="I136" s="837"/>
      <c r="J136" s="837"/>
      <c r="K136" s="837"/>
      <c r="L136" s="837"/>
    </row>
    <row r="137" spans="3:12" ht="12">
      <c r="C137" s="837"/>
      <c r="D137" s="837"/>
      <c r="E137" s="837"/>
      <c r="F137" s="837"/>
      <c r="G137" s="837"/>
      <c r="H137" s="837"/>
      <c r="I137" s="837"/>
      <c r="J137" s="837"/>
      <c r="K137" s="837"/>
      <c r="L137" s="837"/>
    </row>
    <row r="138" spans="3:12" ht="12">
      <c r="C138" s="837"/>
      <c r="D138" s="837"/>
      <c r="E138" s="837"/>
      <c r="F138" s="837"/>
      <c r="G138" s="837"/>
      <c r="H138" s="837"/>
      <c r="I138" s="837"/>
      <c r="J138" s="837"/>
      <c r="K138" s="837"/>
      <c r="L138" s="837"/>
    </row>
    <row r="139" spans="3:12" ht="12">
      <c r="C139" s="837"/>
      <c r="D139" s="837"/>
      <c r="E139" s="837"/>
      <c r="F139" s="837"/>
      <c r="G139" s="837"/>
      <c r="H139" s="837"/>
      <c r="I139" s="837"/>
      <c r="J139" s="837"/>
      <c r="K139" s="837"/>
      <c r="L139" s="837"/>
    </row>
    <row r="140" spans="3:12" ht="12">
      <c r="C140" s="837"/>
      <c r="D140" s="837"/>
      <c r="E140" s="837"/>
      <c r="F140" s="837"/>
      <c r="G140" s="837"/>
      <c r="H140" s="837"/>
      <c r="I140" s="837"/>
      <c r="J140" s="837"/>
      <c r="K140" s="837"/>
      <c r="L140" s="837"/>
    </row>
    <row r="141" spans="3:12" ht="12">
      <c r="C141" s="837"/>
      <c r="D141" s="837"/>
      <c r="E141" s="837"/>
      <c r="F141" s="837"/>
      <c r="G141" s="837"/>
      <c r="H141" s="837"/>
      <c r="I141" s="837"/>
      <c r="J141" s="837"/>
      <c r="K141" s="837"/>
      <c r="L141" s="837"/>
    </row>
    <row r="142" spans="3:12" ht="12">
      <c r="C142" s="837"/>
      <c r="D142" s="837"/>
      <c r="E142" s="837"/>
      <c r="F142" s="837"/>
      <c r="G142" s="837"/>
      <c r="H142" s="837"/>
      <c r="I142" s="837"/>
      <c r="J142" s="837"/>
      <c r="K142" s="837"/>
      <c r="L142" s="837"/>
    </row>
    <row r="143" spans="3:12" ht="12">
      <c r="C143" s="837"/>
      <c r="D143" s="837"/>
      <c r="E143" s="837"/>
      <c r="F143" s="837"/>
      <c r="G143" s="837"/>
      <c r="H143" s="837"/>
      <c r="I143" s="837"/>
      <c r="J143" s="837"/>
      <c r="K143" s="837"/>
      <c r="L143" s="837"/>
    </row>
    <row r="144" spans="3:12" ht="12">
      <c r="C144" s="837"/>
      <c r="D144" s="837"/>
      <c r="E144" s="837"/>
      <c r="F144" s="837"/>
      <c r="G144" s="837"/>
      <c r="H144" s="837"/>
      <c r="I144" s="837"/>
      <c r="J144" s="837"/>
      <c r="K144" s="837"/>
      <c r="L144" s="837"/>
    </row>
    <row r="145" spans="3:12" ht="12">
      <c r="C145" s="837"/>
      <c r="D145" s="837"/>
      <c r="E145" s="837"/>
      <c r="F145" s="837"/>
      <c r="G145" s="837"/>
      <c r="H145" s="837"/>
      <c r="I145" s="837"/>
      <c r="J145" s="837"/>
      <c r="K145" s="837"/>
      <c r="L145" s="837"/>
    </row>
    <row r="146" spans="3:12" ht="12">
      <c r="C146" s="837"/>
      <c r="D146" s="837"/>
      <c r="E146" s="837"/>
      <c r="F146" s="837"/>
      <c r="G146" s="837"/>
      <c r="H146" s="837"/>
      <c r="I146" s="837"/>
      <c r="J146" s="837"/>
      <c r="K146" s="837"/>
      <c r="L146" s="837"/>
    </row>
    <row r="147" spans="3:12" ht="12">
      <c r="C147" s="837"/>
      <c r="D147" s="837"/>
      <c r="E147" s="837"/>
      <c r="F147" s="837"/>
      <c r="G147" s="837"/>
      <c r="H147" s="837"/>
      <c r="I147" s="837"/>
      <c r="J147" s="837"/>
      <c r="K147" s="837"/>
      <c r="L147" s="837"/>
    </row>
    <row r="148" spans="3:12" ht="12">
      <c r="C148" s="837"/>
      <c r="D148" s="837"/>
      <c r="E148" s="837"/>
      <c r="F148" s="837"/>
      <c r="G148" s="837"/>
      <c r="H148" s="837"/>
      <c r="I148" s="837"/>
      <c r="J148" s="837"/>
      <c r="K148" s="837"/>
      <c r="L148" s="837"/>
    </row>
    <row r="149" spans="3:12" ht="12">
      <c r="C149" s="837"/>
      <c r="D149" s="837"/>
      <c r="E149" s="837"/>
      <c r="F149" s="837"/>
      <c r="G149" s="837"/>
      <c r="H149" s="837"/>
      <c r="I149" s="837"/>
      <c r="J149" s="837"/>
      <c r="K149" s="837"/>
      <c r="L149" s="837"/>
    </row>
    <row r="150" spans="3:12" ht="12">
      <c r="C150" s="837"/>
      <c r="D150" s="837"/>
      <c r="E150" s="837"/>
      <c r="F150" s="837"/>
      <c r="G150" s="837"/>
      <c r="H150" s="837"/>
      <c r="I150" s="837"/>
      <c r="J150" s="837"/>
      <c r="K150" s="837"/>
      <c r="L150" s="837"/>
    </row>
    <row r="151" spans="3:12" ht="12">
      <c r="C151" s="837"/>
      <c r="D151" s="837"/>
      <c r="E151" s="837"/>
      <c r="F151" s="837"/>
      <c r="G151" s="837"/>
      <c r="H151" s="837"/>
      <c r="I151" s="837"/>
      <c r="J151" s="837"/>
      <c r="K151" s="837"/>
      <c r="L151" s="837"/>
    </row>
    <row r="152" spans="3:12" ht="12">
      <c r="C152" s="837"/>
      <c r="D152" s="837"/>
      <c r="E152" s="837"/>
      <c r="F152" s="837"/>
      <c r="G152" s="837"/>
      <c r="H152" s="837"/>
      <c r="I152" s="837"/>
      <c r="J152" s="837"/>
      <c r="K152" s="837"/>
      <c r="L152" s="837"/>
    </row>
    <row r="153" spans="3:12" ht="12">
      <c r="C153" s="837"/>
      <c r="D153" s="837"/>
      <c r="E153" s="837"/>
      <c r="F153" s="837"/>
      <c r="G153" s="837"/>
      <c r="H153" s="837"/>
      <c r="I153" s="837"/>
      <c r="J153" s="837"/>
      <c r="K153" s="837"/>
      <c r="L153" s="837"/>
    </row>
    <row r="154" spans="3:12" ht="12">
      <c r="C154" s="837"/>
      <c r="D154" s="837"/>
      <c r="E154" s="837"/>
      <c r="F154" s="837"/>
      <c r="G154" s="837"/>
      <c r="H154" s="837"/>
      <c r="I154" s="837"/>
      <c r="J154" s="837"/>
      <c r="K154" s="837"/>
      <c r="L154" s="837"/>
    </row>
    <row r="155" spans="3:12" ht="12">
      <c r="C155" s="837"/>
      <c r="D155" s="837"/>
      <c r="E155" s="837"/>
      <c r="F155" s="837"/>
      <c r="G155" s="837"/>
      <c r="H155" s="837"/>
      <c r="I155" s="837"/>
      <c r="J155" s="837"/>
      <c r="K155" s="837"/>
      <c r="L155" s="837"/>
    </row>
    <row r="156" spans="3:12" ht="12">
      <c r="C156" s="837"/>
      <c r="D156" s="837"/>
      <c r="E156" s="837"/>
      <c r="F156" s="837"/>
      <c r="G156" s="837"/>
      <c r="H156" s="837"/>
      <c r="I156" s="837"/>
      <c r="J156" s="837"/>
      <c r="K156" s="837"/>
      <c r="L156" s="837"/>
    </row>
    <row r="157" spans="3:12" ht="12">
      <c r="C157" s="837"/>
      <c r="D157" s="837"/>
      <c r="E157" s="837"/>
      <c r="F157" s="837"/>
      <c r="G157" s="837"/>
      <c r="H157" s="837"/>
      <c r="I157" s="837"/>
      <c r="J157" s="837"/>
      <c r="K157" s="837"/>
      <c r="L157" s="837"/>
    </row>
    <row r="158" spans="3:12" ht="12">
      <c r="C158" s="837"/>
      <c r="D158" s="837"/>
      <c r="E158" s="837"/>
      <c r="F158" s="837"/>
      <c r="G158" s="837"/>
      <c r="H158" s="837"/>
      <c r="I158" s="837"/>
      <c r="J158" s="837"/>
      <c r="K158" s="837"/>
      <c r="L158" s="837"/>
    </row>
    <row r="159" spans="3:12" ht="12">
      <c r="C159" s="837"/>
      <c r="D159" s="837"/>
      <c r="E159" s="837"/>
      <c r="F159" s="837"/>
      <c r="G159" s="837"/>
      <c r="H159" s="837"/>
      <c r="I159" s="837"/>
      <c r="J159" s="837"/>
      <c r="K159" s="837"/>
      <c r="L159" s="837"/>
    </row>
    <row r="160" spans="3:12" ht="12">
      <c r="C160" s="837"/>
      <c r="D160" s="837"/>
      <c r="E160" s="837"/>
      <c r="F160" s="837"/>
      <c r="G160" s="837"/>
      <c r="H160" s="837"/>
      <c r="I160" s="837"/>
      <c r="J160" s="837"/>
      <c r="K160" s="837"/>
      <c r="L160" s="837"/>
    </row>
    <row r="161" spans="3:12" ht="12">
      <c r="C161" s="837"/>
      <c r="D161" s="837"/>
      <c r="E161" s="837"/>
      <c r="F161" s="837"/>
      <c r="G161" s="837"/>
      <c r="H161" s="837"/>
      <c r="I161" s="837"/>
      <c r="J161" s="837"/>
      <c r="K161" s="837"/>
      <c r="L161" s="837"/>
    </row>
    <row r="162" spans="3:12" ht="12">
      <c r="C162" s="837"/>
      <c r="D162" s="837"/>
      <c r="E162" s="837"/>
      <c r="F162" s="837"/>
      <c r="G162" s="837"/>
      <c r="H162" s="837"/>
      <c r="I162" s="837"/>
      <c r="J162" s="837"/>
      <c r="K162" s="837"/>
      <c r="L162" s="837"/>
    </row>
    <row r="163" spans="3:12" ht="12">
      <c r="C163" s="837"/>
      <c r="D163" s="837"/>
      <c r="E163" s="837"/>
      <c r="F163" s="837"/>
      <c r="G163" s="837"/>
      <c r="H163" s="837"/>
      <c r="I163" s="837"/>
      <c r="J163" s="837"/>
      <c r="K163" s="837"/>
      <c r="L163" s="837"/>
    </row>
    <row r="164" spans="3:12" ht="12">
      <c r="C164" s="837"/>
      <c r="D164" s="837"/>
      <c r="E164" s="837"/>
      <c r="F164" s="837"/>
      <c r="G164" s="837"/>
      <c r="H164" s="837"/>
      <c r="I164" s="837"/>
      <c r="J164" s="837"/>
      <c r="K164" s="837"/>
      <c r="L164" s="837"/>
    </row>
    <row r="165" spans="3:12" ht="12">
      <c r="C165" s="837"/>
      <c r="D165" s="837"/>
      <c r="E165" s="837"/>
      <c r="F165" s="837"/>
      <c r="G165" s="837"/>
      <c r="H165" s="837"/>
      <c r="I165" s="837"/>
      <c r="J165" s="837"/>
      <c r="K165" s="837"/>
      <c r="L165" s="837"/>
    </row>
    <row r="166" spans="3:12" ht="12">
      <c r="C166" s="837"/>
      <c r="D166" s="837"/>
      <c r="E166" s="837"/>
      <c r="F166" s="837"/>
      <c r="G166" s="837"/>
      <c r="H166" s="837"/>
      <c r="I166" s="837"/>
      <c r="J166" s="837"/>
      <c r="K166" s="837"/>
      <c r="L166" s="837"/>
    </row>
    <row r="167" spans="3:12" ht="12">
      <c r="C167" s="837"/>
      <c r="D167" s="837"/>
      <c r="E167" s="837"/>
      <c r="F167" s="837"/>
      <c r="G167" s="837"/>
      <c r="H167" s="837"/>
      <c r="I167" s="837"/>
      <c r="J167" s="837"/>
      <c r="K167" s="837"/>
      <c r="L167" s="837"/>
    </row>
    <row r="168" spans="3:12" ht="12">
      <c r="C168" s="837"/>
      <c r="D168" s="837"/>
      <c r="E168" s="837"/>
      <c r="F168" s="837"/>
      <c r="G168" s="837"/>
      <c r="H168" s="837"/>
      <c r="I168" s="837"/>
      <c r="J168" s="837"/>
      <c r="K168" s="837"/>
      <c r="L168" s="837"/>
    </row>
    <row r="169" spans="3:12" ht="12">
      <c r="C169" s="837"/>
      <c r="D169" s="837"/>
      <c r="E169" s="837"/>
      <c r="F169" s="837"/>
      <c r="G169" s="837"/>
      <c r="H169" s="837"/>
      <c r="I169" s="837"/>
      <c r="J169" s="837"/>
      <c r="K169" s="837"/>
      <c r="L169" s="837"/>
    </row>
    <row r="170" spans="3:12" ht="12">
      <c r="C170" s="837"/>
      <c r="D170" s="837"/>
      <c r="E170" s="837"/>
      <c r="F170" s="837"/>
      <c r="G170" s="837"/>
      <c r="H170" s="837"/>
      <c r="I170" s="837"/>
      <c r="J170" s="837"/>
      <c r="K170" s="837"/>
      <c r="L170" s="837"/>
    </row>
    <row r="171" spans="3:12" ht="12">
      <c r="C171" s="837"/>
      <c r="D171" s="837"/>
      <c r="E171" s="837"/>
      <c r="F171" s="837"/>
      <c r="G171" s="837"/>
      <c r="H171" s="837"/>
      <c r="I171" s="837"/>
      <c r="J171" s="837"/>
      <c r="K171" s="837"/>
      <c r="L171" s="837"/>
    </row>
    <row r="172" spans="3:12" ht="12">
      <c r="C172" s="837"/>
      <c r="D172" s="837"/>
      <c r="E172" s="837"/>
      <c r="F172" s="837"/>
      <c r="G172" s="837"/>
      <c r="H172" s="837"/>
      <c r="I172" s="837"/>
      <c r="J172" s="837"/>
      <c r="K172" s="837"/>
      <c r="L172" s="837"/>
    </row>
    <row r="173" spans="3:12" ht="12">
      <c r="C173" s="837"/>
      <c r="D173" s="837"/>
      <c r="E173" s="837"/>
      <c r="F173" s="837"/>
      <c r="G173" s="837"/>
      <c r="H173" s="837"/>
      <c r="I173" s="837"/>
      <c r="J173" s="837"/>
      <c r="K173" s="837"/>
      <c r="L173" s="837"/>
    </row>
    <row r="174" spans="3:12" ht="12">
      <c r="C174" s="837"/>
      <c r="D174" s="837"/>
      <c r="E174" s="837"/>
      <c r="F174" s="837"/>
      <c r="G174" s="837"/>
      <c r="H174" s="837"/>
      <c r="I174" s="837"/>
      <c r="J174" s="837"/>
      <c r="K174" s="837"/>
      <c r="L174" s="837"/>
    </row>
    <row r="175" spans="3:12" ht="12">
      <c r="C175" s="837"/>
      <c r="D175" s="837"/>
      <c r="E175" s="837"/>
      <c r="F175" s="837"/>
      <c r="G175" s="837"/>
      <c r="H175" s="837"/>
      <c r="I175" s="837"/>
      <c r="J175" s="837"/>
      <c r="K175" s="837"/>
      <c r="L175" s="837"/>
    </row>
    <row r="176" spans="3:12" ht="12">
      <c r="C176" s="837"/>
      <c r="D176" s="837"/>
      <c r="E176" s="837"/>
      <c r="F176" s="837"/>
      <c r="G176" s="837"/>
      <c r="H176" s="837"/>
      <c r="I176" s="837"/>
      <c r="J176" s="837"/>
      <c r="K176" s="837"/>
      <c r="L176" s="837"/>
    </row>
    <row r="177" spans="3:12" ht="12">
      <c r="C177" s="837"/>
      <c r="D177" s="837"/>
      <c r="E177" s="837"/>
      <c r="F177" s="837"/>
      <c r="G177" s="837"/>
      <c r="H177" s="837"/>
      <c r="I177" s="837"/>
      <c r="J177" s="837"/>
      <c r="K177" s="837"/>
      <c r="L177" s="837"/>
    </row>
    <row r="178" spans="3:12" ht="12">
      <c r="C178" s="837"/>
      <c r="D178" s="837"/>
      <c r="E178" s="837"/>
      <c r="F178" s="837"/>
      <c r="G178" s="837"/>
      <c r="H178" s="837"/>
      <c r="I178" s="837"/>
      <c r="J178" s="837"/>
      <c r="K178" s="837"/>
      <c r="L178" s="837"/>
    </row>
    <row r="179" spans="3:12" ht="12">
      <c r="C179" s="837"/>
      <c r="D179" s="837"/>
      <c r="E179" s="837"/>
      <c r="F179" s="837"/>
      <c r="G179" s="837"/>
      <c r="H179" s="837"/>
      <c r="I179" s="837"/>
      <c r="J179" s="837"/>
      <c r="K179" s="837"/>
      <c r="L179" s="837"/>
    </row>
    <row r="180" spans="3:12" ht="12">
      <c r="C180" s="837"/>
      <c r="D180" s="837"/>
      <c r="E180" s="837"/>
      <c r="F180" s="837"/>
      <c r="G180" s="837"/>
      <c r="H180" s="837"/>
      <c r="I180" s="837"/>
      <c r="J180" s="837"/>
      <c r="K180" s="837"/>
      <c r="L180" s="837"/>
    </row>
    <row r="181" spans="3:12" ht="12">
      <c r="C181" s="837"/>
      <c r="D181" s="837"/>
      <c r="E181" s="837"/>
      <c r="F181" s="837"/>
      <c r="G181" s="837"/>
      <c r="H181" s="837"/>
      <c r="I181" s="837"/>
      <c r="J181" s="837"/>
      <c r="K181" s="837"/>
      <c r="L181" s="837"/>
    </row>
    <row r="182" spans="3:12" ht="12">
      <c r="C182" s="837"/>
      <c r="D182" s="837"/>
      <c r="E182" s="837"/>
      <c r="F182" s="837"/>
      <c r="G182" s="837"/>
      <c r="H182" s="837"/>
      <c r="I182" s="837"/>
      <c r="J182" s="837"/>
      <c r="K182" s="837"/>
      <c r="L182" s="837"/>
    </row>
    <row r="183" spans="3:12" ht="12">
      <c r="C183" s="837"/>
      <c r="D183" s="837"/>
      <c r="E183" s="837"/>
      <c r="F183" s="837"/>
      <c r="G183" s="837"/>
      <c r="H183" s="837"/>
      <c r="I183" s="837"/>
      <c r="J183" s="837"/>
      <c r="K183" s="837"/>
      <c r="L183" s="837"/>
    </row>
    <row r="184" spans="3:12" ht="12">
      <c r="C184" s="837"/>
      <c r="D184" s="837"/>
      <c r="E184" s="837"/>
      <c r="F184" s="837"/>
      <c r="G184" s="837"/>
      <c r="H184" s="837"/>
      <c r="I184" s="837"/>
      <c r="J184" s="837"/>
      <c r="K184" s="837"/>
      <c r="L184" s="837"/>
    </row>
    <row r="185" spans="3:12" ht="12">
      <c r="C185" s="837"/>
      <c r="D185" s="837"/>
      <c r="E185" s="837"/>
      <c r="F185" s="837"/>
      <c r="G185" s="837"/>
      <c r="H185" s="837"/>
      <c r="I185" s="837"/>
      <c r="J185" s="837"/>
      <c r="K185" s="837"/>
      <c r="L185" s="837"/>
    </row>
    <row r="186" spans="3:12" ht="12">
      <c r="C186" s="837"/>
      <c r="D186" s="837"/>
      <c r="E186" s="837"/>
      <c r="F186" s="837"/>
      <c r="G186" s="837"/>
      <c r="H186" s="837"/>
      <c r="I186" s="837"/>
      <c r="J186" s="837"/>
      <c r="K186" s="837"/>
      <c r="L186" s="837"/>
    </row>
    <row r="187" spans="3:12" ht="12">
      <c r="C187" s="837"/>
      <c r="D187" s="837"/>
      <c r="E187" s="837"/>
      <c r="F187" s="837"/>
      <c r="G187" s="837"/>
      <c r="H187" s="837"/>
      <c r="I187" s="837"/>
      <c r="J187" s="837"/>
      <c r="K187" s="837"/>
      <c r="L187" s="837"/>
    </row>
    <row r="188" spans="3:12" ht="12">
      <c r="C188" s="837"/>
      <c r="D188" s="837"/>
      <c r="E188" s="837"/>
      <c r="F188" s="837"/>
      <c r="G188" s="837"/>
      <c r="H188" s="837"/>
      <c r="I188" s="837"/>
      <c r="J188" s="837"/>
      <c r="K188" s="837"/>
      <c r="L188" s="837"/>
    </row>
    <row r="189" spans="3:12" ht="12">
      <c r="C189" s="837"/>
      <c r="D189" s="837"/>
      <c r="E189" s="837"/>
      <c r="F189" s="837"/>
      <c r="G189" s="837"/>
      <c r="H189" s="837"/>
      <c r="I189" s="837"/>
      <c r="J189" s="837"/>
      <c r="K189" s="837"/>
      <c r="L189" s="837"/>
    </row>
    <row r="190" spans="3:12" ht="12">
      <c r="C190" s="837"/>
      <c r="D190" s="837"/>
      <c r="E190" s="837"/>
      <c r="F190" s="837"/>
      <c r="G190" s="837"/>
      <c r="H190" s="837"/>
      <c r="I190" s="837"/>
      <c r="J190" s="837"/>
      <c r="K190" s="837"/>
      <c r="L190" s="837"/>
    </row>
    <row r="191" spans="3:12" ht="12">
      <c r="C191" s="837"/>
      <c r="D191" s="837"/>
      <c r="E191" s="837"/>
      <c r="F191" s="837"/>
      <c r="G191" s="837"/>
      <c r="H191" s="837"/>
      <c r="I191" s="837"/>
      <c r="J191" s="837"/>
      <c r="K191" s="837"/>
      <c r="L191" s="837"/>
    </row>
    <row r="192" spans="3:12" ht="12">
      <c r="C192" s="837"/>
      <c r="D192" s="837"/>
      <c r="E192" s="837"/>
      <c r="F192" s="837"/>
      <c r="G192" s="837"/>
      <c r="H192" s="837"/>
      <c r="I192" s="837"/>
      <c r="J192" s="837"/>
      <c r="K192" s="837"/>
      <c r="L192" s="837"/>
    </row>
    <row r="193" spans="3:12" ht="12">
      <c r="C193" s="837"/>
      <c r="D193" s="837"/>
      <c r="E193" s="837"/>
      <c r="F193" s="837"/>
      <c r="G193" s="837"/>
      <c r="H193" s="837"/>
      <c r="I193" s="837"/>
      <c r="J193" s="837"/>
      <c r="K193" s="837"/>
      <c r="L193" s="837"/>
    </row>
    <row r="194" spans="3:12" ht="12">
      <c r="C194" s="837"/>
      <c r="D194" s="837"/>
      <c r="E194" s="837"/>
      <c r="F194" s="837"/>
      <c r="G194" s="837"/>
      <c r="H194" s="837"/>
      <c r="I194" s="837"/>
      <c r="J194" s="837"/>
      <c r="K194" s="837"/>
      <c r="L194" s="837"/>
    </row>
    <row r="195" spans="3:12" ht="12">
      <c r="C195" s="837"/>
      <c r="D195" s="837"/>
      <c r="E195" s="837"/>
      <c r="F195" s="837"/>
      <c r="G195" s="837"/>
      <c r="H195" s="837"/>
      <c r="I195" s="837"/>
      <c r="J195" s="837"/>
      <c r="K195" s="837"/>
      <c r="L195" s="837"/>
    </row>
    <row r="196" spans="3:12" ht="12">
      <c r="C196" s="837"/>
      <c r="D196" s="837"/>
      <c r="E196" s="837"/>
      <c r="F196" s="837"/>
      <c r="G196" s="837"/>
      <c r="H196" s="837"/>
      <c r="I196" s="837"/>
      <c r="J196" s="837"/>
      <c r="K196" s="837"/>
      <c r="L196" s="837"/>
    </row>
    <row r="197" spans="3:12" ht="12">
      <c r="C197" s="837"/>
      <c r="D197" s="837"/>
      <c r="E197" s="837"/>
      <c r="F197" s="837"/>
      <c r="G197" s="837"/>
      <c r="H197" s="837"/>
      <c r="I197" s="837"/>
      <c r="J197" s="837"/>
      <c r="K197" s="837"/>
      <c r="L197" s="837"/>
    </row>
    <row r="198" spans="3:12" ht="12">
      <c r="C198" s="837"/>
      <c r="D198" s="837"/>
      <c r="E198" s="837"/>
      <c r="F198" s="837"/>
      <c r="G198" s="837"/>
      <c r="H198" s="837"/>
      <c r="I198" s="837"/>
      <c r="J198" s="837"/>
      <c r="K198" s="837"/>
      <c r="L198" s="837"/>
    </row>
    <row r="199" spans="3:12" ht="12">
      <c r="C199" s="837"/>
      <c r="D199" s="837"/>
      <c r="E199" s="837"/>
      <c r="F199" s="837"/>
      <c r="G199" s="837"/>
      <c r="H199" s="837"/>
      <c r="I199" s="837"/>
      <c r="J199" s="837"/>
      <c r="K199" s="837"/>
      <c r="L199" s="837"/>
    </row>
    <row r="200" spans="3:12" ht="12">
      <c r="C200" s="837"/>
      <c r="D200" s="837"/>
      <c r="E200" s="837"/>
      <c r="F200" s="837"/>
      <c r="G200" s="837"/>
      <c r="H200" s="837"/>
      <c r="I200" s="837"/>
      <c r="J200" s="837"/>
      <c r="K200" s="837"/>
      <c r="L200" s="837"/>
    </row>
    <row r="201" spans="3:12" ht="12">
      <c r="C201" s="837"/>
      <c r="D201" s="837"/>
      <c r="E201" s="837"/>
      <c r="F201" s="837"/>
      <c r="G201" s="837"/>
      <c r="H201" s="837"/>
      <c r="I201" s="837"/>
      <c r="J201" s="837"/>
      <c r="K201" s="837"/>
      <c r="L201" s="837"/>
    </row>
    <row r="202" spans="3:12" ht="12">
      <c r="C202" s="837"/>
      <c r="D202" s="837"/>
      <c r="E202" s="837"/>
      <c r="F202" s="837"/>
      <c r="G202" s="837"/>
      <c r="H202" s="837"/>
      <c r="I202" s="837"/>
      <c r="J202" s="837"/>
      <c r="K202" s="837"/>
      <c r="L202" s="837"/>
    </row>
    <row r="203" spans="3:12" ht="12">
      <c r="C203" s="837"/>
      <c r="D203" s="837"/>
      <c r="E203" s="837"/>
      <c r="F203" s="837"/>
      <c r="G203" s="837"/>
      <c r="H203" s="837"/>
      <c r="I203" s="837"/>
      <c r="J203" s="837"/>
      <c r="K203" s="837"/>
      <c r="L203" s="837"/>
    </row>
    <row r="204" spans="3:12" ht="12">
      <c r="C204" s="837"/>
      <c r="D204" s="837"/>
      <c r="E204" s="837"/>
      <c r="F204" s="837"/>
      <c r="G204" s="837"/>
      <c r="H204" s="837"/>
      <c r="I204" s="837"/>
      <c r="J204" s="837"/>
      <c r="K204" s="837"/>
      <c r="L204" s="837"/>
    </row>
    <row r="205" spans="3:12" ht="12">
      <c r="C205" s="837"/>
      <c r="D205" s="837"/>
      <c r="E205" s="837"/>
      <c r="F205" s="837"/>
      <c r="G205" s="837"/>
      <c r="H205" s="837"/>
      <c r="I205" s="837"/>
      <c r="J205" s="837"/>
      <c r="K205" s="837"/>
      <c r="L205" s="837"/>
    </row>
    <row r="206" spans="3:12" ht="12">
      <c r="C206" s="837"/>
      <c r="D206" s="837"/>
      <c r="E206" s="837"/>
      <c r="F206" s="837"/>
      <c r="G206" s="837"/>
      <c r="H206" s="837"/>
      <c r="I206" s="837"/>
      <c r="J206" s="837"/>
      <c r="K206" s="837"/>
      <c r="L206" s="837"/>
    </row>
    <row r="207" spans="3:12" ht="12">
      <c r="C207" s="837"/>
      <c r="D207" s="837"/>
      <c r="E207" s="837"/>
      <c r="F207" s="837"/>
      <c r="G207" s="837"/>
      <c r="H207" s="837"/>
      <c r="I207" s="837"/>
      <c r="J207" s="837"/>
      <c r="K207" s="837"/>
      <c r="L207" s="837"/>
    </row>
    <row r="208" spans="3:12" ht="12">
      <c r="C208" s="837"/>
      <c r="D208" s="837"/>
      <c r="E208" s="837"/>
      <c r="F208" s="837"/>
      <c r="G208" s="837"/>
      <c r="H208" s="837"/>
      <c r="I208" s="837"/>
      <c r="J208" s="837"/>
      <c r="K208" s="837"/>
      <c r="L208" s="837"/>
    </row>
    <row r="209" spans="3:12" ht="12">
      <c r="C209" s="837"/>
      <c r="D209" s="837"/>
      <c r="E209" s="837"/>
      <c r="F209" s="837"/>
      <c r="G209" s="837"/>
      <c r="H209" s="837"/>
      <c r="I209" s="837"/>
      <c r="J209" s="837"/>
      <c r="K209" s="837"/>
      <c r="L209" s="837"/>
    </row>
    <row r="210" spans="3:12" ht="12">
      <c r="C210" s="837"/>
      <c r="D210" s="837"/>
      <c r="E210" s="837"/>
      <c r="F210" s="837"/>
      <c r="G210" s="837"/>
      <c r="H210" s="837"/>
      <c r="I210" s="837"/>
      <c r="J210" s="837"/>
      <c r="K210" s="837"/>
      <c r="L210" s="837"/>
    </row>
    <row r="211" spans="3:12" ht="12">
      <c r="C211" s="837"/>
      <c r="D211" s="837"/>
      <c r="E211" s="837"/>
      <c r="F211" s="837"/>
      <c r="G211" s="837"/>
      <c r="H211" s="837"/>
      <c r="I211" s="837"/>
      <c r="J211" s="837"/>
      <c r="K211" s="837"/>
      <c r="L211" s="837"/>
    </row>
    <row r="212" spans="3:12" ht="12">
      <c r="C212" s="837"/>
      <c r="D212" s="837"/>
      <c r="E212" s="837"/>
      <c r="F212" s="837"/>
      <c r="G212" s="837"/>
      <c r="H212" s="837"/>
      <c r="I212" s="837"/>
      <c r="J212" s="837"/>
      <c r="K212" s="837"/>
      <c r="L212" s="837"/>
    </row>
    <row r="213" spans="3:12" ht="12">
      <c r="C213" s="837"/>
      <c r="D213" s="837"/>
      <c r="E213" s="837"/>
      <c r="F213" s="837"/>
      <c r="G213" s="837"/>
      <c r="H213" s="837"/>
      <c r="I213" s="837"/>
      <c r="J213" s="837"/>
      <c r="K213" s="837"/>
      <c r="L213" s="837"/>
    </row>
    <row r="214" spans="3:12" ht="12">
      <c r="C214" s="837"/>
      <c r="D214" s="837"/>
      <c r="E214" s="837"/>
      <c r="F214" s="837"/>
      <c r="G214" s="837"/>
      <c r="H214" s="837"/>
      <c r="I214" s="837"/>
      <c r="J214" s="837"/>
      <c r="K214" s="837"/>
      <c r="L214" s="837"/>
    </row>
    <row r="215" spans="3:12" ht="12">
      <c r="C215" s="837"/>
      <c r="D215" s="837"/>
      <c r="E215" s="837"/>
      <c r="F215" s="837"/>
      <c r="G215" s="837"/>
      <c r="H215" s="837"/>
      <c r="I215" s="837"/>
      <c r="J215" s="837"/>
      <c r="K215" s="837"/>
      <c r="L215" s="837"/>
    </row>
    <row r="216" spans="3:12" ht="12">
      <c r="C216" s="837"/>
      <c r="D216" s="837"/>
      <c r="E216" s="837"/>
      <c r="F216" s="837"/>
      <c r="G216" s="837"/>
      <c r="H216" s="837"/>
      <c r="I216" s="837"/>
      <c r="J216" s="837"/>
      <c r="K216" s="837"/>
      <c r="L216" s="837"/>
    </row>
    <row r="217" spans="3:12" ht="12">
      <c r="C217" s="837"/>
      <c r="D217" s="837"/>
      <c r="E217" s="837"/>
      <c r="F217" s="837"/>
      <c r="G217" s="837"/>
      <c r="H217" s="837"/>
      <c r="I217" s="837"/>
      <c r="J217" s="837"/>
      <c r="K217" s="837"/>
      <c r="L217" s="837"/>
    </row>
    <row r="218" spans="3:12" ht="12">
      <c r="C218" s="837"/>
      <c r="D218" s="837"/>
      <c r="E218" s="837"/>
      <c r="F218" s="837"/>
      <c r="G218" s="837"/>
      <c r="H218" s="837"/>
      <c r="I218" s="837"/>
      <c r="J218" s="837"/>
      <c r="K218" s="837"/>
      <c r="L218" s="837"/>
    </row>
    <row r="219" spans="3:12" ht="12">
      <c r="C219" s="837"/>
      <c r="D219" s="837"/>
      <c r="E219" s="837"/>
      <c r="F219" s="837"/>
      <c r="G219" s="837"/>
      <c r="H219" s="837"/>
      <c r="I219" s="837"/>
      <c r="J219" s="837"/>
      <c r="K219" s="837"/>
      <c r="L219" s="837"/>
    </row>
    <row r="220" spans="3:12" ht="12">
      <c r="C220" s="837"/>
      <c r="D220" s="837"/>
      <c r="E220" s="837"/>
      <c r="F220" s="837"/>
      <c r="G220" s="837"/>
      <c r="H220" s="837"/>
      <c r="I220" s="837"/>
      <c r="J220" s="837"/>
      <c r="K220" s="837"/>
      <c r="L220" s="837"/>
    </row>
    <row r="221" spans="3:12" ht="12">
      <c r="C221" s="837"/>
      <c r="D221" s="837"/>
      <c r="E221" s="837"/>
      <c r="F221" s="837"/>
      <c r="G221" s="837"/>
      <c r="H221" s="837"/>
      <c r="I221" s="837"/>
      <c r="J221" s="837"/>
      <c r="K221" s="837"/>
      <c r="L221" s="837"/>
    </row>
    <row r="222" spans="3:12" ht="12">
      <c r="C222" s="837"/>
      <c r="D222" s="837"/>
      <c r="E222" s="837"/>
      <c r="F222" s="837"/>
      <c r="G222" s="837"/>
      <c r="H222" s="837"/>
      <c r="I222" s="837"/>
      <c r="J222" s="837"/>
      <c r="K222" s="837"/>
      <c r="L222" s="837"/>
    </row>
    <row r="223" spans="3:12" ht="12">
      <c r="C223" s="837"/>
      <c r="D223" s="837"/>
      <c r="E223" s="837"/>
      <c r="F223" s="837"/>
      <c r="G223" s="837"/>
      <c r="H223" s="837"/>
      <c r="I223" s="837"/>
      <c r="J223" s="837"/>
      <c r="K223" s="837"/>
      <c r="L223" s="837"/>
    </row>
    <row r="224" spans="3:12" ht="12">
      <c r="C224" s="837"/>
      <c r="D224" s="837"/>
      <c r="E224" s="837"/>
      <c r="F224" s="837"/>
      <c r="G224" s="837"/>
      <c r="H224" s="837"/>
      <c r="I224" s="837"/>
      <c r="J224" s="837"/>
      <c r="K224" s="837"/>
      <c r="L224" s="837"/>
    </row>
    <row r="225" spans="3:12" ht="12">
      <c r="C225" s="837"/>
      <c r="D225" s="837"/>
      <c r="E225" s="837"/>
      <c r="F225" s="837"/>
      <c r="G225" s="837"/>
      <c r="H225" s="837"/>
      <c r="I225" s="837"/>
      <c r="J225" s="837"/>
      <c r="K225" s="837"/>
      <c r="L225" s="837"/>
    </row>
    <row r="226" spans="3:12" ht="12">
      <c r="C226" s="837"/>
      <c r="D226" s="837"/>
      <c r="E226" s="837"/>
      <c r="F226" s="837"/>
      <c r="G226" s="837"/>
      <c r="H226" s="837"/>
      <c r="I226" s="837"/>
      <c r="J226" s="837"/>
      <c r="K226" s="837"/>
      <c r="L226" s="837"/>
    </row>
    <row r="227" spans="3:12" ht="12">
      <c r="C227" s="837"/>
      <c r="D227" s="837"/>
      <c r="E227" s="837"/>
      <c r="F227" s="837"/>
      <c r="G227" s="837"/>
      <c r="H227" s="837"/>
      <c r="I227" s="837"/>
      <c r="J227" s="837"/>
      <c r="K227" s="837"/>
      <c r="L227" s="837"/>
    </row>
    <row r="228" spans="3:12" ht="12">
      <c r="C228" s="837"/>
      <c r="D228" s="837"/>
      <c r="E228" s="837"/>
      <c r="F228" s="837"/>
      <c r="G228" s="837"/>
      <c r="H228" s="837"/>
      <c r="I228" s="837"/>
      <c r="J228" s="837"/>
      <c r="K228" s="837"/>
      <c r="L228" s="837"/>
    </row>
    <row r="229" spans="3:12" ht="12">
      <c r="C229" s="837"/>
      <c r="D229" s="837"/>
      <c r="E229" s="837"/>
      <c r="F229" s="837"/>
      <c r="G229" s="837"/>
      <c r="H229" s="837"/>
      <c r="I229" s="837"/>
      <c r="J229" s="837"/>
      <c r="K229" s="837"/>
      <c r="L229" s="837"/>
    </row>
    <row r="230" spans="3:12" ht="12">
      <c r="C230" s="837"/>
      <c r="D230" s="837"/>
      <c r="E230" s="837"/>
      <c r="F230" s="837"/>
      <c r="G230" s="837"/>
      <c r="H230" s="837"/>
      <c r="I230" s="837"/>
      <c r="J230" s="837"/>
      <c r="K230" s="837"/>
      <c r="L230" s="837"/>
    </row>
    <row r="231" spans="3:12" ht="12">
      <c r="C231" s="837"/>
      <c r="D231" s="837"/>
      <c r="E231" s="837"/>
      <c r="F231" s="837"/>
      <c r="G231" s="837"/>
      <c r="H231" s="837"/>
      <c r="I231" s="837"/>
      <c r="J231" s="837"/>
      <c r="K231" s="837"/>
      <c r="L231" s="837"/>
    </row>
    <row r="232" spans="3:12" ht="12">
      <c r="C232" s="837"/>
      <c r="D232" s="837"/>
      <c r="E232" s="837"/>
      <c r="F232" s="837"/>
      <c r="G232" s="837"/>
      <c r="H232" s="837"/>
      <c r="I232" s="837"/>
      <c r="J232" s="837"/>
      <c r="K232" s="837"/>
      <c r="L232" s="837"/>
    </row>
    <row r="233" spans="3:12" ht="12">
      <c r="C233" s="837"/>
      <c r="D233" s="837"/>
      <c r="E233" s="837"/>
      <c r="F233" s="837"/>
      <c r="G233" s="837"/>
      <c r="H233" s="837"/>
      <c r="I233" s="837"/>
      <c r="J233" s="837"/>
      <c r="K233" s="837"/>
      <c r="L233" s="837"/>
    </row>
    <row r="234" spans="3:12" ht="12">
      <c r="C234" s="837"/>
      <c r="D234" s="837"/>
      <c r="E234" s="837"/>
      <c r="F234" s="837"/>
      <c r="G234" s="837"/>
      <c r="H234" s="837"/>
      <c r="I234" s="837"/>
      <c r="J234" s="837"/>
      <c r="K234" s="837"/>
      <c r="L234" s="837"/>
    </row>
    <row r="235" spans="3:12" ht="12">
      <c r="C235" s="837"/>
      <c r="D235" s="837"/>
      <c r="E235" s="837"/>
      <c r="F235" s="837"/>
      <c r="G235" s="837"/>
      <c r="H235" s="837"/>
      <c r="I235" s="837"/>
      <c r="J235" s="837"/>
      <c r="K235" s="837"/>
      <c r="L235" s="837"/>
    </row>
    <row r="236" spans="3:12" ht="12">
      <c r="C236" s="837"/>
      <c r="D236" s="837"/>
      <c r="E236" s="837"/>
      <c r="F236" s="837"/>
      <c r="G236" s="837"/>
      <c r="H236" s="837"/>
      <c r="I236" s="837"/>
      <c r="J236" s="837"/>
      <c r="K236" s="837"/>
      <c r="L236" s="837"/>
    </row>
    <row r="237" spans="3:12" ht="12">
      <c r="C237" s="837"/>
      <c r="D237" s="837"/>
      <c r="E237" s="837"/>
      <c r="F237" s="837"/>
      <c r="G237" s="837"/>
      <c r="H237" s="837"/>
      <c r="I237" s="837"/>
      <c r="J237" s="837"/>
      <c r="K237" s="837"/>
      <c r="L237" s="837"/>
    </row>
    <row r="238" spans="3:12" ht="12">
      <c r="C238" s="837"/>
      <c r="D238" s="837"/>
      <c r="E238" s="837"/>
      <c r="F238" s="837"/>
      <c r="G238" s="837"/>
      <c r="H238" s="837"/>
      <c r="I238" s="837"/>
      <c r="J238" s="837"/>
      <c r="K238" s="837"/>
      <c r="L238" s="837"/>
    </row>
    <row r="239" spans="3:12" ht="12">
      <c r="C239" s="837"/>
      <c r="D239" s="837"/>
      <c r="E239" s="837"/>
      <c r="F239" s="837"/>
      <c r="G239" s="837"/>
      <c r="H239" s="837"/>
      <c r="I239" s="837"/>
      <c r="J239" s="837"/>
      <c r="K239" s="837"/>
      <c r="L239" s="837"/>
    </row>
    <row r="240" spans="3:12" ht="12">
      <c r="C240" s="837"/>
      <c r="D240" s="837"/>
      <c r="E240" s="837"/>
      <c r="F240" s="837"/>
      <c r="G240" s="837"/>
      <c r="H240" s="837"/>
      <c r="I240" s="837"/>
      <c r="J240" s="837"/>
      <c r="K240" s="837"/>
      <c r="L240" s="837"/>
    </row>
    <row r="241" spans="3:12" ht="12">
      <c r="C241" s="837"/>
      <c r="D241" s="837"/>
      <c r="E241" s="837"/>
      <c r="F241" s="837"/>
      <c r="G241" s="837"/>
      <c r="H241" s="837"/>
      <c r="I241" s="837"/>
      <c r="J241" s="837"/>
      <c r="K241" s="837"/>
      <c r="L241" s="837"/>
    </row>
    <row r="242" spans="3:12" ht="12">
      <c r="C242" s="837"/>
      <c r="D242" s="837"/>
      <c r="E242" s="837"/>
      <c r="F242" s="837"/>
      <c r="G242" s="837"/>
      <c r="H242" s="837"/>
      <c r="I242" s="837"/>
      <c r="J242" s="837"/>
      <c r="K242" s="837"/>
      <c r="L242" s="837"/>
    </row>
    <row r="243" spans="3:12" ht="12">
      <c r="C243" s="837"/>
      <c r="D243" s="837"/>
      <c r="E243" s="837"/>
      <c r="F243" s="837"/>
      <c r="G243" s="837"/>
      <c r="H243" s="837"/>
      <c r="I243" s="837"/>
      <c r="J243" s="837"/>
      <c r="K243" s="837"/>
      <c r="L243" s="837"/>
    </row>
    <row r="244" spans="3:12" ht="12">
      <c r="C244" s="837"/>
      <c r="D244" s="837"/>
      <c r="E244" s="837"/>
      <c r="F244" s="837"/>
      <c r="G244" s="837"/>
      <c r="H244" s="837"/>
      <c r="I244" s="837"/>
      <c r="J244" s="837"/>
      <c r="K244" s="837"/>
      <c r="L244" s="837"/>
    </row>
    <row r="245" spans="3:12" ht="12">
      <c r="C245" s="837"/>
      <c r="D245" s="837"/>
      <c r="E245" s="837"/>
      <c r="F245" s="837"/>
      <c r="G245" s="837"/>
      <c r="H245" s="837"/>
      <c r="I245" s="837"/>
      <c r="J245" s="837"/>
      <c r="K245" s="837"/>
      <c r="L245" s="837"/>
    </row>
    <row r="246" spans="3:12" ht="12">
      <c r="C246" s="837"/>
      <c r="D246" s="837"/>
      <c r="E246" s="837"/>
      <c r="F246" s="837"/>
      <c r="G246" s="837"/>
      <c r="H246" s="837"/>
      <c r="I246" s="837"/>
      <c r="J246" s="837"/>
      <c r="K246" s="837"/>
      <c r="L246" s="837"/>
    </row>
    <row r="247" spans="3:12" ht="12">
      <c r="C247" s="837"/>
      <c r="D247" s="837"/>
      <c r="E247" s="837"/>
      <c r="F247" s="837"/>
      <c r="G247" s="837"/>
      <c r="H247" s="837"/>
      <c r="I247" s="837"/>
      <c r="J247" s="837"/>
      <c r="K247" s="837"/>
      <c r="L247" s="837"/>
    </row>
    <row r="248" spans="3:12" ht="12">
      <c r="C248" s="837"/>
      <c r="D248" s="837"/>
      <c r="E248" s="837"/>
      <c r="F248" s="837"/>
      <c r="G248" s="837"/>
      <c r="H248" s="837"/>
      <c r="I248" s="837"/>
      <c r="J248" s="837"/>
      <c r="K248" s="837"/>
      <c r="L248" s="837"/>
    </row>
    <row r="249" spans="3:12" ht="12">
      <c r="C249" s="837"/>
      <c r="D249" s="837"/>
      <c r="E249" s="837"/>
      <c r="F249" s="837"/>
      <c r="G249" s="837"/>
      <c r="H249" s="837"/>
      <c r="I249" s="837"/>
      <c r="J249" s="837"/>
      <c r="K249" s="837"/>
      <c r="L249" s="837"/>
    </row>
    <row r="250" spans="3:12" ht="12">
      <c r="C250" s="837"/>
      <c r="D250" s="837"/>
      <c r="E250" s="837"/>
      <c r="F250" s="837"/>
      <c r="G250" s="837"/>
      <c r="H250" s="837"/>
      <c r="I250" s="837"/>
      <c r="J250" s="837"/>
      <c r="K250" s="837"/>
      <c r="L250" s="837"/>
    </row>
    <row r="251" spans="3:12" ht="12">
      <c r="C251" s="837"/>
      <c r="D251" s="837"/>
      <c r="E251" s="837"/>
      <c r="F251" s="837"/>
      <c r="G251" s="837"/>
      <c r="H251" s="837"/>
      <c r="I251" s="837"/>
      <c r="J251" s="837"/>
      <c r="K251" s="837"/>
      <c r="L251" s="837"/>
    </row>
    <row r="252" spans="3:12" ht="12">
      <c r="C252" s="837"/>
      <c r="D252" s="837"/>
      <c r="E252" s="837"/>
      <c r="F252" s="837"/>
      <c r="G252" s="837"/>
      <c r="H252" s="837"/>
      <c r="I252" s="837"/>
      <c r="J252" s="837"/>
      <c r="K252" s="837"/>
      <c r="L252" s="837"/>
    </row>
    <row r="253" spans="3:12" ht="12">
      <c r="C253" s="837"/>
      <c r="D253" s="837"/>
      <c r="E253" s="837"/>
      <c r="F253" s="837"/>
      <c r="G253" s="837"/>
      <c r="H253" s="837"/>
      <c r="I253" s="837"/>
      <c r="J253" s="837"/>
      <c r="K253" s="837"/>
      <c r="L253" s="837"/>
    </row>
    <row r="254" spans="3:12" ht="12">
      <c r="C254" s="837"/>
      <c r="D254" s="837"/>
      <c r="E254" s="837"/>
      <c r="F254" s="837"/>
      <c r="G254" s="837"/>
      <c r="H254" s="837"/>
      <c r="I254" s="837"/>
      <c r="J254" s="837"/>
      <c r="K254" s="837"/>
      <c r="L254" s="837"/>
    </row>
    <row r="255" spans="3:12" ht="12">
      <c r="C255" s="837"/>
      <c r="D255" s="837"/>
      <c r="E255" s="837"/>
      <c r="F255" s="837"/>
      <c r="G255" s="837"/>
      <c r="H255" s="837"/>
      <c r="I255" s="837"/>
      <c r="J255" s="837"/>
      <c r="K255" s="837"/>
      <c r="L255" s="837"/>
    </row>
    <row r="256" spans="3:12" ht="12">
      <c r="C256" s="837"/>
      <c r="D256" s="837"/>
      <c r="E256" s="837"/>
      <c r="F256" s="837"/>
      <c r="G256" s="837"/>
      <c r="H256" s="837"/>
      <c r="I256" s="837"/>
      <c r="J256" s="837"/>
      <c r="K256" s="837"/>
      <c r="L256" s="837"/>
    </row>
    <row r="257" spans="3:12" ht="12">
      <c r="C257" s="837"/>
      <c r="D257" s="837"/>
      <c r="E257" s="837"/>
      <c r="F257" s="837"/>
      <c r="G257" s="837"/>
      <c r="H257" s="837"/>
      <c r="I257" s="837"/>
      <c r="J257" s="837"/>
      <c r="K257" s="837"/>
      <c r="L257" s="837"/>
    </row>
    <row r="258" spans="3:12" ht="12">
      <c r="C258" s="837"/>
      <c r="D258" s="837"/>
      <c r="E258" s="837"/>
      <c r="F258" s="837"/>
      <c r="G258" s="837"/>
      <c r="H258" s="837"/>
      <c r="I258" s="837"/>
      <c r="J258" s="837"/>
      <c r="K258" s="837"/>
      <c r="L258" s="837"/>
    </row>
    <row r="259" spans="3:12" ht="12">
      <c r="C259" s="837"/>
      <c r="D259" s="837"/>
      <c r="E259" s="837"/>
      <c r="F259" s="837"/>
      <c r="G259" s="837"/>
      <c r="H259" s="837"/>
      <c r="I259" s="837"/>
      <c r="J259" s="837"/>
      <c r="K259" s="837"/>
      <c r="L259" s="837"/>
    </row>
    <row r="260" spans="3:12" ht="12">
      <c r="C260" s="837"/>
      <c r="D260" s="837"/>
      <c r="E260" s="837"/>
      <c r="F260" s="837"/>
      <c r="G260" s="837"/>
      <c r="H260" s="837"/>
      <c r="I260" s="837"/>
      <c r="J260" s="837"/>
      <c r="K260" s="837"/>
      <c r="L260" s="837"/>
    </row>
    <row r="261" spans="3:12" ht="12">
      <c r="C261" s="837"/>
      <c r="D261" s="837"/>
      <c r="E261" s="837"/>
      <c r="F261" s="837"/>
      <c r="G261" s="837"/>
      <c r="H261" s="837"/>
      <c r="I261" s="837"/>
      <c r="J261" s="837"/>
      <c r="K261" s="837"/>
      <c r="L261" s="837"/>
    </row>
    <row r="262" spans="3:12" ht="12">
      <c r="C262" s="837"/>
      <c r="D262" s="837"/>
      <c r="E262" s="837"/>
      <c r="F262" s="837"/>
      <c r="G262" s="837"/>
      <c r="H262" s="837"/>
      <c r="I262" s="837"/>
      <c r="J262" s="837"/>
      <c r="K262" s="837"/>
      <c r="L262" s="837"/>
    </row>
    <row r="263" spans="3:12" ht="12">
      <c r="C263" s="837"/>
      <c r="D263" s="837"/>
      <c r="E263" s="837"/>
      <c r="F263" s="837"/>
      <c r="G263" s="837"/>
      <c r="H263" s="837"/>
      <c r="I263" s="837"/>
      <c r="J263" s="837"/>
      <c r="K263" s="837"/>
      <c r="L263" s="837"/>
    </row>
    <row r="264" spans="3:12" ht="12">
      <c r="C264" s="837"/>
      <c r="D264" s="837"/>
      <c r="E264" s="837"/>
      <c r="F264" s="837"/>
      <c r="G264" s="837"/>
      <c r="H264" s="837"/>
      <c r="I264" s="837"/>
      <c r="J264" s="837"/>
      <c r="K264" s="837"/>
      <c r="L264" s="837"/>
    </row>
    <row r="265" spans="3:12" ht="12">
      <c r="C265" s="837"/>
      <c r="D265" s="837"/>
      <c r="E265" s="837"/>
      <c r="F265" s="837"/>
      <c r="G265" s="837"/>
      <c r="H265" s="837"/>
      <c r="I265" s="837"/>
      <c r="J265" s="837"/>
      <c r="K265" s="837"/>
      <c r="L265" s="837"/>
    </row>
    <row r="266" spans="3:12" ht="12">
      <c r="C266" s="837"/>
      <c r="D266" s="837"/>
      <c r="E266" s="837"/>
      <c r="F266" s="837"/>
      <c r="G266" s="837"/>
      <c r="H266" s="837"/>
      <c r="I266" s="837"/>
      <c r="J266" s="837"/>
      <c r="K266" s="837"/>
      <c r="L266" s="837"/>
    </row>
    <row r="267" spans="3:12" ht="12">
      <c r="C267" s="837"/>
      <c r="D267" s="837"/>
      <c r="E267" s="837"/>
      <c r="F267" s="837"/>
      <c r="G267" s="837"/>
      <c r="H267" s="837"/>
      <c r="I267" s="837"/>
      <c r="J267" s="837"/>
      <c r="K267" s="837"/>
      <c r="L267" s="837"/>
    </row>
  </sheetData>
  <mergeCells count="6">
    <mergeCell ref="K3:L3"/>
    <mergeCell ref="B4:B6"/>
    <mergeCell ref="C4:E5"/>
    <mergeCell ref="F4:F6"/>
    <mergeCell ref="G4:I5"/>
    <mergeCell ref="J4:L5"/>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B2:L34"/>
  <sheetViews>
    <sheetView workbookViewId="0" topLeftCell="A1">
      <selection activeCell="A1" sqref="A1"/>
    </sheetView>
  </sheetViews>
  <sheetFormatPr defaultColWidth="9.00390625" defaultRowHeight="13.5" customHeight="1"/>
  <cols>
    <col min="1" max="1" width="4.25390625" style="1014" customWidth="1"/>
    <col min="2" max="2" width="12.25390625" style="1014" customWidth="1"/>
    <col min="3" max="8" width="9.00390625" style="1014" customWidth="1"/>
    <col min="9" max="9" width="10.25390625" style="1014" customWidth="1"/>
    <col min="10" max="11" width="9.00390625" style="1014" customWidth="1"/>
    <col min="12" max="12" width="15.00390625" style="1014" customWidth="1"/>
    <col min="13" max="16384" width="9.00390625" style="1014" customWidth="1"/>
  </cols>
  <sheetData>
    <row r="2" ht="13.5" customHeight="1">
      <c r="B2" s="1015" t="s">
        <v>1207</v>
      </c>
    </row>
    <row r="3" ht="13.5" customHeight="1" thickBot="1">
      <c r="I3" s="1016" t="s">
        <v>1177</v>
      </c>
    </row>
    <row r="4" spans="2:12" ht="13.5" customHeight="1" thickTop="1">
      <c r="B4" s="1572" t="s">
        <v>1178</v>
      </c>
      <c r="C4" s="1574" t="s">
        <v>1179</v>
      </c>
      <c r="D4" s="1574" t="s">
        <v>1180</v>
      </c>
      <c r="E4" s="1574" t="s">
        <v>1181</v>
      </c>
      <c r="F4" s="1574" t="s">
        <v>1182</v>
      </c>
      <c r="G4" s="1574" t="s">
        <v>1183</v>
      </c>
      <c r="H4" s="1574" t="s">
        <v>1184</v>
      </c>
      <c r="I4" s="1574" t="s">
        <v>1185</v>
      </c>
      <c r="J4" s="1017"/>
      <c r="K4" s="1018"/>
      <c r="L4" s="1019"/>
    </row>
    <row r="5" spans="2:12" ht="13.5" customHeight="1">
      <c r="B5" s="1573"/>
      <c r="C5" s="1575"/>
      <c r="D5" s="1575"/>
      <c r="E5" s="1575"/>
      <c r="F5" s="1575"/>
      <c r="G5" s="1575"/>
      <c r="H5" s="1575"/>
      <c r="I5" s="1575"/>
      <c r="J5" s="1020"/>
      <c r="K5" s="1020"/>
      <c r="L5" s="1021"/>
    </row>
    <row r="6" spans="2:12" ht="13.5" customHeight="1">
      <c r="B6" s="1022"/>
      <c r="C6" s="1020"/>
      <c r="D6" s="1023"/>
      <c r="E6" s="1023"/>
      <c r="F6" s="1020"/>
      <c r="G6" s="1023"/>
      <c r="H6" s="1023"/>
      <c r="I6" s="1024"/>
      <c r="J6" s="1020"/>
      <c r="K6" s="1020"/>
      <c r="L6" s="1021"/>
    </row>
    <row r="7" spans="2:11" s="1025" customFormat="1" ht="13.5" customHeight="1">
      <c r="B7" s="1026" t="s">
        <v>332</v>
      </c>
      <c r="C7" s="1027">
        <f aca="true" t="shared" si="0" ref="C7:I7">SUM(C9:C32)</f>
        <v>7</v>
      </c>
      <c r="D7" s="1027">
        <f t="shared" si="0"/>
        <v>2</v>
      </c>
      <c r="E7" s="1027">
        <f t="shared" si="0"/>
        <v>4</v>
      </c>
      <c r="F7" s="1027">
        <f t="shared" si="0"/>
        <v>7</v>
      </c>
      <c r="G7" s="1027">
        <f t="shared" si="0"/>
        <v>12</v>
      </c>
      <c r="H7" s="1027">
        <f t="shared" si="0"/>
        <v>666</v>
      </c>
      <c r="I7" s="1028">
        <f t="shared" si="0"/>
        <v>1</v>
      </c>
      <c r="J7" s="1027"/>
      <c r="K7" s="1027"/>
    </row>
    <row r="8" spans="2:11" s="1025" customFormat="1" ht="13.5" customHeight="1">
      <c r="B8" s="1026"/>
      <c r="C8" s="1027"/>
      <c r="D8" s="1027"/>
      <c r="E8" s="1027"/>
      <c r="F8" s="1027"/>
      <c r="G8" s="1027"/>
      <c r="H8" s="1027"/>
      <c r="I8" s="1028"/>
      <c r="J8" s="1027"/>
      <c r="K8" s="1027"/>
    </row>
    <row r="9" spans="2:11" ht="13.5" customHeight="1">
      <c r="B9" s="1022" t="s">
        <v>1186</v>
      </c>
      <c r="C9" s="1019">
        <v>1</v>
      </c>
      <c r="D9" s="1019">
        <v>0</v>
      </c>
      <c r="E9" s="1019">
        <v>1</v>
      </c>
      <c r="F9" s="1019">
        <v>2</v>
      </c>
      <c r="G9" s="1019">
        <v>0</v>
      </c>
      <c r="H9" s="1019">
        <v>296</v>
      </c>
      <c r="I9" s="1029">
        <v>1</v>
      </c>
      <c r="J9" s="1030"/>
      <c r="K9" s="1019"/>
    </row>
    <row r="10" spans="2:11" ht="13.5" customHeight="1">
      <c r="B10" s="1022" t="s">
        <v>1187</v>
      </c>
      <c r="C10" s="1019">
        <v>1</v>
      </c>
      <c r="D10" s="1019">
        <v>0</v>
      </c>
      <c r="E10" s="1019">
        <v>1</v>
      </c>
      <c r="F10" s="1019">
        <v>1</v>
      </c>
      <c r="G10" s="1019">
        <v>1</v>
      </c>
      <c r="H10" s="1019">
        <v>52</v>
      </c>
      <c r="I10" s="1029">
        <v>0</v>
      </c>
      <c r="J10" s="1019"/>
      <c r="K10" s="1019"/>
    </row>
    <row r="11" spans="2:11" ht="13.5" customHeight="1">
      <c r="B11" s="1022" t="s">
        <v>1188</v>
      </c>
      <c r="C11" s="1019">
        <v>1</v>
      </c>
      <c r="D11" s="1019">
        <v>0</v>
      </c>
      <c r="E11" s="1019">
        <v>0</v>
      </c>
      <c r="F11" s="1019">
        <v>0</v>
      </c>
      <c r="G11" s="1019">
        <v>0</v>
      </c>
      <c r="H11" s="1019">
        <v>9</v>
      </c>
      <c r="I11" s="1029">
        <v>0</v>
      </c>
      <c r="J11" s="1019"/>
      <c r="K11" s="1019"/>
    </row>
    <row r="12" spans="2:11" ht="13.5" customHeight="1">
      <c r="B12" s="1022" t="s">
        <v>1189</v>
      </c>
      <c r="C12" s="1019">
        <v>1</v>
      </c>
      <c r="D12" s="1019">
        <v>0</v>
      </c>
      <c r="E12" s="1019">
        <v>0</v>
      </c>
      <c r="F12" s="1019">
        <v>1</v>
      </c>
      <c r="G12" s="1019">
        <v>3</v>
      </c>
      <c r="H12" s="1019">
        <v>64</v>
      </c>
      <c r="I12" s="1029">
        <v>0</v>
      </c>
      <c r="J12" s="1019"/>
      <c r="K12" s="1019"/>
    </row>
    <row r="13" spans="2:11" ht="13.5" customHeight="1">
      <c r="B13" s="1022" t="s">
        <v>1145</v>
      </c>
      <c r="C13" s="1019">
        <v>1</v>
      </c>
      <c r="D13" s="1019">
        <v>0</v>
      </c>
      <c r="E13" s="1019">
        <v>0</v>
      </c>
      <c r="F13" s="1019">
        <v>0</v>
      </c>
      <c r="G13" s="1019">
        <v>0</v>
      </c>
      <c r="H13" s="1019">
        <v>14</v>
      </c>
      <c r="I13" s="1029">
        <v>0</v>
      </c>
      <c r="J13" s="1019"/>
      <c r="K13" s="1019"/>
    </row>
    <row r="14" spans="2:11" ht="13.5" customHeight="1">
      <c r="B14" s="1022" t="s">
        <v>1190</v>
      </c>
      <c r="C14" s="1019">
        <v>0</v>
      </c>
      <c r="D14" s="1019">
        <v>0</v>
      </c>
      <c r="E14" s="1019">
        <v>0</v>
      </c>
      <c r="F14" s="1019">
        <v>0</v>
      </c>
      <c r="G14" s="1019">
        <v>3</v>
      </c>
      <c r="H14" s="1019">
        <v>0</v>
      </c>
      <c r="I14" s="1029">
        <v>0</v>
      </c>
      <c r="J14" s="1019"/>
      <c r="K14" s="1019"/>
    </row>
    <row r="15" spans="2:11" ht="9" customHeight="1">
      <c r="B15" s="1022"/>
      <c r="C15" s="1019"/>
      <c r="D15" s="1019"/>
      <c r="E15" s="1019"/>
      <c r="F15" s="1019"/>
      <c r="G15" s="1019"/>
      <c r="H15" s="1019"/>
      <c r="I15" s="1029"/>
      <c r="J15" s="1019"/>
      <c r="K15" s="1019"/>
    </row>
    <row r="16" spans="2:11" ht="13.5" customHeight="1">
      <c r="B16" s="1022" t="s">
        <v>1191</v>
      </c>
      <c r="C16" s="1019">
        <v>0</v>
      </c>
      <c r="D16" s="1019">
        <v>0</v>
      </c>
      <c r="E16" s="1019">
        <v>0</v>
      </c>
      <c r="F16" s="1019">
        <v>1</v>
      </c>
      <c r="G16" s="1019">
        <v>1</v>
      </c>
      <c r="H16" s="1019">
        <v>6</v>
      </c>
      <c r="I16" s="1029">
        <v>0</v>
      </c>
      <c r="J16" s="1019"/>
      <c r="K16" s="1019"/>
    </row>
    <row r="17" spans="2:11" ht="13.5" customHeight="1">
      <c r="B17" s="1022" t="s">
        <v>1192</v>
      </c>
      <c r="C17" s="1019">
        <v>1</v>
      </c>
      <c r="D17" s="1019">
        <v>0</v>
      </c>
      <c r="E17" s="1019">
        <v>1</v>
      </c>
      <c r="F17" s="1019">
        <v>0</v>
      </c>
      <c r="G17" s="1019">
        <v>0</v>
      </c>
      <c r="H17" s="1019">
        <v>13</v>
      </c>
      <c r="I17" s="1029">
        <v>0</v>
      </c>
      <c r="J17" s="1019"/>
      <c r="K17" s="1019"/>
    </row>
    <row r="18" spans="2:11" ht="13.5" customHeight="1">
      <c r="B18" s="1022" t="s">
        <v>1193</v>
      </c>
      <c r="C18" s="1019">
        <v>0</v>
      </c>
      <c r="D18" s="1019">
        <v>1</v>
      </c>
      <c r="E18" s="1019">
        <v>0</v>
      </c>
      <c r="F18" s="1019">
        <v>0</v>
      </c>
      <c r="G18" s="1019">
        <v>0</v>
      </c>
      <c r="H18" s="1019">
        <v>19</v>
      </c>
      <c r="I18" s="1029">
        <v>0</v>
      </c>
      <c r="J18" s="1019"/>
      <c r="K18" s="1019"/>
    </row>
    <row r="19" spans="2:11" ht="13.5" customHeight="1">
      <c r="B19" s="1022" t="s">
        <v>1194</v>
      </c>
      <c r="C19" s="1019">
        <v>0</v>
      </c>
      <c r="D19" s="1019">
        <v>1</v>
      </c>
      <c r="E19" s="1019">
        <v>0</v>
      </c>
      <c r="F19" s="1019">
        <v>0</v>
      </c>
      <c r="G19" s="1019">
        <v>0</v>
      </c>
      <c r="H19" s="1019">
        <v>0</v>
      </c>
      <c r="I19" s="1029">
        <v>0</v>
      </c>
      <c r="J19" s="1019"/>
      <c r="K19" s="1019"/>
    </row>
    <row r="20" spans="2:11" ht="13.5" customHeight="1">
      <c r="B20" s="1022" t="s">
        <v>1195</v>
      </c>
      <c r="C20" s="1019">
        <v>0</v>
      </c>
      <c r="D20" s="1019">
        <v>0</v>
      </c>
      <c r="E20" s="1019">
        <v>0</v>
      </c>
      <c r="F20" s="1019">
        <v>0</v>
      </c>
      <c r="G20" s="1019">
        <v>1</v>
      </c>
      <c r="H20" s="1019">
        <v>11</v>
      </c>
      <c r="I20" s="1029">
        <v>0</v>
      </c>
      <c r="J20" s="1019"/>
      <c r="K20" s="1019"/>
    </row>
    <row r="21" spans="2:11" ht="13.5" customHeight="1">
      <c r="B21" s="1022" t="s">
        <v>1196</v>
      </c>
      <c r="C21" s="1019">
        <v>0</v>
      </c>
      <c r="D21" s="1019">
        <v>0</v>
      </c>
      <c r="E21" s="1019">
        <v>1</v>
      </c>
      <c r="F21" s="1019">
        <v>1</v>
      </c>
      <c r="G21" s="1019">
        <v>0</v>
      </c>
      <c r="H21" s="1019">
        <v>7</v>
      </c>
      <c r="I21" s="1029">
        <v>0</v>
      </c>
      <c r="J21" s="1019"/>
      <c r="K21" s="1019"/>
    </row>
    <row r="22" spans="2:11" ht="9" customHeight="1">
      <c r="B22" s="1022"/>
      <c r="C22" s="1019"/>
      <c r="D22" s="1019"/>
      <c r="E22" s="1019"/>
      <c r="F22" s="1019"/>
      <c r="G22" s="1019"/>
      <c r="H22" s="1019"/>
      <c r="I22" s="1029"/>
      <c r="J22" s="1019"/>
      <c r="K22" s="1019"/>
    </row>
    <row r="23" spans="2:11" ht="13.5" customHeight="1">
      <c r="B23" s="1022" t="s">
        <v>1197</v>
      </c>
      <c r="C23" s="1019">
        <v>0</v>
      </c>
      <c r="D23" s="1019">
        <v>0</v>
      </c>
      <c r="E23" s="1019">
        <v>0</v>
      </c>
      <c r="F23" s="1019">
        <v>0</v>
      </c>
      <c r="G23" s="1019">
        <v>1</v>
      </c>
      <c r="H23" s="1019">
        <v>13</v>
      </c>
      <c r="I23" s="1029">
        <v>0</v>
      </c>
      <c r="J23" s="1019"/>
      <c r="K23" s="1019"/>
    </row>
    <row r="24" spans="2:11" ht="13.5" customHeight="1">
      <c r="B24" s="1022" t="s">
        <v>1198</v>
      </c>
      <c r="C24" s="1019">
        <v>0</v>
      </c>
      <c r="D24" s="1019">
        <v>0</v>
      </c>
      <c r="E24" s="1019">
        <v>0</v>
      </c>
      <c r="F24" s="1019">
        <v>1</v>
      </c>
      <c r="G24" s="1019">
        <v>1</v>
      </c>
      <c r="H24" s="1019">
        <v>15</v>
      </c>
      <c r="I24" s="1029">
        <v>0</v>
      </c>
      <c r="J24" s="1019"/>
      <c r="K24" s="1019"/>
    </row>
    <row r="25" spans="2:11" ht="13.5" customHeight="1">
      <c r="B25" s="1022" t="s">
        <v>1199</v>
      </c>
      <c r="C25" s="1019">
        <v>0</v>
      </c>
      <c r="D25" s="1019">
        <v>0</v>
      </c>
      <c r="E25" s="1019">
        <v>0</v>
      </c>
      <c r="F25" s="1019">
        <v>0</v>
      </c>
      <c r="G25" s="1019">
        <v>0</v>
      </c>
      <c r="H25" s="1019">
        <v>24</v>
      </c>
      <c r="I25" s="1029">
        <v>0</v>
      </c>
      <c r="J25" s="1019"/>
      <c r="K25" s="1019"/>
    </row>
    <row r="26" spans="2:11" ht="13.5" customHeight="1">
      <c r="B26" s="1022" t="s">
        <v>1200</v>
      </c>
      <c r="C26" s="1019">
        <v>0</v>
      </c>
      <c r="D26" s="1019">
        <v>0</v>
      </c>
      <c r="E26" s="1019">
        <v>0</v>
      </c>
      <c r="F26" s="1019">
        <v>0</v>
      </c>
      <c r="G26" s="1019">
        <v>0</v>
      </c>
      <c r="H26" s="1019">
        <v>0</v>
      </c>
      <c r="I26" s="1029">
        <v>0</v>
      </c>
      <c r="J26" s="1019"/>
      <c r="K26" s="1019"/>
    </row>
    <row r="27" spans="2:11" ht="13.5" customHeight="1">
      <c r="B27" s="1022" t="s">
        <v>1201</v>
      </c>
      <c r="C27" s="1019">
        <v>0</v>
      </c>
      <c r="D27" s="1019">
        <v>0</v>
      </c>
      <c r="E27" s="1019">
        <v>0</v>
      </c>
      <c r="F27" s="1019">
        <v>0</v>
      </c>
      <c r="G27" s="1019">
        <v>0</v>
      </c>
      <c r="H27" s="1019">
        <v>56</v>
      </c>
      <c r="I27" s="1029">
        <v>0</v>
      </c>
      <c r="J27" s="1019"/>
      <c r="K27" s="1019"/>
    </row>
    <row r="28" spans="2:11" ht="9" customHeight="1">
      <c r="B28" s="1022"/>
      <c r="C28" s="1019"/>
      <c r="D28" s="1019"/>
      <c r="E28" s="1019"/>
      <c r="F28" s="1019"/>
      <c r="G28" s="1019"/>
      <c r="H28" s="1019"/>
      <c r="I28" s="1029"/>
      <c r="J28" s="1019"/>
      <c r="K28" s="1019"/>
    </row>
    <row r="29" spans="2:11" ht="13.5" customHeight="1">
      <c r="B29" s="1022" t="s">
        <v>1202</v>
      </c>
      <c r="C29" s="1019">
        <v>0</v>
      </c>
      <c r="D29" s="1019">
        <v>0</v>
      </c>
      <c r="E29" s="1019">
        <v>0</v>
      </c>
      <c r="F29" s="1019">
        <v>0</v>
      </c>
      <c r="G29" s="1019">
        <v>0</v>
      </c>
      <c r="H29" s="1019">
        <v>0</v>
      </c>
      <c r="I29" s="1029">
        <v>0</v>
      </c>
      <c r="J29" s="1019"/>
      <c r="K29" s="1019"/>
    </row>
    <row r="30" spans="2:11" ht="13.5" customHeight="1">
      <c r="B30" s="1022" t="s">
        <v>1203</v>
      </c>
      <c r="C30" s="1019">
        <v>0</v>
      </c>
      <c r="D30" s="1019">
        <v>0</v>
      </c>
      <c r="E30" s="1019">
        <v>0</v>
      </c>
      <c r="F30" s="1019">
        <v>0</v>
      </c>
      <c r="G30" s="1019">
        <v>0</v>
      </c>
      <c r="H30" s="1019">
        <v>41</v>
      </c>
      <c r="I30" s="1029">
        <v>0</v>
      </c>
      <c r="J30" s="1019"/>
      <c r="K30" s="1019"/>
    </row>
    <row r="31" spans="2:11" ht="13.5" customHeight="1">
      <c r="B31" s="1022" t="s">
        <v>1204</v>
      </c>
      <c r="C31" s="1019">
        <v>1</v>
      </c>
      <c r="D31" s="1019">
        <v>0</v>
      </c>
      <c r="E31" s="1019">
        <v>0</v>
      </c>
      <c r="F31" s="1019">
        <v>0</v>
      </c>
      <c r="G31" s="1019">
        <v>1</v>
      </c>
      <c r="H31" s="1019">
        <v>16</v>
      </c>
      <c r="I31" s="1029">
        <v>0</v>
      </c>
      <c r="J31" s="1019"/>
      <c r="K31" s="1019"/>
    </row>
    <row r="32" spans="2:11" ht="13.5" customHeight="1">
      <c r="B32" s="1022" t="s">
        <v>1205</v>
      </c>
      <c r="C32" s="1019">
        <v>0</v>
      </c>
      <c r="D32" s="1019">
        <v>0</v>
      </c>
      <c r="E32" s="1019">
        <v>0</v>
      </c>
      <c r="F32" s="1019">
        <v>0</v>
      </c>
      <c r="G32" s="1019">
        <v>0</v>
      </c>
      <c r="H32" s="1019">
        <v>10</v>
      </c>
      <c r="I32" s="1029">
        <v>0</v>
      </c>
      <c r="J32" s="1019"/>
      <c r="K32" s="1019"/>
    </row>
    <row r="33" spans="2:9" ht="13.5" customHeight="1">
      <c r="B33" s="1031"/>
      <c r="C33" s="1032"/>
      <c r="D33" s="1032"/>
      <c r="E33" s="1032"/>
      <c r="F33" s="1032"/>
      <c r="G33" s="1032"/>
      <c r="H33" s="1032"/>
      <c r="I33" s="1033"/>
    </row>
    <row r="34" ht="13.5" customHeight="1">
      <c r="B34" s="1014" t="s">
        <v>1206</v>
      </c>
    </row>
  </sheetData>
  <mergeCells count="8">
    <mergeCell ref="F4:F5"/>
    <mergeCell ref="G4:G5"/>
    <mergeCell ref="H4:H5"/>
    <mergeCell ref="I4:I5"/>
    <mergeCell ref="B4:B5"/>
    <mergeCell ref="C4:C5"/>
    <mergeCell ref="D4:D5"/>
    <mergeCell ref="E4:E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9.00390625" defaultRowHeight="13.5"/>
  <cols>
    <col min="1" max="1" width="2.625" style="124" customWidth="1"/>
    <col min="2" max="2" width="11.50390625" style="124" customWidth="1"/>
    <col min="3" max="3" width="8.375" style="124" customWidth="1"/>
    <col min="4" max="4" width="7.875" style="124" customWidth="1"/>
    <col min="5" max="5" width="9.125" style="124" customWidth="1"/>
    <col min="6" max="6" width="11.75390625" style="124" customWidth="1"/>
    <col min="7" max="7" width="10.50390625" style="124" customWidth="1"/>
    <col min="8" max="8" width="8.625" style="124" customWidth="1"/>
    <col min="9" max="9" width="9.625" style="124" customWidth="1"/>
    <col min="10" max="10" width="10.125" style="124" customWidth="1"/>
    <col min="11" max="11" width="8.625" style="124" customWidth="1"/>
    <col min="12" max="13" width="5.625" style="124" customWidth="1"/>
    <col min="14" max="14" width="6.25390625" style="124" customWidth="1"/>
    <col min="15" max="15" width="5.875" style="124" customWidth="1"/>
    <col min="16" max="16" width="5.75390625" style="124" customWidth="1"/>
    <col min="17" max="17" width="6.125" style="124" customWidth="1"/>
    <col min="18" max="16384" width="9.00390625" style="124" customWidth="1"/>
  </cols>
  <sheetData>
    <row r="2" ht="14.25">
      <c r="B2" s="125" t="s">
        <v>1217</v>
      </c>
    </row>
    <row r="4" spans="2:17" ht="15" customHeight="1" thickBot="1">
      <c r="B4" s="108" t="s">
        <v>1209</v>
      </c>
      <c r="C4" s="108"/>
      <c r="D4" s="108"/>
      <c r="E4" s="108"/>
      <c r="F4" s="108"/>
      <c r="G4" s="108"/>
      <c r="H4" s="108"/>
      <c r="I4" s="1034" t="s">
        <v>1443</v>
      </c>
      <c r="K4" s="177"/>
      <c r="L4" s="108"/>
      <c r="M4" s="108"/>
      <c r="N4" s="108"/>
      <c r="O4" s="108"/>
      <c r="P4" s="108"/>
      <c r="Q4" s="177"/>
    </row>
    <row r="5" spans="1:9" ht="14.25" customHeight="1" thickTop="1">
      <c r="A5" s="54"/>
      <c r="B5" s="1548" t="s">
        <v>1210</v>
      </c>
      <c r="C5" s="1548" t="s">
        <v>1208</v>
      </c>
      <c r="D5" s="1551" t="s">
        <v>1211</v>
      </c>
      <c r="E5" s="1584"/>
      <c r="F5" s="1585"/>
      <c r="G5" s="1551" t="s">
        <v>1212</v>
      </c>
      <c r="H5" s="1584"/>
      <c r="I5" s="1585"/>
    </row>
    <row r="6" spans="1:9" ht="18" customHeight="1">
      <c r="A6" s="54"/>
      <c r="B6" s="1580"/>
      <c r="C6" s="1582"/>
      <c r="D6" s="1578" t="s">
        <v>332</v>
      </c>
      <c r="E6" s="1586" t="s">
        <v>1213</v>
      </c>
      <c r="F6" s="1576" t="s">
        <v>1214</v>
      </c>
      <c r="G6" s="1586" t="s">
        <v>1213</v>
      </c>
      <c r="H6" s="1576" t="s">
        <v>1214</v>
      </c>
      <c r="I6" s="1578" t="s">
        <v>332</v>
      </c>
    </row>
    <row r="7" spans="1:9" ht="18" customHeight="1">
      <c r="A7" s="54"/>
      <c r="B7" s="1581"/>
      <c r="C7" s="1583"/>
      <c r="D7" s="1579"/>
      <c r="E7" s="1579"/>
      <c r="F7" s="1577"/>
      <c r="G7" s="1579"/>
      <c r="H7" s="1577"/>
      <c r="I7" s="1579"/>
    </row>
    <row r="8" spans="1:9" ht="16.5" customHeight="1">
      <c r="A8" s="54"/>
      <c r="B8" s="116"/>
      <c r="C8" s="1035"/>
      <c r="D8" s="83"/>
      <c r="E8" s="83"/>
      <c r="F8" s="83"/>
      <c r="G8" s="83"/>
      <c r="H8" s="83"/>
      <c r="I8" s="1036"/>
    </row>
    <row r="9" spans="1:9" ht="16.5" customHeight="1">
      <c r="A9" s="54"/>
      <c r="B9" s="164" t="s">
        <v>1215</v>
      </c>
      <c r="C9" s="58">
        <f>SUM(D9,G9)</f>
        <v>1029</v>
      </c>
      <c r="D9" s="59">
        <f>SUM(E9:F9)</f>
        <v>551</v>
      </c>
      <c r="E9" s="59">
        <v>10</v>
      </c>
      <c r="F9" s="59">
        <v>541</v>
      </c>
      <c r="G9" s="59">
        <v>478</v>
      </c>
      <c r="H9" s="59">
        <v>340</v>
      </c>
      <c r="I9" s="437">
        <f>G9-H9</f>
        <v>138</v>
      </c>
    </row>
    <row r="10" spans="1:9" ht="16.5" customHeight="1">
      <c r="A10" s="54"/>
      <c r="B10" s="174" t="s">
        <v>1216</v>
      </c>
      <c r="C10" s="1009">
        <f>SUM(D10,G10)</f>
        <v>313</v>
      </c>
      <c r="D10" s="1010">
        <f>SUM(E10:F10)</f>
        <v>254</v>
      </c>
      <c r="E10" s="1010">
        <v>0</v>
      </c>
      <c r="F10" s="1010">
        <v>254</v>
      </c>
      <c r="G10" s="1010">
        <v>59</v>
      </c>
      <c r="H10" s="1010">
        <v>7</v>
      </c>
      <c r="I10" s="81">
        <f>G10-H10</f>
        <v>52</v>
      </c>
    </row>
  </sheetData>
  <mergeCells count="10">
    <mergeCell ref="H6:H7"/>
    <mergeCell ref="I6:I7"/>
    <mergeCell ref="B5:B7"/>
    <mergeCell ref="C5:C7"/>
    <mergeCell ref="D5:F5"/>
    <mergeCell ref="G5:I5"/>
    <mergeCell ref="D6:D7"/>
    <mergeCell ref="E6:E7"/>
    <mergeCell ref="F6:F7"/>
    <mergeCell ref="G6:G7"/>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Q81"/>
  <sheetViews>
    <sheetView workbookViewId="0" topLeftCell="A1">
      <selection activeCell="A1" sqref="A1"/>
    </sheetView>
  </sheetViews>
  <sheetFormatPr defaultColWidth="9.00390625" defaultRowHeight="19.5" customHeight="1"/>
  <cols>
    <col min="1" max="1" width="2.625" style="124" customWidth="1"/>
    <col min="2" max="2" width="6.50390625" style="124" customWidth="1"/>
    <col min="3" max="3" width="2.625" style="124" customWidth="1"/>
    <col min="4" max="4" width="9.75390625" style="124" customWidth="1"/>
    <col min="5" max="5" width="8.00390625" style="124" bestFit="1" customWidth="1"/>
    <col min="6" max="10" width="8.375" style="124" customWidth="1"/>
    <col min="11" max="11" width="7.50390625" style="124" customWidth="1"/>
    <col min="12" max="16" width="7.625" style="124" customWidth="1"/>
    <col min="17" max="16384" width="9.00390625" style="124" customWidth="1"/>
  </cols>
  <sheetData>
    <row r="1" ht="12"/>
    <row r="2" spans="2:16" ht="14.25">
      <c r="B2" s="125" t="s">
        <v>507</v>
      </c>
      <c r="O2" s="108"/>
      <c r="P2" s="108"/>
    </row>
    <row r="3" spans="5:16" ht="12.75" thickBot="1">
      <c r="E3" s="108"/>
      <c r="F3" s="108"/>
      <c r="G3" s="108"/>
      <c r="H3" s="108"/>
      <c r="I3" s="108"/>
      <c r="J3" s="108"/>
      <c r="K3" s="108"/>
      <c r="L3" s="108"/>
      <c r="M3" s="108"/>
      <c r="N3" s="108"/>
      <c r="O3" s="108"/>
      <c r="P3" s="1034"/>
    </row>
    <row r="4" spans="1:16" ht="18.75" customHeight="1" thickTop="1">
      <c r="A4" s="1037"/>
      <c r="B4" s="1551" t="s">
        <v>470</v>
      </c>
      <c r="C4" s="1552"/>
      <c r="D4" s="1553"/>
      <c r="E4" s="1227" t="s">
        <v>332</v>
      </c>
      <c r="F4" s="1593"/>
      <c r="G4" s="1227" t="s">
        <v>471</v>
      </c>
      <c r="H4" s="1593"/>
      <c r="I4" s="1227" t="s">
        <v>472</v>
      </c>
      <c r="J4" s="1593"/>
      <c r="K4" s="1227" t="s">
        <v>473</v>
      </c>
      <c r="L4" s="1594"/>
      <c r="M4" s="1227" t="s">
        <v>474</v>
      </c>
      <c r="N4" s="1594"/>
      <c r="O4" s="1227" t="s">
        <v>475</v>
      </c>
      <c r="P4" s="1594"/>
    </row>
    <row r="5" spans="2:17" ht="18.75" customHeight="1">
      <c r="B5" s="1554"/>
      <c r="C5" s="1555"/>
      <c r="D5" s="1556"/>
      <c r="E5" s="1038" t="s">
        <v>476</v>
      </c>
      <c r="F5" s="1039" t="s">
        <v>477</v>
      </c>
      <c r="G5" s="1038" t="s">
        <v>476</v>
      </c>
      <c r="H5" s="1039" t="s">
        <v>477</v>
      </c>
      <c r="I5" s="1038" t="s">
        <v>476</v>
      </c>
      <c r="J5" s="1039" t="s">
        <v>477</v>
      </c>
      <c r="K5" s="1038" t="s">
        <v>476</v>
      </c>
      <c r="L5" s="1039" t="s">
        <v>477</v>
      </c>
      <c r="M5" s="1038" t="s">
        <v>476</v>
      </c>
      <c r="N5" s="1039" t="s">
        <v>477</v>
      </c>
      <c r="O5" s="1038" t="s">
        <v>476</v>
      </c>
      <c r="P5" s="999" t="s">
        <v>477</v>
      </c>
      <c r="Q5" s="108"/>
    </row>
    <row r="6" spans="2:16" ht="18.75" customHeight="1">
      <c r="B6" s="164"/>
      <c r="C6" s="165"/>
      <c r="D6" s="165"/>
      <c r="E6" s="1040"/>
      <c r="F6" s="1041"/>
      <c r="G6" s="1042"/>
      <c r="H6" s="1043" t="s">
        <v>478</v>
      </c>
      <c r="I6" s="1042"/>
      <c r="J6" s="1041"/>
      <c r="K6" s="1042"/>
      <c r="L6" s="1043" t="s">
        <v>479</v>
      </c>
      <c r="M6" s="1042"/>
      <c r="N6" s="1041"/>
      <c r="O6" s="1042"/>
      <c r="P6" s="1044"/>
    </row>
    <row r="7" spans="2:16" s="135" customFormat="1" ht="15" customHeight="1">
      <c r="B7" s="1176" t="s">
        <v>332</v>
      </c>
      <c r="C7" s="1154"/>
      <c r="D7" s="1177"/>
      <c r="E7" s="69">
        <f aca="true" t="shared" si="0" ref="E7:O7">SUM(E8:E32)</f>
        <v>60</v>
      </c>
      <c r="F7" s="70">
        <f t="shared" si="0"/>
        <v>8795</v>
      </c>
      <c r="G7" s="70">
        <f t="shared" si="0"/>
        <v>5</v>
      </c>
      <c r="H7" s="70">
        <f t="shared" si="0"/>
        <v>916</v>
      </c>
      <c r="I7" s="70">
        <f t="shared" si="0"/>
        <v>5</v>
      </c>
      <c r="J7" s="70">
        <f t="shared" si="0"/>
        <v>1068</v>
      </c>
      <c r="K7" s="70">
        <f t="shared" si="0"/>
        <v>19</v>
      </c>
      <c r="L7" s="70">
        <f t="shared" si="0"/>
        <v>3155</v>
      </c>
      <c r="M7" s="70">
        <f t="shared" si="0"/>
        <v>17</v>
      </c>
      <c r="N7" s="70">
        <f t="shared" si="0"/>
        <v>2472</v>
      </c>
      <c r="O7" s="70">
        <f t="shared" si="0"/>
        <v>14</v>
      </c>
      <c r="P7" s="433">
        <v>1184</v>
      </c>
    </row>
    <row r="8" spans="2:16" ht="15" customHeight="1">
      <c r="B8" s="116"/>
      <c r="C8" s="108"/>
      <c r="D8" s="57" t="s">
        <v>413</v>
      </c>
      <c r="E8" s="58">
        <v>17</v>
      </c>
      <c r="F8" s="59">
        <v>3015</v>
      </c>
      <c r="G8" s="59">
        <v>2</v>
      </c>
      <c r="H8" s="59">
        <v>176</v>
      </c>
      <c r="I8" s="59">
        <v>2</v>
      </c>
      <c r="J8" s="59">
        <v>450</v>
      </c>
      <c r="K8" s="59">
        <v>1</v>
      </c>
      <c r="L8" s="59">
        <v>438</v>
      </c>
      <c r="M8" s="59">
        <v>8</v>
      </c>
      <c r="N8" s="59">
        <v>1452</v>
      </c>
      <c r="O8" s="59">
        <v>4</v>
      </c>
      <c r="P8" s="437">
        <v>499</v>
      </c>
    </row>
    <row r="9" spans="2:16" ht="15" customHeight="1">
      <c r="B9" s="1185" t="s">
        <v>1138</v>
      </c>
      <c r="C9" s="108"/>
      <c r="D9" s="57" t="s">
        <v>1165</v>
      </c>
      <c r="E9" s="58">
        <v>4</v>
      </c>
      <c r="F9" s="59">
        <v>481</v>
      </c>
      <c r="G9" s="59">
        <v>0</v>
      </c>
      <c r="H9" s="59">
        <v>0</v>
      </c>
      <c r="I9" s="59">
        <v>0</v>
      </c>
      <c r="J9" s="59">
        <v>0</v>
      </c>
      <c r="K9" s="59">
        <v>0</v>
      </c>
      <c r="L9" s="59">
        <v>0</v>
      </c>
      <c r="M9" s="59">
        <v>2</v>
      </c>
      <c r="N9" s="59">
        <v>376</v>
      </c>
      <c r="O9" s="59">
        <v>2</v>
      </c>
      <c r="P9" s="437">
        <v>105</v>
      </c>
    </row>
    <row r="10" spans="2:16" ht="15" customHeight="1">
      <c r="B10" s="1185"/>
      <c r="C10" s="108"/>
      <c r="D10" s="57" t="s">
        <v>422</v>
      </c>
      <c r="E10" s="58">
        <v>2</v>
      </c>
      <c r="F10" s="59">
        <v>216</v>
      </c>
      <c r="G10" s="59">
        <v>0</v>
      </c>
      <c r="H10" s="59">
        <v>0</v>
      </c>
      <c r="I10" s="59">
        <v>0</v>
      </c>
      <c r="J10" s="59">
        <v>0</v>
      </c>
      <c r="K10" s="59">
        <v>1</v>
      </c>
      <c r="L10" s="59">
        <v>85</v>
      </c>
      <c r="M10" s="59">
        <v>1</v>
      </c>
      <c r="N10" s="59">
        <v>131</v>
      </c>
      <c r="O10" s="59">
        <v>0</v>
      </c>
      <c r="P10" s="437">
        <v>0</v>
      </c>
    </row>
    <row r="11" spans="2:16" ht="15" customHeight="1">
      <c r="B11" s="131"/>
      <c r="C11" s="108"/>
      <c r="D11" s="57" t="s">
        <v>480</v>
      </c>
      <c r="E11" s="58">
        <v>0</v>
      </c>
      <c r="F11" s="59">
        <v>0</v>
      </c>
      <c r="G11" s="59">
        <v>0</v>
      </c>
      <c r="H11" s="59">
        <v>0</v>
      </c>
      <c r="I11" s="59">
        <v>0</v>
      </c>
      <c r="J11" s="59">
        <v>0</v>
      </c>
      <c r="K11" s="59">
        <v>0</v>
      </c>
      <c r="L11" s="59">
        <v>0</v>
      </c>
      <c r="M11" s="59">
        <v>0</v>
      </c>
      <c r="N11" s="59">
        <v>0</v>
      </c>
      <c r="O11" s="59">
        <v>0</v>
      </c>
      <c r="P11" s="437">
        <v>0</v>
      </c>
    </row>
    <row r="12" spans="2:16" ht="15" customHeight="1">
      <c r="B12" s="1185" t="s">
        <v>1154</v>
      </c>
      <c r="C12" s="108"/>
      <c r="D12" s="57" t="s">
        <v>414</v>
      </c>
      <c r="E12" s="58">
        <v>6</v>
      </c>
      <c r="F12" s="59">
        <v>889</v>
      </c>
      <c r="G12" s="59">
        <v>1</v>
      </c>
      <c r="H12" s="59">
        <v>240</v>
      </c>
      <c r="I12" s="59">
        <v>0</v>
      </c>
      <c r="J12" s="59">
        <v>0</v>
      </c>
      <c r="K12" s="59">
        <v>1</v>
      </c>
      <c r="L12" s="59">
        <v>237</v>
      </c>
      <c r="M12" s="59">
        <v>3</v>
      </c>
      <c r="N12" s="59">
        <v>342</v>
      </c>
      <c r="O12" s="59">
        <v>1</v>
      </c>
      <c r="P12" s="437">
        <v>70</v>
      </c>
    </row>
    <row r="13" spans="2:16" ht="15" customHeight="1">
      <c r="B13" s="1185"/>
      <c r="C13" s="108"/>
      <c r="D13" s="57" t="s">
        <v>365</v>
      </c>
      <c r="E13" s="58">
        <v>1</v>
      </c>
      <c r="F13" s="59">
        <v>98</v>
      </c>
      <c r="G13" s="59">
        <v>0</v>
      </c>
      <c r="H13" s="59">
        <v>0</v>
      </c>
      <c r="I13" s="59">
        <v>0</v>
      </c>
      <c r="J13" s="59">
        <v>0</v>
      </c>
      <c r="K13" s="59">
        <v>1</v>
      </c>
      <c r="L13" s="59">
        <v>98</v>
      </c>
      <c r="M13" s="59">
        <v>0</v>
      </c>
      <c r="N13" s="59">
        <v>0</v>
      </c>
      <c r="O13" s="59">
        <v>0</v>
      </c>
      <c r="P13" s="437">
        <v>0</v>
      </c>
    </row>
    <row r="14" spans="2:16" ht="15" customHeight="1">
      <c r="B14" s="131"/>
      <c r="C14" s="108"/>
      <c r="D14" s="57" t="s">
        <v>481</v>
      </c>
      <c r="E14" s="58">
        <v>3</v>
      </c>
      <c r="F14" s="59">
        <v>931</v>
      </c>
      <c r="G14" s="59">
        <v>1</v>
      </c>
      <c r="H14" s="59">
        <v>210</v>
      </c>
      <c r="I14" s="59">
        <v>1</v>
      </c>
      <c r="J14" s="59">
        <v>211</v>
      </c>
      <c r="K14" s="59">
        <v>1</v>
      </c>
      <c r="L14" s="59">
        <v>510</v>
      </c>
      <c r="M14" s="59">
        <v>0</v>
      </c>
      <c r="N14" s="59">
        <v>0</v>
      </c>
      <c r="O14" s="59">
        <v>0</v>
      </c>
      <c r="P14" s="437">
        <v>0</v>
      </c>
    </row>
    <row r="15" spans="2:16" s="108" customFormat="1" ht="15" customHeight="1">
      <c r="B15" s="131" t="s">
        <v>1149</v>
      </c>
      <c r="D15" s="57" t="s">
        <v>482</v>
      </c>
      <c r="E15" s="58">
        <v>0</v>
      </c>
      <c r="F15" s="59">
        <v>0</v>
      </c>
      <c r="G15" s="59">
        <v>0</v>
      </c>
      <c r="H15" s="59">
        <v>0</v>
      </c>
      <c r="I15" s="59">
        <v>0</v>
      </c>
      <c r="J15" s="59">
        <v>0</v>
      </c>
      <c r="K15" s="59">
        <v>0</v>
      </c>
      <c r="L15" s="59">
        <v>0</v>
      </c>
      <c r="M15" s="59">
        <v>0</v>
      </c>
      <c r="N15" s="59">
        <v>0</v>
      </c>
      <c r="O15" s="59">
        <v>0</v>
      </c>
      <c r="P15" s="437">
        <v>0</v>
      </c>
    </row>
    <row r="16" spans="2:16" s="108" customFormat="1" ht="15" customHeight="1">
      <c r="B16" s="131"/>
      <c r="D16" s="57" t="s">
        <v>483</v>
      </c>
      <c r="E16" s="58">
        <v>0</v>
      </c>
      <c r="F16" s="59">
        <v>0</v>
      </c>
      <c r="G16" s="59">
        <v>0</v>
      </c>
      <c r="H16" s="59">
        <v>0</v>
      </c>
      <c r="I16" s="59">
        <v>0</v>
      </c>
      <c r="J16" s="59">
        <v>0</v>
      </c>
      <c r="K16" s="59">
        <v>0</v>
      </c>
      <c r="L16" s="59">
        <v>0</v>
      </c>
      <c r="M16" s="59">
        <v>0</v>
      </c>
      <c r="N16" s="59">
        <v>0</v>
      </c>
      <c r="O16" s="59">
        <v>0</v>
      </c>
      <c r="P16" s="437">
        <v>0</v>
      </c>
    </row>
    <row r="17" spans="2:16" ht="15" customHeight="1">
      <c r="B17" s="1185" t="s">
        <v>1147</v>
      </c>
      <c r="C17" s="108"/>
      <c r="D17" s="57" t="s">
        <v>1298</v>
      </c>
      <c r="E17" s="58">
        <v>5</v>
      </c>
      <c r="F17" s="59">
        <v>839</v>
      </c>
      <c r="G17" s="59">
        <v>0</v>
      </c>
      <c r="H17" s="59">
        <v>0</v>
      </c>
      <c r="I17" s="59">
        <v>0</v>
      </c>
      <c r="J17" s="59">
        <v>0</v>
      </c>
      <c r="K17" s="59">
        <v>2</v>
      </c>
      <c r="L17" s="59">
        <v>575</v>
      </c>
      <c r="M17" s="59">
        <v>2</v>
      </c>
      <c r="N17" s="59">
        <v>130</v>
      </c>
      <c r="O17" s="59">
        <v>1</v>
      </c>
      <c r="P17" s="437">
        <v>134</v>
      </c>
    </row>
    <row r="18" spans="2:16" ht="15" customHeight="1">
      <c r="B18" s="1185"/>
      <c r="C18" s="108"/>
      <c r="D18" s="57" t="s">
        <v>484</v>
      </c>
      <c r="E18" s="58">
        <v>2</v>
      </c>
      <c r="F18" s="59">
        <v>158</v>
      </c>
      <c r="G18" s="59">
        <v>0</v>
      </c>
      <c r="H18" s="59">
        <v>0</v>
      </c>
      <c r="I18" s="59">
        <v>0</v>
      </c>
      <c r="J18" s="59">
        <v>0</v>
      </c>
      <c r="K18" s="59">
        <v>1</v>
      </c>
      <c r="L18" s="59">
        <v>94</v>
      </c>
      <c r="M18" s="59">
        <v>0</v>
      </c>
      <c r="N18" s="59">
        <v>0</v>
      </c>
      <c r="O18" s="59">
        <v>1</v>
      </c>
      <c r="P18" s="437">
        <v>64</v>
      </c>
    </row>
    <row r="19" spans="2:16" ht="15" customHeight="1">
      <c r="B19" s="1185" t="s">
        <v>1145</v>
      </c>
      <c r="C19" s="108"/>
      <c r="D19" s="57" t="s">
        <v>417</v>
      </c>
      <c r="E19" s="58">
        <v>2</v>
      </c>
      <c r="F19" s="59">
        <v>361</v>
      </c>
      <c r="G19" s="59">
        <v>0</v>
      </c>
      <c r="H19" s="59">
        <v>0</v>
      </c>
      <c r="I19" s="59">
        <v>1</v>
      </c>
      <c r="J19" s="59">
        <v>255</v>
      </c>
      <c r="K19" s="59">
        <v>0</v>
      </c>
      <c r="L19" s="59">
        <v>0</v>
      </c>
      <c r="M19" s="59">
        <v>0</v>
      </c>
      <c r="N19" s="59">
        <v>0</v>
      </c>
      <c r="O19" s="59">
        <v>1</v>
      </c>
      <c r="P19" s="437">
        <v>106</v>
      </c>
    </row>
    <row r="20" spans="2:16" ht="15" customHeight="1">
      <c r="B20" s="1185"/>
      <c r="C20" s="108"/>
      <c r="D20" s="57" t="s">
        <v>350</v>
      </c>
      <c r="E20" s="58">
        <v>3</v>
      </c>
      <c r="F20" s="59">
        <v>200</v>
      </c>
      <c r="G20" s="59">
        <v>0</v>
      </c>
      <c r="H20" s="59">
        <v>0</v>
      </c>
      <c r="I20" s="59">
        <v>0</v>
      </c>
      <c r="J20" s="59">
        <v>0</v>
      </c>
      <c r="K20" s="59">
        <v>3</v>
      </c>
      <c r="L20" s="59">
        <v>200</v>
      </c>
      <c r="M20" s="59">
        <v>0</v>
      </c>
      <c r="N20" s="59">
        <v>0</v>
      </c>
      <c r="O20" s="59">
        <v>0</v>
      </c>
      <c r="P20" s="437">
        <v>0</v>
      </c>
    </row>
    <row r="21" spans="2:16" s="108" customFormat="1" ht="15" customHeight="1">
      <c r="B21" s="1185" t="s">
        <v>1151</v>
      </c>
      <c r="D21" s="57" t="s">
        <v>421</v>
      </c>
      <c r="E21" s="58">
        <v>1</v>
      </c>
      <c r="F21" s="59">
        <v>236</v>
      </c>
      <c r="G21" s="59">
        <v>0</v>
      </c>
      <c r="H21" s="59">
        <v>0</v>
      </c>
      <c r="I21" s="59">
        <v>0</v>
      </c>
      <c r="J21" s="59">
        <v>0</v>
      </c>
      <c r="K21" s="59">
        <v>1</v>
      </c>
      <c r="L21" s="59">
        <v>236</v>
      </c>
      <c r="M21" s="59">
        <v>0</v>
      </c>
      <c r="N21" s="59">
        <v>0</v>
      </c>
      <c r="O21" s="59">
        <v>0</v>
      </c>
      <c r="P21" s="437">
        <v>0</v>
      </c>
    </row>
    <row r="22" spans="2:16" s="108" customFormat="1" ht="15" customHeight="1">
      <c r="B22" s="1185"/>
      <c r="D22" s="57" t="s">
        <v>485</v>
      </c>
      <c r="E22" s="58">
        <v>2</v>
      </c>
      <c r="F22" s="59">
        <v>150</v>
      </c>
      <c r="G22" s="59">
        <v>0</v>
      </c>
      <c r="H22" s="59">
        <v>0</v>
      </c>
      <c r="I22" s="59">
        <v>0</v>
      </c>
      <c r="J22" s="59">
        <v>0</v>
      </c>
      <c r="K22" s="59">
        <v>2</v>
      </c>
      <c r="L22" s="59">
        <v>150</v>
      </c>
      <c r="M22" s="59">
        <v>0</v>
      </c>
      <c r="N22" s="59">
        <v>0</v>
      </c>
      <c r="O22" s="59">
        <v>0</v>
      </c>
      <c r="P22" s="437">
        <v>0</v>
      </c>
    </row>
    <row r="23" spans="2:16" s="108" customFormat="1" ht="15" customHeight="1">
      <c r="B23" s="1185" t="s">
        <v>1153</v>
      </c>
      <c r="D23" s="1162" t="s">
        <v>365</v>
      </c>
      <c r="E23" s="1591">
        <v>3</v>
      </c>
      <c r="F23" s="1587">
        <v>380</v>
      </c>
      <c r="G23" s="1587">
        <v>0</v>
      </c>
      <c r="H23" s="1587">
        <v>0</v>
      </c>
      <c r="I23" s="1587">
        <v>0</v>
      </c>
      <c r="J23" s="1587">
        <v>0</v>
      </c>
      <c r="K23" s="1587">
        <v>2</v>
      </c>
      <c r="L23" s="1587">
        <v>337</v>
      </c>
      <c r="M23" s="1587">
        <v>0</v>
      </c>
      <c r="N23" s="1587">
        <v>0</v>
      </c>
      <c r="O23" s="1587">
        <v>1</v>
      </c>
      <c r="P23" s="1589">
        <v>43</v>
      </c>
    </row>
    <row r="24" spans="2:16" s="108" customFormat="1" ht="15" customHeight="1">
      <c r="B24" s="1185"/>
      <c r="D24" s="1162"/>
      <c r="E24" s="1591"/>
      <c r="F24" s="1587"/>
      <c r="G24" s="1587"/>
      <c r="H24" s="1587"/>
      <c r="I24" s="1587"/>
      <c r="J24" s="1587"/>
      <c r="K24" s="1587"/>
      <c r="L24" s="1587"/>
      <c r="M24" s="1587"/>
      <c r="N24" s="1587"/>
      <c r="O24" s="1587"/>
      <c r="P24" s="1589"/>
    </row>
    <row r="25" spans="2:16" ht="15" customHeight="1">
      <c r="B25" s="1185" t="s">
        <v>1141</v>
      </c>
      <c r="C25" s="108"/>
      <c r="D25" s="57" t="s">
        <v>418</v>
      </c>
      <c r="E25" s="58">
        <v>1</v>
      </c>
      <c r="F25" s="59">
        <v>59</v>
      </c>
      <c r="G25" s="59">
        <v>0</v>
      </c>
      <c r="H25" s="59">
        <v>0</v>
      </c>
      <c r="I25" s="59">
        <v>0</v>
      </c>
      <c r="J25" s="59">
        <v>0</v>
      </c>
      <c r="K25" s="59">
        <v>1</v>
      </c>
      <c r="L25" s="59">
        <v>59</v>
      </c>
      <c r="M25" s="59">
        <v>0</v>
      </c>
      <c r="N25" s="59">
        <v>0</v>
      </c>
      <c r="O25" s="59">
        <v>0</v>
      </c>
      <c r="P25" s="437">
        <v>0</v>
      </c>
    </row>
    <row r="26" spans="2:16" ht="15" customHeight="1">
      <c r="B26" s="1185"/>
      <c r="C26" s="108"/>
      <c r="D26" s="57" t="s">
        <v>486</v>
      </c>
      <c r="E26" s="58">
        <v>5</v>
      </c>
      <c r="F26" s="59">
        <v>619</v>
      </c>
      <c r="G26" s="59">
        <v>1</v>
      </c>
      <c r="H26" s="59">
        <v>290</v>
      </c>
      <c r="I26" s="59">
        <v>1</v>
      </c>
      <c r="J26" s="59">
        <v>152</v>
      </c>
      <c r="K26" s="59">
        <v>2</v>
      </c>
      <c r="L26" s="59">
        <v>136</v>
      </c>
      <c r="M26" s="59">
        <v>1</v>
      </c>
      <c r="N26" s="59">
        <v>41</v>
      </c>
      <c r="O26" s="59">
        <v>0</v>
      </c>
      <c r="P26" s="437">
        <v>0</v>
      </c>
    </row>
    <row r="27" spans="2:16" ht="15" customHeight="1">
      <c r="B27" s="1185"/>
      <c r="C27" s="108"/>
      <c r="D27" s="57" t="s">
        <v>1458</v>
      </c>
      <c r="E27" s="58">
        <v>0</v>
      </c>
      <c r="F27" s="59">
        <v>0</v>
      </c>
      <c r="G27" s="59">
        <v>0</v>
      </c>
      <c r="H27" s="59">
        <v>0</v>
      </c>
      <c r="I27" s="59">
        <v>0</v>
      </c>
      <c r="J27" s="59">
        <v>0</v>
      </c>
      <c r="K27" s="59">
        <v>0</v>
      </c>
      <c r="L27" s="59">
        <v>0</v>
      </c>
      <c r="M27" s="59">
        <v>0</v>
      </c>
      <c r="N27" s="59">
        <v>0</v>
      </c>
      <c r="O27" s="59">
        <v>0</v>
      </c>
      <c r="P27" s="437">
        <v>0</v>
      </c>
    </row>
    <row r="28" spans="2:16" ht="15" customHeight="1">
      <c r="B28" s="1185" t="s">
        <v>487</v>
      </c>
      <c r="C28" s="108"/>
      <c r="D28" s="57" t="s">
        <v>947</v>
      </c>
      <c r="E28" s="58">
        <v>0</v>
      </c>
      <c r="F28" s="59">
        <v>0</v>
      </c>
      <c r="G28" s="59">
        <v>0</v>
      </c>
      <c r="H28" s="59">
        <v>0</v>
      </c>
      <c r="I28" s="59">
        <v>0</v>
      </c>
      <c r="J28" s="59">
        <v>0</v>
      </c>
      <c r="K28" s="59">
        <v>0</v>
      </c>
      <c r="L28" s="59">
        <v>0</v>
      </c>
      <c r="M28" s="59">
        <v>0</v>
      </c>
      <c r="N28" s="59">
        <v>0</v>
      </c>
      <c r="O28" s="59">
        <v>0</v>
      </c>
      <c r="P28" s="437">
        <v>0</v>
      </c>
    </row>
    <row r="29" spans="2:16" ht="15" customHeight="1">
      <c r="B29" s="1185"/>
      <c r="C29" s="108"/>
      <c r="D29" s="57" t="s">
        <v>425</v>
      </c>
      <c r="E29" s="58">
        <v>1</v>
      </c>
      <c r="F29" s="59">
        <v>69</v>
      </c>
      <c r="G29" s="59">
        <v>0</v>
      </c>
      <c r="H29" s="59">
        <v>0</v>
      </c>
      <c r="I29" s="59">
        <v>0</v>
      </c>
      <c r="J29" s="59">
        <v>0</v>
      </c>
      <c r="K29" s="59">
        <v>0</v>
      </c>
      <c r="L29" s="59">
        <v>0</v>
      </c>
      <c r="M29" s="59">
        <v>0</v>
      </c>
      <c r="N29" s="59">
        <v>0</v>
      </c>
      <c r="O29" s="59">
        <v>1</v>
      </c>
      <c r="P29" s="437">
        <v>69</v>
      </c>
    </row>
    <row r="30" spans="2:16" ht="15" customHeight="1">
      <c r="B30" s="131"/>
      <c r="C30" s="108"/>
      <c r="D30" s="57" t="s">
        <v>488</v>
      </c>
      <c r="E30" s="58">
        <v>1</v>
      </c>
      <c r="F30" s="59">
        <v>68</v>
      </c>
      <c r="G30" s="59">
        <v>0</v>
      </c>
      <c r="H30" s="59">
        <v>0</v>
      </c>
      <c r="I30" s="59">
        <v>0</v>
      </c>
      <c r="J30" s="59">
        <v>0</v>
      </c>
      <c r="K30" s="59">
        <v>0</v>
      </c>
      <c r="L30" s="59">
        <v>0</v>
      </c>
      <c r="M30" s="59">
        <v>0</v>
      </c>
      <c r="N30" s="59">
        <v>0</v>
      </c>
      <c r="O30" s="59">
        <v>1</v>
      </c>
      <c r="P30" s="437">
        <v>68</v>
      </c>
    </row>
    <row r="31" spans="2:16" ht="15" customHeight="1">
      <c r="B31" s="1185" t="s">
        <v>489</v>
      </c>
      <c r="C31" s="108"/>
      <c r="D31" s="1162" t="s">
        <v>482</v>
      </c>
      <c r="E31" s="1591">
        <v>1</v>
      </c>
      <c r="F31" s="1587">
        <v>26</v>
      </c>
      <c r="G31" s="1587">
        <v>0</v>
      </c>
      <c r="H31" s="1587">
        <v>0</v>
      </c>
      <c r="I31" s="1587">
        <v>0</v>
      </c>
      <c r="J31" s="1587">
        <v>0</v>
      </c>
      <c r="K31" s="1587">
        <v>0</v>
      </c>
      <c r="L31" s="1587">
        <v>0</v>
      </c>
      <c r="M31" s="1587">
        <v>0</v>
      </c>
      <c r="N31" s="1587">
        <v>0</v>
      </c>
      <c r="O31" s="1587">
        <v>1</v>
      </c>
      <c r="P31" s="1589">
        <v>21</v>
      </c>
    </row>
    <row r="32" spans="2:16" ht="15" customHeight="1">
      <c r="B32" s="1185"/>
      <c r="C32" s="108"/>
      <c r="D32" s="1162"/>
      <c r="E32" s="1591"/>
      <c r="F32" s="1587"/>
      <c r="G32" s="1587"/>
      <c r="H32" s="1587"/>
      <c r="I32" s="1587"/>
      <c r="J32" s="1587"/>
      <c r="K32" s="1587"/>
      <c r="L32" s="1587"/>
      <c r="M32" s="1587"/>
      <c r="N32" s="1587"/>
      <c r="O32" s="1587"/>
      <c r="P32" s="1589"/>
    </row>
    <row r="33" spans="2:16" ht="21.75" customHeight="1">
      <c r="B33" s="131"/>
      <c r="C33" s="108"/>
      <c r="D33" s="84"/>
      <c r="E33" s="59"/>
      <c r="F33" s="59"/>
      <c r="G33" s="59"/>
      <c r="H33" s="59" t="s">
        <v>490</v>
      </c>
      <c r="J33" s="570" t="s">
        <v>491</v>
      </c>
      <c r="L33" s="59"/>
      <c r="M33" s="59" t="s">
        <v>492</v>
      </c>
      <c r="N33" s="59"/>
      <c r="O33" s="59"/>
      <c r="P33" s="437"/>
    </row>
    <row r="34" spans="2:16" s="135" customFormat="1" ht="15" customHeight="1">
      <c r="B34" s="1176" t="s">
        <v>332</v>
      </c>
      <c r="C34" s="1154"/>
      <c r="D34" s="1177"/>
      <c r="E34" s="69">
        <f aca="true" t="shared" si="1" ref="E34:P34">SUM(E35:E59)</f>
        <v>687</v>
      </c>
      <c r="F34" s="70">
        <f t="shared" si="1"/>
        <v>4057</v>
      </c>
      <c r="G34" s="70">
        <f t="shared" si="1"/>
        <v>17</v>
      </c>
      <c r="H34" s="70">
        <f t="shared" si="1"/>
        <v>62</v>
      </c>
      <c r="I34" s="70">
        <f t="shared" si="1"/>
        <v>1</v>
      </c>
      <c r="J34" s="70">
        <f t="shared" si="1"/>
        <v>0</v>
      </c>
      <c r="K34" s="70">
        <f t="shared" si="1"/>
        <v>72</v>
      </c>
      <c r="L34" s="70">
        <f t="shared" si="1"/>
        <v>106</v>
      </c>
      <c r="M34" s="70">
        <f t="shared" si="1"/>
        <v>33</v>
      </c>
      <c r="N34" s="70">
        <f t="shared" si="1"/>
        <v>103</v>
      </c>
      <c r="O34" s="70">
        <f t="shared" si="1"/>
        <v>564</v>
      </c>
      <c r="P34" s="433">
        <f t="shared" si="1"/>
        <v>3786</v>
      </c>
    </row>
    <row r="35" spans="2:16" ht="15" customHeight="1">
      <c r="B35" s="116"/>
      <c r="C35" s="108"/>
      <c r="D35" s="57" t="s">
        <v>413</v>
      </c>
      <c r="E35" s="58">
        <v>110</v>
      </c>
      <c r="F35" s="59">
        <v>536</v>
      </c>
      <c r="G35" s="59">
        <v>6</v>
      </c>
      <c r="H35" s="59">
        <v>36</v>
      </c>
      <c r="I35" s="59">
        <v>0</v>
      </c>
      <c r="J35" s="59">
        <v>0</v>
      </c>
      <c r="K35" s="59">
        <v>5</v>
      </c>
      <c r="L35" s="59">
        <v>8</v>
      </c>
      <c r="M35" s="59">
        <v>5</v>
      </c>
      <c r="N35" s="59">
        <v>0</v>
      </c>
      <c r="O35" s="59">
        <v>94</v>
      </c>
      <c r="P35" s="437">
        <v>492</v>
      </c>
    </row>
    <row r="36" spans="2:16" ht="15" customHeight="1">
      <c r="B36" s="1185" t="s">
        <v>1138</v>
      </c>
      <c r="C36" s="108"/>
      <c r="D36" s="57" t="s">
        <v>1165</v>
      </c>
      <c r="E36" s="58">
        <v>18</v>
      </c>
      <c r="F36" s="59">
        <v>109</v>
      </c>
      <c r="G36" s="59">
        <v>0</v>
      </c>
      <c r="H36" s="59">
        <v>0</v>
      </c>
      <c r="I36" s="59">
        <v>0</v>
      </c>
      <c r="J36" s="59">
        <v>0</v>
      </c>
      <c r="K36" s="59">
        <v>2</v>
      </c>
      <c r="L36" s="59">
        <v>3</v>
      </c>
      <c r="M36" s="59">
        <v>1</v>
      </c>
      <c r="N36" s="59">
        <v>2</v>
      </c>
      <c r="O36" s="59">
        <v>15</v>
      </c>
      <c r="P36" s="437">
        <v>104</v>
      </c>
    </row>
    <row r="37" spans="2:16" ht="15" customHeight="1">
      <c r="B37" s="1185"/>
      <c r="C37" s="108"/>
      <c r="D37" s="57" t="s">
        <v>422</v>
      </c>
      <c r="E37" s="58">
        <v>12</v>
      </c>
      <c r="F37" s="59">
        <v>40</v>
      </c>
      <c r="G37" s="59">
        <v>0</v>
      </c>
      <c r="H37" s="59">
        <v>0</v>
      </c>
      <c r="I37" s="59">
        <v>0</v>
      </c>
      <c r="J37" s="59">
        <v>0</v>
      </c>
      <c r="K37" s="59">
        <v>0</v>
      </c>
      <c r="L37" s="59">
        <v>0</v>
      </c>
      <c r="M37" s="59">
        <v>1</v>
      </c>
      <c r="N37" s="59">
        <v>0</v>
      </c>
      <c r="O37" s="59">
        <v>11</v>
      </c>
      <c r="P37" s="437">
        <v>40</v>
      </c>
    </row>
    <row r="38" spans="2:16" ht="15" customHeight="1">
      <c r="B38" s="131"/>
      <c r="C38" s="108"/>
      <c r="D38" s="57" t="s">
        <v>480</v>
      </c>
      <c r="E38" s="58">
        <v>16</v>
      </c>
      <c r="F38" s="59">
        <v>64</v>
      </c>
      <c r="G38" s="59">
        <v>0</v>
      </c>
      <c r="H38" s="59">
        <v>0</v>
      </c>
      <c r="I38" s="59">
        <v>0</v>
      </c>
      <c r="J38" s="59">
        <v>0</v>
      </c>
      <c r="K38" s="59">
        <v>2</v>
      </c>
      <c r="L38" s="59">
        <v>0</v>
      </c>
      <c r="M38" s="59">
        <v>0</v>
      </c>
      <c r="N38" s="59">
        <v>0</v>
      </c>
      <c r="O38" s="59">
        <v>14</v>
      </c>
      <c r="P38" s="437">
        <v>64</v>
      </c>
    </row>
    <row r="39" spans="2:16" ht="15" customHeight="1">
      <c r="B39" s="1185" t="s">
        <v>1154</v>
      </c>
      <c r="C39" s="108"/>
      <c r="D39" s="57" t="s">
        <v>414</v>
      </c>
      <c r="E39" s="58">
        <v>49</v>
      </c>
      <c r="F39" s="59">
        <v>251</v>
      </c>
      <c r="G39" s="59">
        <v>3</v>
      </c>
      <c r="H39" s="59">
        <v>0</v>
      </c>
      <c r="I39" s="59">
        <v>0</v>
      </c>
      <c r="J39" s="59">
        <v>0</v>
      </c>
      <c r="K39" s="59">
        <v>2</v>
      </c>
      <c r="L39" s="59">
        <v>0</v>
      </c>
      <c r="M39" s="59">
        <v>13</v>
      </c>
      <c r="N39" s="59">
        <v>90</v>
      </c>
      <c r="O39" s="59">
        <v>31</v>
      </c>
      <c r="P39" s="437">
        <v>161</v>
      </c>
    </row>
    <row r="40" spans="2:16" ht="15" customHeight="1">
      <c r="B40" s="1185"/>
      <c r="C40" s="108"/>
      <c r="D40" s="57" t="s">
        <v>365</v>
      </c>
      <c r="E40" s="58">
        <v>12</v>
      </c>
      <c r="F40" s="59">
        <v>38</v>
      </c>
      <c r="G40" s="59">
        <v>0</v>
      </c>
      <c r="H40" s="59">
        <v>0</v>
      </c>
      <c r="I40" s="59">
        <v>0</v>
      </c>
      <c r="J40" s="59">
        <v>0</v>
      </c>
      <c r="K40" s="59">
        <v>4</v>
      </c>
      <c r="L40" s="59">
        <v>14</v>
      </c>
      <c r="M40" s="59">
        <v>0</v>
      </c>
      <c r="N40" s="59">
        <v>0</v>
      </c>
      <c r="O40" s="59">
        <v>8</v>
      </c>
      <c r="P40" s="437">
        <v>24</v>
      </c>
    </row>
    <row r="41" spans="2:16" ht="15" customHeight="1">
      <c r="B41" s="131"/>
      <c r="C41" s="108"/>
      <c r="D41" s="57" t="s">
        <v>481</v>
      </c>
      <c r="E41" s="58">
        <v>64</v>
      </c>
      <c r="F41" s="59">
        <v>354</v>
      </c>
      <c r="G41" s="59">
        <v>1</v>
      </c>
      <c r="H41" s="59">
        <v>0</v>
      </c>
      <c r="I41" s="59">
        <v>0</v>
      </c>
      <c r="J41" s="59">
        <v>0</v>
      </c>
      <c r="K41" s="59">
        <v>0</v>
      </c>
      <c r="L41" s="59">
        <v>0</v>
      </c>
      <c r="M41" s="59">
        <v>3</v>
      </c>
      <c r="N41" s="59">
        <v>0</v>
      </c>
      <c r="O41" s="59">
        <v>60</v>
      </c>
      <c r="P41" s="437">
        <v>354</v>
      </c>
    </row>
    <row r="42" spans="2:16" s="108" customFormat="1" ht="15" customHeight="1">
      <c r="B42" s="131" t="s">
        <v>1149</v>
      </c>
      <c r="D42" s="57" t="s">
        <v>482</v>
      </c>
      <c r="E42" s="58">
        <v>11</v>
      </c>
      <c r="F42" s="59">
        <v>832</v>
      </c>
      <c r="G42" s="59">
        <v>0</v>
      </c>
      <c r="H42" s="59">
        <v>0</v>
      </c>
      <c r="I42" s="59">
        <v>0</v>
      </c>
      <c r="J42" s="59">
        <v>0</v>
      </c>
      <c r="K42" s="59">
        <v>1</v>
      </c>
      <c r="L42" s="59">
        <v>0</v>
      </c>
      <c r="M42" s="59">
        <v>1</v>
      </c>
      <c r="N42" s="59">
        <v>3</v>
      </c>
      <c r="O42" s="59">
        <v>9</v>
      </c>
      <c r="P42" s="437">
        <v>829</v>
      </c>
    </row>
    <row r="43" spans="2:16" s="108" customFormat="1" ht="15" customHeight="1">
      <c r="B43" s="131"/>
      <c r="D43" s="57" t="s">
        <v>483</v>
      </c>
      <c r="E43" s="58">
        <v>21</v>
      </c>
      <c r="F43" s="59">
        <v>114</v>
      </c>
      <c r="G43" s="59">
        <v>0</v>
      </c>
      <c r="H43" s="59">
        <v>0</v>
      </c>
      <c r="I43" s="59">
        <v>0</v>
      </c>
      <c r="J43" s="59">
        <v>0</v>
      </c>
      <c r="K43" s="59">
        <v>3</v>
      </c>
      <c r="L43" s="59">
        <v>4</v>
      </c>
      <c r="M43" s="59">
        <v>0</v>
      </c>
      <c r="N43" s="59">
        <v>0</v>
      </c>
      <c r="O43" s="59">
        <v>18</v>
      </c>
      <c r="P43" s="437">
        <v>110</v>
      </c>
    </row>
    <row r="44" spans="2:16" ht="15" customHeight="1">
      <c r="B44" s="1185" t="s">
        <v>1147</v>
      </c>
      <c r="C44" s="108"/>
      <c r="D44" s="57" t="s">
        <v>1298</v>
      </c>
      <c r="E44" s="58">
        <v>67</v>
      </c>
      <c r="F44" s="59">
        <v>312</v>
      </c>
      <c r="G44" s="59">
        <v>2</v>
      </c>
      <c r="H44" s="59">
        <v>0</v>
      </c>
      <c r="I44" s="59">
        <v>0</v>
      </c>
      <c r="J44" s="59">
        <v>0</v>
      </c>
      <c r="K44" s="59">
        <v>6</v>
      </c>
      <c r="L44" s="59">
        <v>3</v>
      </c>
      <c r="M44" s="59">
        <v>1</v>
      </c>
      <c r="N44" s="59">
        <v>0</v>
      </c>
      <c r="O44" s="59">
        <v>58</v>
      </c>
      <c r="P44" s="437">
        <v>309</v>
      </c>
    </row>
    <row r="45" spans="2:16" ht="15" customHeight="1">
      <c r="B45" s="1185"/>
      <c r="C45" s="108"/>
      <c r="D45" s="57" t="s">
        <v>484</v>
      </c>
      <c r="E45" s="58">
        <v>26</v>
      </c>
      <c r="F45" s="59">
        <v>69</v>
      </c>
      <c r="G45" s="59">
        <v>0</v>
      </c>
      <c r="H45" s="59">
        <v>0</v>
      </c>
      <c r="I45" s="59">
        <v>0</v>
      </c>
      <c r="J45" s="59">
        <v>0</v>
      </c>
      <c r="K45" s="59">
        <v>9</v>
      </c>
      <c r="L45" s="59">
        <v>0</v>
      </c>
      <c r="M45" s="59">
        <v>0</v>
      </c>
      <c r="N45" s="59">
        <v>0</v>
      </c>
      <c r="O45" s="59">
        <v>17</v>
      </c>
      <c r="P45" s="437">
        <v>69</v>
      </c>
    </row>
    <row r="46" spans="2:16" ht="15" customHeight="1">
      <c r="B46" s="1185" t="s">
        <v>1145</v>
      </c>
      <c r="C46" s="108"/>
      <c r="D46" s="57" t="s">
        <v>417</v>
      </c>
      <c r="E46" s="58">
        <v>27</v>
      </c>
      <c r="F46" s="59">
        <v>252</v>
      </c>
      <c r="G46" s="59">
        <v>2</v>
      </c>
      <c r="H46" s="59">
        <v>8</v>
      </c>
      <c r="I46" s="59">
        <v>0</v>
      </c>
      <c r="J46" s="59">
        <v>0</v>
      </c>
      <c r="K46" s="59">
        <v>4</v>
      </c>
      <c r="L46" s="59">
        <v>6</v>
      </c>
      <c r="M46" s="59">
        <v>0</v>
      </c>
      <c r="N46" s="59">
        <v>0</v>
      </c>
      <c r="O46" s="59">
        <v>21</v>
      </c>
      <c r="P46" s="437">
        <v>238</v>
      </c>
    </row>
    <row r="47" spans="2:16" ht="15" customHeight="1">
      <c r="B47" s="1185"/>
      <c r="C47" s="108"/>
      <c r="D47" s="57" t="s">
        <v>350</v>
      </c>
      <c r="E47" s="58">
        <v>30</v>
      </c>
      <c r="F47" s="59">
        <v>66</v>
      </c>
      <c r="G47" s="59">
        <v>2</v>
      </c>
      <c r="H47" s="59">
        <v>0</v>
      </c>
      <c r="I47" s="59">
        <v>0</v>
      </c>
      <c r="J47" s="59">
        <v>0</v>
      </c>
      <c r="K47" s="59">
        <v>7</v>
      </c>
      <c r="L47" s="59">
        <v>14</v>
      </c>
      <c r="M47" s="59">
        <v>1</v>
      </c>
      <c r="N47" s="59">
        <v>0</v>
      </c>
      <c r="O47" s="59">
        <v>20</v>
      </c>
      <c r="P47" s="437">
        <v>52</v>
      </c>
    </row>
    <row r="48" spans="2:16" s="108" customFormat="1" ht="15" customHeight="1">
      <c r="B48" s="1185" t="s">
        <v>1151</v>
      </c>
      <c r="D48" s="57" t="s">
        <v>421</v>
      </c>
      <c r="E48" s="58">
        <v>23</v>
      </c>
      <c r="F48" s="59">
        <v>154</v>
      </c>
      <c r="G48" s="59">
        <v>0</v>
      </c>
      <c r="H48" s="59">
        <v>0</v>
      </c>
      <c r="I48" s="59">
        <v>1</v>
      </c>
      <c r="J48" s="59">
        <v>0</v>
      </c>
      <c r="K48" s="59">
        <v>1</v>
      </c>
      <c r="L48" s="59">
        <v>6</v>
      </c>
      <c r="M48" s="59">
        <v>1</v>
      </c>
      <c r="N48" s="59">
        <v>5</v>
      </c>
      <c r="O48" s="59">
        <v>20</v>
      </c>
      <c r="P48" s="437">
        <v>143</v>
      </c>
    </row>
    <row r="49" spans="2:16" s="108" customFormat="1" ht="15" customHeight="1">
      <c r="B49" s="1185"/>
      <c r="D49" s="57" t="s">
        <v>485</v>
      </c>
      <c r="E49" s="58">
        <v>28</v>
      </c>
      <c r="F49" s="59">
        <v>68</v>
      </c>
      <c r="G49" s="59">
        <v>0</v>
      </c>
      <c r="H49" s="59">
        <v>0</v>
      </c>
      <c r="I49" s="59">
        <v>0</v>
      </c>
      <c r="J49" s="59">
        <v>0</v>
      </c>
      <c r="K49" s="59">
        <v>8</v>
      </c>
      <c r="L49" s="59">
        <v>18</v>
      </c>
      <c r="M49" s="59">
        <v>1</v>
      </c>
      <c r="N49" s="59">
        <v>0</v>
      </c>
      <c r="O49" s="59">
        <v>19</v>
      </c>
      <c r="P49" s="437">
        <v>50</v>
      </c>
    </row>
    <row r="50" spans="2:16" s="108" customFormat="1" ht="15" customHeight="1">
      <c r="B50" s="1185" t="s">
        <v>1153</v>
      </c>
      <c r="D50" s="1162" t="s">
        <v>365</v>
      </c>
      <c r="E50" s="1591">
        <v>43</v>
      </c>
      <c r="F50" s="1587">
        <v>151</v>
      </c>
      <c r="G50" s="1587">
        <v>0</v>
      </c>
      <c r="H50" s="1587">
        <v>0</v>
      </c>
      <c r="I50" s="1587">
        <v>0</v>
      </c>
      <c r="J50" s="1587">
        <v>0</v>
      </c>
      <c r="K50" s="1587">
        <v>6</v>
      </c>
      <c r="L50" s="1587">
        <v>6</v>
      </c>
      <c r="M50" s="1587">
        <v>1</v>
      </c>
      <c r="N50" s="1587">
        <v>0</v>
      </c>
      <c r="O50" s="1587">
        <v>36</v>
      </c>
      <c r="P50" s="1589">
        <v>145</v>
      </c>
    </row>
    <row r="51" spans="2:16" s="108" customFormat="1" ht="15" customHeight="1">
      <c r="B51" s="1185"/>
      <c r="D51" s="1162"/>
      <c r="E51" s="1591"/>
      <c r="F51" s="1587"/>
      <c r="G51" s="1587"/>
      <c r="H51" s="1587"/>
      <c r="I51" s="1587"/>
      <c r="J51" s="1587"/>
      <c r="K51" s="1587"/>
      <c r="L51" s="1587"/>
      <c r="M51" s="1587"/>
      <c r="N51" s="1587"/>
      <c r="O51" s="1587"/>
      <c r="P51" s="1589"/>
    </row>
    <row r="52" spans="2:16" ht="15" customHeight="1">
      <c r="B52" s="1185" t="s">
        <v>1141</v>
      </c>
      <c r="C52" s="108"/>
      <c r="D52" s="57" t="s">
        <v>418</v>
      </c>
      <c r="E52" s="58">
        <v>19</v>
      </c>
      <c r="F52" s="59">
        <v>154</v>
      </c>
      <c r="G52" s="59">
        <v>0</v>
      </c>
      <c r="H52" s="59">
        <v>0</v>
      </c>
      <c r="I52" s="59">
        <v>0</v>
      </c>
      <c r="J52" s="59">
        <v>0</v>
      </c>
      <c r="K52" s="59">
        <v>1</v>
      </c>
      <c r="L52" s="59">
        <v>0</v>
      </c>
      <c r="M52" s="59">
        <v>1</v>
      </c>
      <c r="N52" s="59">
        <v>3</v>
      </c>
      <c r="O52" s="59">
        <v>17</v>
      </c>
      <c r="P52" s="437">
        <v>151</v>
      </c>
    </row>
    <row r="53" spans="2:16" ht="15" customHeight="1">
      <c r="B53" s="1185"/>
      <c r="C53" s="108"/>
      <c r="D53" s="57" t="s">
        <v>486</v>
      </c>
      <c r="E53" s="58">
        <v>37</v>
      </c>
      <c r="F53" s="59">
        <v>171</v>
      </c>
      <c r="G53" s="59">
        <v>0</v>
      </c>
      <c r="H53" s="59">
        <v>0</v>
      </c>
      <c r="I53" s="59">
        <v>0</v>
      </c>
      <c r="J53" s="59">
        <v>0</v>
      </c>
      <c r="K53" s="59">
        <v>8</v>
      </c>
      <c r="L53" s="59">
        <v>21</v>
      </c>
      <c r="M53" s="59">
        <v>2</v>
      </c>
      <c r="N53" s="59">
        <v>0</v>
      </c>
      <c r="O53" s="59">
        <v>27</v>
      </c>
      <c r="P53" s="437">
        <v>150</v>
      </c>
    </row>
    <row r="54" spans="2:16" ht="15" customHeight="1">
      <c r="B54" s="1185"/>
      <c r="C54" s="108"/>
      <c r="D54" s="57" t="s">
        <v>1458</v>
      </c>
      <c r="E54" s="58">
        <v>17</v>
      </c>
      <c r="F54" s="59">
        <v>66</v>
      </c>
      <c r="G54" s="59">
        <v>0</v>
      </c>
      <c r="H54" s="59">
        <v>0</v>
      </c>
      <c r="I54" s="59">
        <v>0</v>
      </c>
      <c r="J54" s="59">
        <v>0</v>
      </c>
      <c r="K54" s="59">
        <v>0</v>
      </c>
      <c r="L54" s="59">
        <v>0</v>
      </c>
      <c r="M54" s="59">
        <v>1</v>
      </c>
      <c r="N54" s="59">
        <v>0</v>
      </c>
      <c r="O54" s="59">
        <v>16</v>
      </c>
      <c r="P54" s="437">
        <v>66</v>
      </c>
    </row>
    <row r="55" spans="2:16" ht="15" customHeight="1">
      <c r="B55" s="1185" t="s">
        <v>487</v>
      </c>
      <c r="C55" s="108"/>
      <c r="D55" s="57" t="s">
        <v>947</v>
      </c>
      <c r="E55" s="58">
        <v>15</v>
      </c>
      <c r="F55" s="59">
        <v>86</v>
      </c>
      <c r="G55" s="59">
        <v>1</v>
      </c>
      <c r="H55" s="59">
        <v>18</v>
      </c>
      <c r="I55" s="59">
        <v>0</v>
      </c>
      <c r="J55" s="59">
        <v>0</v>
      </c>
      <c r="K55" s="59">
        <v>0</v>
      </c>
      <c r="L55" s="59">
        <v>0</v>
      </c>
      <c r="M55" s="59">
        <v>0</v>
      </c>
      <c r="N55" s="59">
        <v>0</v>
      </c>
      <c r="O55" s="59">
        <v>14</v>
      </c>
      <c r="P55" s="437">
        <v>68</v>
      </c>
    </row>
    <row r="56" spans="2:16" ht="15" customHeight="1">
      <c r="B56" s="1185"/>
      <c r="C56" s="108"/>
      <c r="D56" s="57" t="s">
        <v>425</v>
      </c>
      <c r="E56" s="58">
        <v>11</v>
      </c>
      <c r="F56" s="59">
        <v>71</v>
      </c>
      <c r="G56" s="59">
        <v>0</v>
      </c>
      <c r="H56" s="59">
        <v>0</v>
      </c>
      <c r="I56" s="59">
        <v>0</v>
      </c>
      <c r="J56" s="59">
        <v>0</v>
      </c>
      <c r="K56" s="59">
        <v>0</v>
      </c>
      <c r="L56" s="59">
        <v>0</v>
      </c>
      <c r="M56" s="59">
        <v>0</v>
      </c>
      <c r="N56" s="59">
        <v>0</v>
      </c>
      <c r="O56" s="59">
        <v>11</v>
      </c>
      <c r="P56" s="437">
        <v>71</v>
      </c>
    </row>
    <row r="57" spans="2:16" ht="15" customHeight="1">
      <c r="B57" s="131"/>
      <c r="C57" s="108"/>
      <c r="D57" s="57" t="s">
        <v>488</v>
      </c>
      <c r="E57" s="58">
        <v>5</v>
      </c>
      <c r="F57" s="59">
        <v>17</v>
      </c>
      <c r="G57" s="59">
        <v>0</v>
      </c>
      <c r="H57" s="59">
        <v>0</v>
      </c>
      <c r="I57" s="59">
        <v>0</v>
      </c>
      <c r="J57" s="59">
        <v>0</v>
      </c>
      <c r="K57" s="59">
        <v>1</v>
      </c>
      <c r="L57" s="59">
        <v>3</v>
      </c>
      <c r="M57" s="59">
        <v>0</v>
      </c>
      <c r="N57" s="59">
        <v>0</v>
      </c>
      <c r="O57" s="59">
        <v>4</v>
      </c>
      <c r="P57" s="437">
        <v>14</v>
      </c>
    </row>
    <row r="58" spans="2:16" ht="15" customHeight="1">
      <c r="B58" s="1185" t="s">
        <v>489</v>
      </c>
      <c r="C58" s="108"/>
      <c r="D58" s="1162" t="s">
        <v>482</v>
      </c>
      <c r="E58" s="1591">
        <v>26</v>
      </c>
      <c r="F58" s="1587">
        <v>82</v>
      </c>
      <c r="G58" s="1587">
        <v>0</v>
      </c>
      <c r="H58" s="1587">
        <v>0</v>
      </c>
      <c r="I58" s="1587">
        <v>0</v>
      </c>
      <c r="J58" s="1587">
        <v>0</v>
      </c>
      <c r="K58" s="1587">
        <v>2</v>
      </c>
      <c r="L58" s="1587">
        <v>0</v>
      </c>
      <c r="M58" s="1587">
        <v>0</v>
      </c>
      <c r="N58" s="1587">
        <v>0</v>
      </c>
      <c r="O58" s="1587">
        <v>24</v>
      </c>
      <c r="P58" s="1589">
        <v>82</v>
      </c>
    </row>
    <row r="59" spans="2:16" ht="15" customHeight="1">
      <c r="B59" s="1595"/>
      <c r="C59" s="119"/>
      <c r="D59" s="1556"/>
      <c r="E59" s="1592"/>
      <c r="F59" s="1588"/>
      <c r="G59" s="1588"/>
      <c r="H59" s="1588"/>
      <c r="I59" s="1588"/>
      <c r="J59" s="1588"/>
      <c r="K59" s="1588"/>
      <c r="L59" s="1588"/>
      <c r="M59" s="1588"/>
      <c r="N59" s="1588"/>
      <c r="O59" s="1588"/>
      <c r="P59" s="1590"/>
    </row>
    <row r="60" spans="2:16" ht="15" customHeight="1">
      <c r="B60" s="124" t="s">
        <v>493</v>
      </c>
      <c r="C60" s="108"/>
      <c r="D60" s="84"/>
      <c r="E60" s="59"/>
      <c r="F60" s="59"/>
      <c r="G60" s="59"/>
      <c r="H60" s="59"/>
      <c r="I60" s="59"/>
      <c r="J60" s="59"/>
      <c r="K60" s="59"/>
      <c r="L60" s="59"/>
      <c r="M60" s="59"/>
      <c r="N60" s="59"/>
      <c r="O60" s="149"/>
      <c r="P60" s="59"/>
    </row>
    <row r="61" ht="19.5" customHeight="1" thickBot="1">
      <c r="O61" s="1034" t="s">
        <v>494</v>
      </c>
    </row>
    <row r="62" spans="2:16" ht="15" customHeight="1" thickTop="1">
      <c r="B62" s="1596" t="s">
        <v>1112</v>
      </c>
      <c r="C62" s="1597"/>
      <c r="D62" s="1598"/>
      <c r="E62" s="1601" t="s">
        <v>470</v>
      </c>
      <c r="F62" s="1602"/>
      <c r="G62" s="1602"/>
      <c r="H62" s="1602"/>
      <c r="I62" s="1602"/>
      <c r="J62" s="1602"/>
      <c r="K62" s="1602"/>
      <c r="L62" s="1602"/>
      <c r="M62" s="1602"/>
      <c r="N62" s="1602"/>
      <c r="O62" s="1603"/>
      <c r="P62" s="1046"/>
    </row>
    <row r="63" spans="2:16" ht="18" customHeight="1">
      <c r="B63" s="1595"/>
      <c r="C63" s="1599"/>
      <c r="D63" s="1600"/>
      <c r="E63" s="1047" t="s">
        <v>332</v>
      </c>
      <c r="F63" s="586" t="s">
        <v>1138</v>
      </c>
      <c r="G63" s="174" t="s">
        <v>1154</v>
      </c>
      <c r="H63" s="173" t="s">
        <v>1149</v>
      </c>
      <c r="I63" s="1048" t="s">
        <v>1147</v>
      </c>
      <c r="J63" s="1049" t="s">
        <v>1145</v>
      </c>
      <c r="K63" s="174" t="s">
        <v>1151</v>
      </c>
      <c r="L63" s="174" t="s">
        <v>1153</v>
      </c>
      <c r="M63" s="174" t="s">
        <v>1141</v>
      </c>
      <c r="N63" s="174" t="s">
        <v>1143</v>
      </c>
      <c r="O63" s="174" t="s">
        <v>489</v>
      </c>
      <c r="P63" s="164"/>
    </row>
    <row r="64" spans="2:16" s="135" customFormat="1" ht="15" customHeight="1">
      <c r="B64" s="1604" t="s">
        <v>495</v>
      </c>
      <c r="C64" s="1605"/>
      <c r="D64" s="1606"/>
      <c r="E64" s="1050">
        <f>SUM(F64:O64)</f>
        <v>60</v>
      </c>
      <c r="F64" s="83">
        <v>23</v>
      </c>
      <c r="G64" s="83">
        <v>7</v>
      </c>
      <c r="H64" s="83">
        <v>3</v>
      </c>
      <c r="I64" s="83">
        <v>7</v>
      </c>
      <c r="J64" s="83">
        <v>5</v>
      </c>
      <c r="K64" s="83">
        <v>3</v>
      </c>
      <c r="L64" s="83">
        <v>3</v>
      </c>
      <c r="M64" s="83">
        <v>6</v>
      </c>
      <c r="N64" s="83">
        <v>2</v>
      </c>
      <c r="O64" s="83">
        <v>1</v>
      </c>
      <c r="P64" s="69"/>
    </row>
    <row r="65" spans="2:16" ht="15" customHeight="1">
      <c r="B65" s="1185" t="s">
        <v>496</v>
      </c>
      <c r="C65" s="1607"/>
      <c r="D65" s="1608"/>
      <c r="E65" s="70">
        <f>SUM(F65:O65)</f>
        <v>687</v>
      </c>
      <c r="F65" s="59">
        <v>156</v>
      </c>
      <c r="G65" s="59">
        <v>61</v>
      </c>
      <c r="H65" s="59">
        <v>96</v>
      </c>
      <c r="I65" s="59">
        <v>93</v>
      </c>
      <c r="J65" s="59">
        <v>57</v>
      </c>
      <c r="K65" s="59">
        <v>51</v>
      </c>
      <c r="L65" s="59">
        <v>43</v>
      </c>
      <c r="M65" s="59">
        <v>56</v>
      </c>
      <c r="N65" s="59">
        <v>48</v>
      </c>
      <c r="O65" s="59">
        <v>26</v>
      </c>
      <c r="P65" s="58"/>
    </row>
    <row r="66" spans="2:16" ht="15" customHeight="1">
      <c r="B66" s="1185" t="s">
        <v>497</v>
      </c>
      <c r="C66" s="1607"/>
      <c r="D66" s="1608"/>
      <c r="E66" s="70">
        <f>SUM(F66:O66)</f>
        <v>279</v>
      </c>
      <c r="F66" s="149">
        <v>71</v>
      </c>
      <c r="G66" s="149">
        <v>28</v>
      </c>
      <c r="H66" s="149">
        <v>34</v>
      </c>
      <c r="I66" s="149">
        <v>33</v>
      </c>
      <c r="J66" s="149">
        <v>16</v>
      </c>
      <c r="K66" s="149">
        <v>23</v>
      </c>
      <c r="L66" s="149">
        <v>17</v>
      </c>
      <c r="M66" s="149">
        <v>27</v>
      </c>
      <c r="N66" s="149">
        <v>21</v>
      </c>
      <c r="O66" s="149">
        <v>9</v>
      </c>
      <c r="P66" s="1006"/>
    </row>
    <row r="67" spans="2:16" ht="15" customHeight="1">
      <c r="B67" s="131"/>
      <c r="C67" s="108"/>
      <c r="D67" s="437"/>
      <c r="E67" s="70"/>
      <c r="F67" s="149"/>
      <c r="G67" s="149"/>
      <c r="H67" s="149"/>
      <c r="I67" s="149"/>
      <c r="J67" s="149"/>
      <c r="K67" s="149"/>
      <c r="L67" s="149"/>
      <c r="M67" s="149"/>
      <c r="N67" s="149"/>
      <c r="O67" s="149"/>
      <c r="P67" s="1006"/>
    </row>
    <row r="68" spans="2:16" ht="15" customHeight="1">
      <c r="B68" s="1609" t="s">
        <v>498</v>
      </c>
      <c r="C68" s="1155" t="s">
        <v>495</v>
      </c>
      <c r="D68" s="1186"/>
      <c r="E68" s="70">
        <f>SUM(F68:O68)</f>
        <v>5</v>
      </c>
      <c r="F68" s="149">
        <v>3</v>
      </c>
      <c r="G68" s="149">
        <v>0</v>
      </c>
      <c r="H68" s="149">
        <v>1</v>
      </c>
      <c r="I68" s="149">
        <v>1</v>
      </c>
      <c r="J68" s="149">
        <v>0</v>
      </c>
      <c r="K68" s="149">
        <v>0</v>
      </c>
      <c r="L68" s="149">
        <v>0</v>
      </c>
      <c r="M68" s="149">
        <v>0</v>
      </c>
      <c r="N68" s="149">
        <v>0</v>
      </c>
      <c r="O68" s="149">
        <v>0</v>
      </c>
      <c r="P68" s="1006"/>
    </row>
    <row r="69" spans="2:16" ht="15" customHeight="1">
      <c r="B69" s="1610"/>
      <c r="C69" s="1155" t="s">
        <v>499</v>
      </c>
      <c r="D69" s="1186"/>
      <c r="E69" s="70">
        <f>SUM(F69:O69)</f>
        <v>1061</v>
      </c>
      <c r="F69" s="149">
        <v>716</v>
      </c>
      <c r="G69" s="149">
        <v>0</v>
      </c>
      <c r="H69" s="149">
        <v>211</v>
      </c>
      <c r="I69" s="149">
        <v>134</v>
      </c>
      <c r="J69" s="149">
        <v>0</v>
      </c>
      <c r="K69" s="149">
        <v>0</v>
      </c>
      <c r="L69" s="149">
        <v>0</v>
      </c>
      <c r="M69" s="149">
        <v>0</v>
      </c>
      <c r="N69" s="149">
        <v>0</v>
      </c>
      <c r="O69" s="149">
        <v>0</v>
      </c>
      <c r="P69" s="1006"/>
    </row>
    <row r="70" spans="2:16" ht="15" customHeight="1">
      <c r="B70" s="131"/>
      <c r="C70" s="108"/>
      <c r="D70" s="437"/>
      <c r="E70" s="70"/>
      <c r="F70" s="149"/>
      <c r="G70" s="149"/>
      <c r="H70" s="149"/>
      <c r="I70" s="149"/>
      <c r="J70" s="149"/>
      <c r="K70" s="149"/>
      <c r="L70" s="149"/>
      <c r="M70" s="149"/>
      <c r="N70" s="149"/>
      <c r="O70" s="149"/>
      <c r="P70" s="1006"/>
    </row>
    <row r="71" spans="2:16" ht="15" customHeight="1">
      <c r="B71" s="1609" t="s">
        <v>500</v>
      </c>
      <c r="C71" s="1155" t="s">
        <v>495</v>
      </c>
      <c r="D71" s="1186"/>
      <c r="E71" s="70">
        <f>SUM(F71:O71)</f>
        <v>4</v>
      </c>
      <c r="F71" s="149">
        <v>1</v>
      </c>
      <c r="G71" s="149">
        <v>1</v>
      </c>
      <c r="H71" s="149">
        <v>1</v>
      </c>
      <c r="I71" s="149">
        <v>0</v>
      </c>
      <c r="J71" s="149">
        <v>0</v>
      </c>
      <c r="K71" s="149">
        <v>0</v>
      </c>
      <c r="L71" s="149">
        <v>0</v>
      </c>
      <c r="M71" s="149">
        <v>1</v>
      </c>
      <c r="N71" s="149">
        <v>0</v>
      </c>
      <c r="O71" s="149">
        <v>0</v>
      </c>
      <c r="P71" s="1006"/>
    </row>
    <row r="72" spans="2:16" ht="15" customHeight="1">
      <c r="B72" s="1610"/>
      <c r="C72" s="1155" t="s">
        <v>499</v>
      </c>
      <c r="D72" s="1186"/>
      <c r="E72" s="70">
        <f>SUM(F72:O72)</f>
        <v>880</v>
      </c>
      <c r="F72" s="149">
        <v>140</v>
      </c>
      <c r="G72" s="149">
        <v>240</v>
      </c>
      <c r="H72" s="149">
        <v>210</v>
      </c>
      <c r="I72" s="149">
        <v>0</v>
      </c>
      <c r="J72" s="149">
        <v>0</v>
      </c>
      <c r="K72" s="149">
        <v>0</v>
      </c>
      <c r="L72" s="149">
        <v>0</v>
      </c>
      <c r="M72" s="149">
        <v>290</v>
      </c>
      <c r="N72" s="149">
        <v>0</v>
      </c>
      <c r="O72" s="149">
        <v>0</v>
      </c>
      <c r="P72" s="1006"/>
    </row>
    <row r="73" spans="2:16" ht="15" customHeight="1">
      <c r="B73" s="131"/>
      <c r="C73" s="108"/>
      <c r="D73" s="437"/>
      <c r="E73" s="70"/>
      <c r="F73" s="149"/>
      <c r="G73" s="149"/>
      <c r="H73" s="149"/>
      <c r="I73" s="149"/>
      <c r="J73" s="149"/>
      <c r="K73" s="149"/>
      <c r="L73" s="149"/>
      <c r="M73" s="149"/>
      <c r="N73" s="149"/>
      <c r="O73" s="149"/>
      <c r="P73" s="1006"/>
    </row>
    <row r="74" spans="2:16" ht="15" customHeight="1">
      <c r="B74" s="131"/>
      <c r="C74" s="1155" t="s">
        <v>495</v>
      </c>
      <c r="D74" s="1186"/>
      <c r="E74" s="70">
        <f aca="true" t="shared" si="2" ref="E74:E79">SUM(F74:O74)</f>
        <v>51</v>
      </c>
      <c r="F74" s="149">
        <v>19</v>
      </c>
      <c r="G74" s="149">
        <v>6</v>
      </c>
      <c r="H74" s="149">
        <v>1</v>
      </c>
      <c r="I74" s="149">
        <v>6</v>
      </c>
      <c r="J74" s="149">
        <v>5</v>
      </c>
      <c r="K74" s="149">
        <v>3</v>
      </c>
      <c r="L74" s="149">
        <v>3</v>
      </c>
      <c r="M74" s="149">
        <v>5</v>
      </c>
      <c r="N74" s="149">
        <v>2</v>
      </c>
      <c r="O74" s="149">
        <v>1</v>
      </c>
      <c r="P74" s="1006"/>
    </row>
    <row r="75" spans="2:16" ht="15" customHeight="1">
      <c r="B75" s="131"/>
      <c r="C75" s="1611" t="s">
        <v>501</v>
      </c>
      <c r="D75" s="493" t="s">
        <v>502</v>
      </c>
      <c r="E75" s="70">
        <f t="shared" si="2"/>
        <v>2037</v>
      </c>
      <c r="F75" s="149">
        <v>883</v>
      </c>
      <c r="G75" s="149">
        <v>299</v>
      </c>
      <c r="H75" s="149">
        <v>175</v>
      </c>
      <c r="I75" s="149">
        <v>289</v>
      </c>
      <c r="J75" s="149">
        <v>73</v>
      </c>
      <c r="K75" s="149">
        <v>113</v>
      </c>
      <c r="L75" s="149">
        <v>126</v>
      </c>
      <c r="M75" s="149">
        <v>50</v>
      </c>
      <c r="N75" s="149">
        <v>29</v>
      </c>
      <c r="O75" s="149">
        <v>0</v>
      </c>
      <c r="P75" s="1006"/>
    </row>
    <row r="76" spans="2:16" ht="15" customHeight="1">
      <c r="B76" s="1609" t="s">
        <v>503</v>
      </c>
      <c r="C76" s="1611"/>
      <c r="D76" s="493" t="s">
        <v>504</v>
      </c>
      <c r="E76" s="70">
        <f t="shared" si="2"/>
        <v>509</v>
      </c>
      <c r="F76" s="149">
        <v>113</v>
      </c>
      <c r="G76" s="149">
        <v>73</v>
      </c>
      <c r="H76" s="149">
        <v>36</v>
      </c>
      <c r="I76" s="149">
        <v>66</v>
      </c>
      <c r="J76" s="149">
        <v>63</v>
      </c>
      <c r="K76" s="149">
        <v>50</v>
      </c>
      <c r="L76" s="149">
        <v>49</v>
      </c>
      <c r="M76" s="149">
        <v>59</v>
      </c>
      <c r="N76" s="149">
        <v>0</v>
      </c>
      <c r="O76" s="149">
        <v>0</v>
      </c>
      <c r="P76" s="1006"/>
    </row>
    <row r="77" spans="2:16" ht="15" customHeight="1">
      <c r="B77" s="1610"/>
      <c r="C77" s="1611"/>
      <c r="D77" s="493" t="s">
        <v>505</v>
      </c>
      <c r="E77" s="70">
        <f t="shared" si="2"/>
        <v>4253</v>
      </c>
      <c r="F77" s="149">
        <v>1860</v>
      </c>
      <c r="G77" s="149">
        <v>375</v>
      </c>
      <c r="H77" s="149">
        <v>299</v>
      </c>
      <c r="I77" s="149">
        <v>453</v>
      </c>
      <c r="J77" s="149">
        <v>425</v>
      </c>
      <c r="K77" s="149">
        <v>223</v>
      </c>
      <c r="L77" s="149">
        <v>205</v>
      </c>
      <c r="M77" s="149">
        <v>279</v>
      </c>
      <c r="N77" s="149">
        <v>108</v>
      </c>
      <c r="O77" s="149">
        <v>26</v>
      </c>
      <c r="P77" s="1006"/>
    </row>
    <row r="78" spans="2:16" ht="15" customHeight="1">
      <c r="B78" s="131"/>
      <c r="C78" s="1611"/>
      <c r="D78" s="493" t="s">
        <v>506</v>
      </c>
      <c r="E78" s="70">
        <f t="shared" si="2"/>
        <v>55</v>
      </c>
      <c r="F78" s="149">
        <v>0</v>
      </c>
      <c r="G78" s="149">
        <v>0</v>
      </c>
      <c r="H78" s="149">
        <v>0</v>
      </c>
      <c r="I78" s="149">
        <v>55</v>
      </c>
      <c r="J78" s="149">
        <v>0</v>
      </c>
      <c r="K78" s="149">
        <v>0</v>
      </c>
      <c r="L78" s="149">
        <v>0</v>
      </c>
      <c r="M78" s="149">
        <v>0</v>
      </c>
      <c r="N78" s="149">
        <v>0</v>
      </c>
      <c r="O78" s="149">
        <v>0</v>
      </c>
      <c r="P78" s="1006"/>
    </row>
    <row r="79" spans="2:16" ht="15" customHeight="1">
      <c r="B79" s="131"/>
      <c r="C79" s="108"/>
      <c r="D79" s="437" t="s">
        <v>1340</v>
      </c>
      <c r="E79" s="70">
        <f t="shared" si="2"/>
        <v>6854</v>
      </c>
      <c r="F79" s="149">
        <v>2856</v>
      </c>
      <c r="G79" s="149">
        <v>747</v>
      </c>
      <c r="H79" s="149">
        <v>510</v>
      </c>
      <c r="I79" s="149">
        <v>863</v>
      </c>
      <c r="J79" s="149">
        <v>561</v>
      </c>
      <c r="K79" s="149">
        <v>386</v>
      </c>
      <c r="L79" s="149">
        <v>380</v>
      </c>
      <c r="M79" s="149">
        <v>388</v>
      </c>
      <c r="N79" s="149">
        <v>137</v>
      </c>
      <c r="O79" s="149">
        <v>26</v>
      </c>
      <c r="P79" s="1006"/>
    </row>
    <row r="80" spans="2:16" ht="15" customHeight="1">
      <c r="B80" s="1045"/>
      <c r="C80" s="119"/>
      <c r="D80" s="81"/>
      <c r="E80" s="156"/>
      <c r="F80" s="156"/>
      <c r="G80" s="156"/>
      <c r="H80" s="156"/>
      <c r="I80" s="156"/>
      <c r="J80" s="156"/>
      <c r="K80" s="156"/>
      <c r="L80" s="156"/>
      <c r="M80" s="156"/>
      <c r="N80" s="156"/>
      <c r="O80" s="156"/>
      <c r="P80" s="1006"/>
    </row>
    <row r="81" ht="19.5" customHeight="1">
      <c r="B81" s="124" t="s">
        <v>493</v>
      </c>
    </row>
  </sheetData>
  <mergeCells count="93">
    <mergeCell ref="C75:C78"/>
    <mergeCell ref="B76:B77"/>
    <mergeCell ref="B71:B72"/>
    <mergeCell ref="C71:D71"/>
    <mergeCell ref="C72:D72"/>
    <mergeCell ref="C74:D74"/>
    <mergeCell ref="B66:D66"/>
    <mergeCell ref="B68:B69"/>
    <mergeCell ref="C68:D68"/>
    <mergeCell ref="C69:D69"/>
    <mergeCell ref="B62:D63"/>
    <mergeCell ref="E62:O62"/>
    <mergeCell ref="B64:D64"/>
    <mergeCell ref="B65:D65"/>
    <mergeCell ref="P31:P32"/>
    <mergeCell ref="E23:E24"/>
    <mergeCell ref="F23:F24"/>
    <mergeCell ref="L31:L32"/>
    <mergeCell ref="M31:M32"/>
    <mergeCell ref="N31:N32"/>
    <mergeCell ref="O31:O32"/>
    <mergeCell ref="N23:N24"/>
    <mergeCell ref="O23:O24"/>
    <mergeCell ref="P23:P24"/>
    <mergeCell ref="M23:M24"/>
    <mergeCell ref="H23:H24"/>
    <mergeCell ref="B58:B59"/>
    <mergeCell ref="I23:I24"/>
    <mergeCell ref="D23:D24"/>
    <mergeCell ref="B23:B24"/>
    <mergeCell ref="B44:B45"/>
    <mergeCell ref="B46:B47"/>
    <mergeCell ref="B48:B49"/>
    <mergeCell ref="G31:G32"/>
    <mergeCell ref="K31:K32"/>
    <mergeCell ref="D58:D59"/>
    <mergeCell ref="O4:P4"/>
    <mergeCell ref="B17:B18"/>
    <mergeCell ref="B9:B10"/>
    <mergeCell ref="B28:B29"/>
    <mergeCell ref="B19:B20"/>
    <mergeCell ref="M4:N4"/>
    <mergeCell ref="B7:D7"/>
    <mergeCell ref="B4:D5"/>
    <mergeCell ref="L23:L24"/>
    <mergeCell ref="K4:L4"/>
    <mergeCell ref="G4:H4"/>
    <mergeCell ref="I4:J4"/>
    <mergeCell ref="K23:K24"/>
    <mergeCell ref="J23:J24"/>
    <mergeCell ref="B12:B13"/>
    <mergeCell ref="E4:F4"/>
    <mergeCell ref="B21:B22"/>
    <mergeCell ref="G23:G24"/>
    <mergeCell ref="B36:B37"/>
    <mergeCell ref="B25:B27"/>
    <mergeCell ref="B34:D34"/>
    <mergeCell ref="J31:J32"/>
    <mergeCell ref="H31:H32"/>
    <mergeCell ref="I31:I32"/>
    <mergeCell ref="B31:B32"/>
    <mergeCell ref="D31:D32"/>
    <mergeCell ref="E31:E32"/>
    <mergeCell ref="F31:F32"/>
    <mergeCell ref="B39:B40"/>
    <mergeCell ref="I50:I51"/>
    <mergeCell ref="O50:O51"/>
    <mergeCell ref="P50:P51"/>
    <mergeCell ref="M50:M51"/>
    <mergeCell ref="N50:N51"/>
    <mergeCell ref="J50:J51"/>
    <mergeCell ref="B50:B51"/>
    <mergeCell ref="D50:D51"/>
    <mergeCell ref="E50:E51"/>
    <mergeCell ref="B52:B54"/>
    <mergeCell ref="B55:B56"/>
    <mergeCell ref="K50:K51"/>
    <mergeCell ref="L50:L51"/>
    <mergeCell ref="G50:G51"/>
    <mergeCell ref="H50:H51"/>
    <mergeCell ref="F50:F51"/>
    <mergeCell ref="E58:E59"/>
    <mergeCell ref="F58:F59"/>
    <mergeCell ref="G58:G59"/>
    <mergeCell ref="H58:H59"/>
    <mergeCell ref="I58:I59"/>
    <mergeCell ref="J58:J59"/>
    <mergeCell ref="K58:K59"/>
    <mergeCell ref="P58:P59"/>
    <mergeCell ref="L58:L59"/>
    <mergeCell ref="M58:M59"/>
    <mergeCell ref="N58:N59"/>
    <mergeCell ref="O58:O59"/>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U79"/>
  <sheetViews>
    <sheetView workbookViewId="0" topLeftCell="A1">
      <selection activeCell="A1" sqref="A1"/>
    </sheetView>
  </sheetViews>
  <sheetFormatPr defaultColWidth="9.00390625" defaultRowHeight="13.5"/>
  <cols>
    <col min="1" max="1" width="2.625" style="85" customWidth="1"/>
    <col min="2" max="2" width="12.625" style="85" customWidth="1"/>
    <col min="3" max="11" width="10.625" style="85" customWidth="1"/>
    <col min="12" max="12" width="12.625" style="85" customWidth="1"/>
    <col min="13" max="21" width="10.625" style="85" customWidth="1"/>
    <col min="22" max="16384" width="9.00390625" style="85" customWidth="1"/>
  </cols>
  <sheetData>
    <row r="1" ht="6" customHeight="1"/>
    <row r="2" ht="14.25">
      <c r="B2" s="86" t="s">
        <v>403</v>
      </c>
    </row>
    <row r="3" spans="2:21" ht="15" thickBot="1">
      <c r="B3" s="87"/>
      <c r="C3" s="88"/>
      <c r="D3" s="88"/>
      <c r="E3" s="88"/>
      <c r="F3" s="88"/>
      <c r="G3" s="88"/>
      <c r="H3" s="88"/>
      <c r="I3" s="88"/>
      <c r="J3" s="88"/>
      <c r="K3" s="88"/>
      <c r="L3" s="88"/>
      <c r="M3" s="88"/>
      <c r="N3" s="88"/>
      <c r="O3" s="88"/>
      <c r="P3" s="88"/>
      <c r="Q3" s="88"/>
      <c r="R3" s="88"/>
      <c r="S3" s="88"/>
      <c r="T3" s="88"/>
      <c r="U3" s="88"/>
    </row>
    <row r="4" spans="2:21" ht="12.75" thickTop="1">
      <c r="B4" s="1182" t="s">
        <v>380</v>
      </c>
      <c r="C4" s="1191" t="s">
        <v>381</v>
      </c>
      <c r="D4" s="1192"/>
      <c r="E4" s="1193"/>
      <c r="F4" s="1191" t="s">
        <v>333</v>
      </c>
      <c r="G4" s="1192"/>
      <c r="H4" s="1193"/>
      <c r="I4" s="1191" t="s">
        <v>334</v>
      </c>
      <c r="J4" s="1192"/>
      <c r="K4" s="1181"/>
      <c r="L4" s="1182" t="s">
        <v>380</v>
      </c>
      <c r="M4" s="1191" t="s">
        <v>381</v>
      </c>
      <c r="N4" s="1192"/>
      <c r="O4" s="1193"/>
      <c r="P4" s="1191" t="s">
        <v>333</v>
      </c>
      <c r="Q4" s="1192"/>
      <c r="R4" s="1193"/>
      <c r="S4" s="1191" t="s">
        <v>334</v>
      </c>
      <c r="T4" s="1192"/>
      <c r="U4" s="1193"/>
    </row>
    <row r="5" spans="2:21" ht="21" customHeight="1">
      <c r="B5" s="1183"/>
      <c r="C5" s="89" t="s">
        <v>376</v>
      </c>
      <c r="D5" s="89" t="s">
        <v>377</v>
      </c>
      <c r="E5" s="89" t="s">
        <v>378</v>
      </c>
      <c r="F5" s="89" t="s">
        <v>376</v>
      </c>
      <c r="G5" s="89" t="s">
        <v>377</v>
      </c>
      <c r="H5" s="89" t="s">
        <v>378</v>
      </c>
      <c r="I5" s="89" t="s">
        <v>376</v>
      </c>
      <c r="J5" s="89" t="s">
        <v>377</v>
      </c>
      <c r="K5" s="90" t="s">
        <v>378</v>
      </c>
      <c r="L5" s="1184"/>
      <c r="M5" s="89" t="s">
        <v>376</v>
      </c>
      <c r="N5" s="89" t="s">
        <v>377</v>
      </c>
      <c r="O5" s="89" t="s">
        <v>378</v>
      </c>
      <c r="P5" s="89" t="s">
        <v>376</v>
      </c>
      <c r="Q5" s="89" t="s">
        <v>377</v>
      </c>
      <c r="R5" s="89" t="s">
        <v>378</v>
      </c>
      <c r="S5" s="89" t="s">
        <v>376</v>
      </c>
      <c r="T5" s="89" t="s">
        <v>377</v>
      </c>
      <c r="U5" s="89" t="s">
        <v>378</v>
      </c>
    </row>
    <row r="6" spans="2:21" s="91" customFormat="1" ht="12" customHeight="1">
      <c r="B6" s="92"/>
      <c r="C6" s="93"/>
      <c r="D6" s="94"/>
      <c r="E6" s="94"/>
      <c r="F6" s="95"/>
      <c r="G6" s="95"/>
      <c r="H6" s="95"/>
      <c r="I6" s="94"/>
      <c r="J6" s="94"/>
      <c r="K6" s="96"/>
      <c r="L6" s="94"/>
      <c r="M6" s="93"/>
      <c r="N6" s="94"/>
      <c r="O6" s="94"/>
      <c r="P6" s="95"/>
      <c r="Q6" s="95"/>
      <c r="R6" s="95"/>
      <c r="S6" s="94"/>
      <c r="T6" s="94"/>
      <c r="U6" s="97"/>
    </row>
    <row r="7" spans="2:21" ht="12" customHeight="1">
      <c r="B7" s="98" t="s">
        <v>379</v>
      </c>
      <c r="C7" s="99">
        <f>SUM(D7:E7)</f>
        <v>1320664</v>
      </c>
      <c r="D7" s="99">
        <f>SUM(G7+J7)</f>
        <v>630997</v>
      </c>
      <c r="E7" s="99">
        <f>SUM(H7+K7)</f>
        <v>689667</v>
      </c>
      <c r="F7" s="99">
        <f>SUM(G7:H7)</f>
        <v>770988</v>
      </c>
      <c r="G7" s="99">
        <v>367754</v>
      </c>
      <c r="H7" s="99">
        <v>403234</v>
      </c>
      <c r="I7" s="99">
        <f>SUM(J7:K7)</f>
        <v>549676</v>
      </c>
      <c r="J7" s="99">
        <v>263243</v>
      </c>
      <c r="K7" s="100">
        <v>286433</v>
      </c>
      <c r="L7" s="101" t="s">
        <v>382</v>
      </c>
      <c r="M7" s="102">
        <f aca="true" t="shared" si="0" ref="M7:M12">SUM(N7:O7)</f>
        <v>63182</v>
      </c>
      <c r="N7" s="103">
        <f>SUM(N8:N12)</f>
        <v>30009</v>
      </c>
      <c r="O7" s="103">
        <f>SUM(O8:O12)</f>
        <v>33173</v>
      </c>
      <c r="P7" s="103">
        <f aca="true" t="shared" si="1" ref="P7:P12">SUM(Q7:R7)</f>
        <v>36545</v>
      </c>
      <c r="Q7" s="103">
        <f>SUM(Q8:Q12)</f>
        <v>17280</v>
      </c>
      <c r="R7" s="103">
        <f>SUM(R8:R12)</f>
        <v>19265</v>
      </c>
      <c r="S7" s="103">
        <f aca="true" t="shared" si="2" ref="S7:S12">SUM(T7:U7)</f>
        <v>26637</v>
      </c>
      <c r="T7" s="103">
        <f>SUM(T8:T12)</f>
        <v>12729</v>
      </c>
      <c r="U7" s="104">
        <f>SUM(U8:U12)</f>
        <v>13908</v>
      </c>
    </row>
    <row r="8" spans="2:21" ht="12" customHeight="1">
      <c r="B8" s="105"/>
      <c r="C8" s="106"/>
      <c r="D8" s="99"/>
      <c r="E8" s="99"/>
      <c r="F8" s="99"/>
      <c r="G8" s="99"/>
      <c r="H8" s="99"/>
      <c r="I8" s="99"/>
      <c r="J8" s="99"/>
      <c r="K8" s="100"/>
      <c r="L8" s="107">
        <v>50</v>
      </c>
      <c r="M8" s="102">
        <f t="shared" si="0"/>
        <v>12769</v>
      </c>
      <c r="N8" s="103">
        <f aca="true" t="shared" si="3" ref="N8:O12">SUM(Q8+T8)</f>
        <v>5911</v>
      </c>
      <c r="O8" s="103">
        <f t="shared" si="3"/>
        <v>6858</v>
      </c>
      <c r="P8" s="103">
        <f t="shared" si="1"/>
        <v>7503</v>
      </c>
      <c r="Q8" s="108">
        <v>3466</v>
      </c>
      <c r="R8" s="108">
        <v>4037</v>
      </c>
      <c r="S8" s="103">
        <f t="shared" si="2"/>
        <v>5266</v>
      </c>
      <c r="T8" s="108">
        <v>2445</v>
      </c>
      <c r="U8" s="54">
        <v>2821</v>
      </c>
    </row>
    <row r="9" spans="2:21" ht="12" customHeight="1">
      <c r="B9" s="109" t="s">
        <v>383</v>
      </c>
      <c r="C9" s="102">
        <f aca="true" t="shared" si="4" ref="C9:C14">SUM(D9:E9)</f>
        <v>113821</v>
      </c>
      <c r="D9" s="103">
        <f aca="true" t="shared" si="5" ref="D9:E14">SUM(G9+J9)</f>
        <v>58177</v>
      </c>
      <c r="E9" s="103">
        <f t="shared" si="5"/>
        <v>55644</v>
      </c>
      <c r="F9" s="103">
        <f aca="true" t="shared" si="6" ref="F9:F14">SUM(G9:H9)</f>
        <v>64386</v>
      </c>
      <c r="G9" s="103">
        <f>SUM(G10:G14)</f>
        <v>33024</v>
      </c>
      <c r="H9" s="103">
        <f>SUM(H10:H14)</f>
        <v>31362</v>
      </c>
      <c r="I9" s="103">
        <f aca="true" t="shared" si="7" ref="I9:I14">SUM(J9:K9)</f>
        <v>49435</v>
      </c>
      <c r="J9" s="103">
        <f>SUM(J10:J14)</f>
        <v>25153</v>
      </c>
      <c r="K9" s="110">
        <f>SUM(K10:K14)</f>
        <v>24282</v>
      </c>
      <c r="L9" s="107">
        <v>51</v>
      </c>
      <c r="M9" s="102">
        <f t="shared" si="0"/>
        <v>13891</v>
      </c>
      <c r="N9" s="103">
        <f t="shared" si="3"/>
        <v>6483</v>
      </c>
      <c r="O9" s="103">
        <f t="shared" si="3"/>
        <v>7408</v>
      </c>
      <c r="P9" s="103">
        <f t="shared" si="1"/>
        <v>8024</v>
      </c>
      <c r="Q9" s="108">
        <v>3752</v>
      </c>
      <c r="R9" s="108">
        <v>4272</v>
      </c>
      <c r="S9" s="103">
        <f t="shared" si="2"/>
        <v>5867</v>
      </c>
      <c r="T9" s="108">
        <v>2731</v>
      </c>
      <c r="U9" s="54">
        <v>3136</v>
      </c>
    </row>
    <row r="10" spans="2:21" ht="12" customHeight="1">
      <c r="B10" s="111">
        <v>0</v>
      </c>
      <c r="C10" s="102">
        <f t="shared" si="4"/>
        <v>21791</v>
      </c>
      <c r="D10" s="103">
        <f t="shared" si="5"/>
        <v>11151</v>
      </c>
      <c r="E10" s="103">
        <f t="shared" si="5"/>
        <v>10640</v>
      </c>
      <c r="F10" s="103">
        <f t="shared" si="6"/>
        <v>12770</v>
      </c>
      <c r="G10" s="108">
        <v>6552</v>
      </c>
      <c r="H10" s="108">
        <v>6218</v>
      </c>
      <c r="I10" s="103">
        <f t="shared" si="7"/>
        <v>9021</v>
      </c>
      <c r="J10" s="108">
        <v>4599</v>
      </c>
      <c r="K10" s="112">
        <v>4422</v>
      </c>
      <c r="L10" s="107">
        <v>52</v>
      </c>
      <c r="M10" s="102">
        <f t="shared" si="0"/>
        <v>12930</v>
      </c>
      <c r="N10" s="103">
        <f t="shared" si="3"/>
        <v>6211</v>
      </c>
      <c r="O10" s="103">
        <f t="shared" si="3"/>
        <v>6719</v>
      </c>
      <c r="P10" s="103">
        <f t="shared" si="1"/>
        <v>7386</v>
      </c>
      <c r="Q10" s="108">
        <v>3503</v>
      </c>
      <c r="R10" s="108">
        <v>3883</v>
      </c>
      <c r="S10" s="103">
        <f t="shared" si="2"/>
        <v>5544</v>
      </c>
      <c r="T10" s="108">
        <v>2708</v>
      </c>
      <c r="U10" s="54">
        <v>2836</v>
      </c>
    </row>
    <row r="11" spans="2:21" ht="12" customHeight="1">
      <c r="B11" s="111">
        <v>1</v>
      </c>
      <c r="C11" s="102">
        <f t="shared" si="4"/>
        <v>22268</v>
      </c>
      <c r="D11" s="103">
        <f t="shared" si="5"/>
        <v>11340</v>
      </c>
      <c r="E11" s="103">
        <f t="shared" si="5"/>
        <v>10928</v>
      </c>
      <c r="F11" s="103">
        <f t="shared" si="6"/>
        <v>12794</v>
      </c>
      <c r="G11" s="108">
        <v>6505</v>
      </c>
      <c r="H11" s="108">
        <v>6289</v>
      </c>
      <c r="I11" s="103">
        <f t="shared" si="7"/>
        <v>9474</v>
      </c>
      <c r="J11" s="108">
        <v>4835</v>
      </c>
      <c r="K11" s="112">
        <v>4639</v>
      </c>
      <c r="L11" s="107">
        <v>53</v>
      </c>
      <c r="M11" s="102">
        <f t="shared" si="0"/>
        <v>13054</v>
      </c>
      <c r="N11" s="103">
        <f t="shared" si="3"/>
        <v>6290</v>
      </c>
      <c r="O11" s="103">
        <f t="shared" si="3"/>
        <v>6764</v>
      </c>
      <c r="P11" s="103">
        <f t="shared" si="1"/>
        <v>7473</v>
      </c>
      <c r="Q11" s="108">
        <v>3571</v>
      </c>
      <c r="R11" s="108">
        <v>3902</v>
      </c>
      <c r="S11" s="103">
        <f t="shared" si="2"/>
        <v>5581</v>
      </c>
      <c r="T11" s="108">
        <v>2719</v>
      </c>
      <c r="U11" s="54">
        <v>2862</v>
      </c>
    </row>
    <row r="12" spans="2:21" ht="12" customHeight="1">
      <c r="B12" s="111">
        <v>2</v>
      </c>
      <c r="C12" s="102">
        <f t="shared" si="4"/>
        <v>22558</v>
      </c>
      <c r="D12" s="103">
        <f t="shared" si="5"/>
        <v>11674</v>
      </c>
      <c r="E12" s="103">
        <f t="shared" si="5"/>
        <v>10884</v>
      </c>
      <c r="F12" s="103">
        <f t="shared" si="6"/>
        <v>12742</v>
      </c>
      <c r="G12" s="108">
        <v>6593</v>
      </c>
      <c r="H12" s="108">
        <v>6149</v>
      </c>
      <c r="I12" s="103">
        <f t="shared" si="7"/>
        <v>9816</v>
      </c>
      <c r="J12" s="108">
        <v>5081</v>
      </c>
      <c r="K12" s="112">
        <v>4735</v>
      </c>
      <c r="L12" s="107">
        <v>54</v>
      </c>
      <c r="M12" s="102">
        <f t="shared" si="0"/>
        <v>10538</v>
      </c>
      <c r="N12" s="103">
        <f t="shared" si="3"/>
        <v>5114</v>
      </c>
      <c r="O12" s="103">
        <f t="shared" si="3"/>
        <v>5424</v>
      </c>
      <c r="P12" s="103">
        <f t="shared" si="1"/>
        <v>6159</v>
      </c>
      <c r="Q12" s="108">
        <v>2988</v>
      </c>
      <c r="R12" s="108">
        <v>3171</v>
      </c>
      <c r="S12" s="103">
        <f t="shared" si="2"/>
        <v>4379</v>
      </c>
      <c r="T12" s="108">
        <v>2126</v>
      </c>
      <c r="U12" s="54">
        <v>2253</v>
      </c>
    </row>
    <row r="13" spans="2:21" ht="12" customHeight="1">
      <c r="B13" s="111">
        <v>3</v>
      </c>
      <c r="C13" s="102">
        <f t="shared" si="4"/>
        <v>22677</v>
      </c>
      <c r="D13" s="103">
        <f t="shared" si="5"/>
        <v>11578</v>
      </c>
      <c r="E13" s="103">
        <f t="shared" si="5"/>
        <v>11099</v>
      </c>
      <c r="F13" s="103">
        <f t="shared" si="6"/>
        <v>12536</v>
      </c>
      <c r="G13" s="108">
        <v>6460</v>
      </c>
      <c r="H13" s="108">
        <v>6076</v>
      </c>
      <c r="I13" s="103">
        <f t="shared" si="7"/>
        <v>10141</v>
      </c>
      <c r="J13" s="108">
        <v>5118</v>
      </c>
      <c r="K13" s="112">
        <v>5023</v>
      </c>
      <c r="L13" s="107"/>
      <c r="M13" s="102"/>
      <c r="N13" s="108"/>
      <c r="O13" s="108"/>
      <c r="P13" s="103"/>
      <c r="Q13" s="108"/>
      <c r="R13" s="108"/>
      <c r="S13" s="103"/>
      <c r="T13" s="108"/>
      <c r="U13" s="54"/>
    </row>
    <row r="14" spans="2:21" ht="12" customHeight="1">
      <c r="B14" s="111">
        <v>4</v>
      </c>
      <c r="C14" s="102">
        <f t="shared" si="4"/>
        <v>24527</v>
      </c>
      <c r="D14" s="103">
        <f t="shared" si="5"/>
        <v>12434</v>
      </c>
      <c r="E14" s="103">
        <f t="shared" si="5"/>
        <v>12093</v>
      </c>
      <c r="F14" s="103">
        <f t="shared" si="6"/>
        <v>13544</v>
      </c>
      <c r="G14" s="108">
        <v>6914</v>
      </c>
      <c r="H14" s="108">
        <v>6630</v>
      </c>
      <c r="I14" s="103">
        <f t="shared" si="7"/>
        <v>10983</v>
      </c>
      <c r="J14" s="108">
        <v>5520</v>
      </c>
      <c r="K14" s="112">
        <v>5463</v>
      </c>
      <c r="L14" s="101" t="s">
        <v>384</v>
      </c>
      <c r="M14" s="102">
        <f aca="true" t="shared" si="8" ref="M14:M19">SUM(N14:O14)</f>
        <v>57564</v>
      </c>
      <c r="N14" s="108">
        <f>SUM(N15:N19)</f>
        <v>27734</v>
      </c>
      <c r="O14" s="108">
        <f>SUM(O15:O19)</f>
        <v>29830</v>
      </c>
      <c r="P14" s="103">
        <f aca="true" t="shared" si="9" ref="P14:P19">SUM(Q14:R14)</f>
        <v>32876</v>
      </c>
      <c r="Q14" s="108">
        <f>SUM(Q15:Q19)</f>
        <v>15780</v>
      </c>
      <c r="R14" s="108">
        <f>SUM(R15:R19)</f>
        <v>17096</v>
      </c>
      <c r="S14" s="103">
        <f aca="true" t="shared" si="10" ref="S14:S19">SUM(T14:U14)</f>
        <v>24688</v>
      </c>
      <c r="T14" s="108">
        <f>SUM(T15:T19)</f>
        <v>11954</v>
      </c>
      <c r="U14" s="54">
        <f>SUM(U15:U19)</f>
        <v>12734</v>
      </c>
    </row>
    <row r="15" spans="2:21" ht="12" customHeight="1">
      <c r="B15" s="111"/>
      <c r="C15" s="102"/>
      <c r="D15" s="108"/>
      <c r="E15" s="108"/>
      <c r="F15" s="103"/>
      <c r="G15" s="108"/>
      <c r="H15" s="108"/>
      <c r="I15" s="103"/>
      <c r="J15" s="108"/>
      <c r="K15" s="112"/>
      <c r="L15" s="107">
        <v>55</v>
      </c>
      <c r="M15" s="102">
        <f t="shared" si="8"/>
        <v>11492</v>
      </c>
      <c r="N15" s="103">
        <f aca="true" t="shared" si="11" ref="N15:O19">SUM(Q15+T15)</f>
        <v>5487</v>
      </c>
      <c r="O15" s="103">
        <f t="shared" si="11"/>
        <v>6005</v>
      </c>
      <c r="P15" s="103">
        <f t="shared" si="9"/>
        <v>6685</v>
      </c>
      <c r="Q15" s="108">
        <v>3153</v>
      </c>
      <c r="R15" s="108">
        <v>3532</v>
      </c>
      <c r="S15" s="103">
        <f t="shared" si="10"/>
        <v>4807</v>
      </c>
      <c r="T15" s="108">
        <v>2334</v>
      </c>
      <c r="U15" s="54">
        <v>2473</v>
      </c>
    </row>
    <row r="16" spans="2:21" ht="12" customHeight="1">
      <c r="B16" s="109" t="s">
        <v>385</v>
      </c>
      <c r="C16" s="102">
        <f aca="true" t="shared" si="12" ref="C16:C21">SUM(D16:E16)</f>
        <v>144984</v>
      </c>
      <c r="D16" s="108">
        <f>SUM(D17:D21)</f>
        <v>74110</v>
      </c>
      <c r="E16" s="108">
        <f>SUM(E17:E21)</f>
        <v>70874</v>
      </c>
      <c r="F16" s="103">
        <f aca="true" t="shared" si="13" ref="F16:F21">SUM(G16:H16)</f>
        <v>78887</v>
      </c>
      <c r="G16" s="108">
        <f>SUM(G17:G21)</f>
        <v>40238</v>
      </c>
      <c r="H16" s="108">
        <f>SUM(H17:H21)</f>
        <v>38649</v>
      </c>
      <c r="I16" s="103">
        <f aca="true" t="shared" si="14" ref="I16:I21">SUM(J16:K16)</f>
        <v>66097</v>
      </c>
      <c r="J16" s="108">
        <f>SUM(J17:J21)</f>
        <v>33872</v>
      </c>
      <c r="K16" s="112">
        <f>SUM(K17:K21)</f>
        <v>32225</v>
      </c>
      <c r="L16" s="107">
        <v>56</v>
      </c>
      <c r="M16" s="102">
        <f t="shared" si="8"/>
        <v>11220</v>
      </c>
      <c r="N16" s="103">
        <f t="shared" si="11"/>
        <v>5398</v>
      </c>
      <c r="O16" s="103">
        <f t="shared" si="11"/>
        <v>5822</v>
      </c>
      <c r="P16" s="103">
        <f t="shared" si="9"/>
        <v>6382</v>
      </c>
      <c r="Q16" s="108">
        <v>3038</v>
      </c>
      <c r="R16" s="108">
        <v>3344</v>
      </c>
      <c r="S16" s="103">
        <f t="shared" si="10"/>
        <v>4838</v>
      </c>
      <c r="T16" s="108">
        <v>2360</v>
      </c>
      <c r="U16" s="54">
        <v>2478</v>
      </c>
    </row>
    <row r="17" spans="2:21" ht="12" customHeight="1">
      <c r="B17" s="111">
        <v>5</v>
      </c>
      <c r="C17" s="102">
        <f t="shared" si="12"/>
        <v>26243</v>
      </c>
      <c r="D17" s="103">
        <f aca="true" t="shared" si="15" ref="D17:E21">SUM(G17+J17)</f>
        <v>13482</v>
      </c>
      <c r="E17" s="103">
        <f t="shared" si="15"/>
        <v>12761</v>
      </c>
      <c r="F17" s="103">
        <f t="shared" si="13"/>
        <v>14269</v>
      </c>
      <c r="G17" s="108">
        <v>7335</v>
      </c>
      <c r="H17" s="108">
        <v>6934</v>
      </c>
      <c r="I17" s="103">
        <f t="shared" si="14"/>
        <v>11974</v>
      </c>
      <c r="J17" s="108">
        <v>6147</v>
      </c>
      <c r="K17" s="112">
        <v>5827</v>
      </c>
      <c r="L17" s="107">
        <v>57</v>
      </c>
      <c r="M17" s="102">
        <f t="shared" si="8"/>
        <v>11851</v>
      </c>
      <c r="N17" s="103">
        <f t="shared" si="11"/>
        <v>5676</v>
      </c>
      <c r="O17" s="103">
        <f t="shared" si="11"/>
        <v>6175</v>
      </c>
      <c r="P17" s="103">
        <f t="shared" si="9"/>
        <v>6798</v>
      </c>
      <c r="Q17" s="108">
        <v>3257</v>
      </c>
      <c r="R17" s="108">
        <v>3541</v>
      </c>
      <c r="S17" s="103">
        <f t="shared" si="10"/>
        <v>5053</v>
      </c>
      <c r="T17" s="108">
        <v>2419</v>
      </c>
      <c r="U17" s="54">
        <v>2634</v>
      </c>
    </row>
    <row r="18" spans="2:21" ht="12" customHeight="1">
      <c r="B18" s="111">
        <v>6</v>
      </c>
      <c r="C18" s="102">
        <f t="shared" si="12"/>
        <v>26621</v>
      </c>
      <c r="D18" s="103">
        <f t="shared" si="15"/>
        <v>13573</v>
      </c>
      <c r="E18" s="103">
        <f t="shared" si="15"/>
        <v>13048</v>
      </c>
      <c r="F18" s="103">
        <f t="shared" si="13"/>
        <v>14549</v>
      </c>
      <c r="G18" s="108">
        <v>7432</v>
      </c>
      <c r="H18" s="108">
        <v>7117</v>
      </c>
      <c r="I18" s="103">
        <f t="shared" si="14"/>
        <v>12072</v>
      </c>
      <c r="J18" s="108">
        <v>6141</v>
      </c>
      <c r="K18" s="112">
        <v>5931</v>
      </c>
      <c r="L18" s="107">
        <v>58</v>
      </c>
      <c r="M18" s="102">
        <f t="shared" si="8"/>
        <v>11489</v>
      </c>
      <c r="N18" s="103">
        <f t="shared" si="11"/>
        <v>5571</v>
      </c>
      <c r="O18" s="103">
        <f t="shared" si="11"/>
        <v>5918</v>
      </c>
      <c r="P18" s="103">
        <f t="shared" si="9"/>
        <v>6519</v>
      </c>
      <c r="Q18" s="108">
        <v>3158</v>
      </c>
      <c r="R18" s="108">
        <v>3361</v>
      </c>
      <c r="S18" s="103">
        <f t="shared" si="10"/>
        <v>4970</v>
      </c>
      <c r="T18" s="108">
        <v>2413</v>
      </c>
      <c r="U18" s="54">
        <v>2557</v>
      </c>
    </row>
    <row r="19" spans="2:21" ht="12" customHeight="1">
      <c r="B19" s="111">
        <v>7</v>
      </c>
      <c r="C19" s="102">
        <f t="shared" si="12"/>
        <v>28748</v>
      </c>
      <c r="D19" s="103">
        <f t="shared" si="15"/>
        <v>14652</v>
      </c>
      <c r="E19" s="103">
        <f t="shared" si="15"/>
        <v>14096</v>
      </c>
      <c r="F19" s="103">
        <f t="shared" si="13"/>
        <v>15532</v>
      </c>
      <c r="G19" s="108">
        <v>7875</v>
      </c>
      <c r="H19" s="108">
        <v>7657</v>
      </c>
      <c r="I19" s="103">
        <f t="shared" si="14"/>
        <v>13216</v>
      </c>
      <c r="J19" s="108">
        <v>6777</v>
      </c>
      <c r="K19" s="112">
        <v>6439</v>
      </c>
      <c r="L19" s="107">
        <v>59</v>
      </c>
      <c r="M19" s="102">
        <f t="shared" si="8"/>
        <v>11512</v>
      </c>
      <c r="N19" s="103">
        <f t="shared" si="11"/>
        <v>5602</v>
      </c>
      <c r="O19" s="103">
        <f t="shared" si="11"/>
        <v>5910</v>
      </c>
      <c r="P19" s="103">
        <f t="shared" si="9"/>
        <v>6492</v>
      </c>
      <c r="Q19" s="108">
        <v>3174</v>
      </c>
      <c r="R19" s="108">
        <v>3318</v>
      </c>
      <c r="S19" s="103">
        <f t="shared" si="10"/>
        <v>5020</v>
      </c>
      <c r="T19" s="108">
        <v>2428</v>
      </c>
      <c r="U19" s="54">
        <v>2592</v>
      </c>
    </row>
    <row r="20" spans="2:21" ht="12" customHeight="1">
      <c r="B20" s="111">
        <v>8</v>
      </c>
      <c r="C20" s="102">
        <f t="shared" si="12"/>
        <v>30843</v>
      </c>
      <c r="D20" s="103">
        <f t="shared" si="15"/>
        <v>15748</v>
      </c>
      <c r="E20" s="103">
        <f t="shared" si="15"/>
        <v>15095</v>
      </c>
      <c r="F20" s="103">
        <f t="shared" si="13"/>
        <v>16746</v>
      </c>
      <c r="G20" s="108">
        <v>8493</v>
      </c>
      <c r="H20" s="108">
        <v>8253</v>
      </c>
      <c r="I20" s="103">
        <f t="shared" si="14"/>
        <v>14097</v>
      </c>
      <c r="J20" s="108">
        <v>7255</v>
      </c>
      <c r="K20" s="112">
        <v>6842</v>
      </c>
      <c r="L20" s="107"/>
      <c r="M20" s="102"/>
      <c r="N20" s="108"/>
      <c r="O20" s="108"/>
      <c r="P20" s="103"/>
      <c r="Q20" s="108"/>
      <c r="R20" s="108"/>
      <c r="S20" s="103"/>
      <c r="T20" s="108"/>
      <c r="U20" s="54"/>
    </row>
    <row r="21" spans="2:21" ht="12" customHeight="1">
      <c r="B21" s="111">
        <v>9</v>
      </c>
      <c r="C21" s="102">
        <f t="shared" si="12"/>
        <v>32529</v>
      </c>
      <c r="D21" s="103">
        <f t="shared" si="15"/>
        <v>16655</v>
      </c>
      <c r="E21" s="103">
        <f t="shared" si="15"/>
        <v>15874</v>
      </c>
      <c r="F21" s="103">
        <f t="shared" si="13"/>
        <v>17791</v>
      </c>
      <c r="G21" s="108">
        <v>9103</v>
      </c>
      <c r="H21" s="108">
        <v>8688</v>
      </c>
      <c r="I21" s="103">
        <f t="shared" si="14"/>
        <v>14738</v>
      </c>
      <c r="J21" s="108">
        <v>7552</v>
      </c>
      <c r="K21" s="112">
        <v>7186</v>
      </c>
      <c r="L21" s="101" t="s">
        <v>386</v>
      </c>
      <c r="M21" s="102">
        <f aca="true" t="shared" si="16" ref="M21:M26">SUM(N21:O21)</f>
        <v>44749</v>
      </c>
      <c r="N21" s="108">
        <f>SUM(N22:N26)</f>
        <v>21500</v>
      </c>
      <c r="O21" s="108">
        <f>SUM(O22:O26)</f>
        <v>23249</v>
      </c>
      <c r="P21" s="103">
        <f aca="true" t="shared" si="17" ref="P21:P26">SUM(Q21:R21)</f>
        <v>25392</v>
      </c>
      <c r="Q21" s="108">
        <f>SUM(Q22:Q26)</f>
        <v>12124</v>
      </c>
      <c r="R21" s="108">
        <f>SUM(R22:R26)</f>
        <v>13268</v>
      </c>
      <c r="S21" s="103">
        <f aca="true" t="shared" si="18" ref="S21:S26">SUM(T21:U21)</f>
        <v>19357</v>
      </c>
      <c r="T21" s="108">
        <f>SUM(T22:T26)</f>
        <v>9376</v>
      </c>
      <c r="U21" s="54">
        <f>SUM(U22:U26)</f>
        <v>9981</v>
      </c>
    </row>
    <row r="22" spans="2:21" ht="12" customHeight="1">
      <c r="B22" s="111"/>
      <c r="C22" s="102"/>
      <c r="D22" s="108"/>
      <c r="E22" s="108"/>
      <c r="F22" s="103"/>
      <c r="G22" s="108"/>
      <c r="H22" s="108"/>
      <c r="I22" s="103"/>
      <c r="J22" s="108"/>
      <c r="K22" s="112"/>
      <c r="L22" s="107">
        <v>60</v>
      </c>
      <c r="M22" s="102">
        <f t="shared" si="16"/>
        <v>10284</v>
      </c>
      <c r="N22" s="103">
        <f aca="true" t="shared" si="19" ref="N22:O26">SUM(Q22+T22)</f>
        <v>4968</v>
      </c>
      <c r="O22" s="103">
        <f t="shared" si="19"/>
        <v>5316</v>
      </c>
      <c r="P22" s="103">
        <f t="shared" si="17"/>
        <v>5823</v>
      </c>
      <c r="Q22" s="108">
        <v>2846</v>
      </c>
      <c r="R22" s="108">
        <v>2977</v>
      </c>
      <c r="S22" s="103">
        <f t="shared" si="18"/>
        <v>4461</v>
      </c>
      <c r="T22" s="108">
        <v>2122</v>
      </c>
      <c r="U22" s="54">
        <v>2339</v>
      </c>
    </row>
    <row r="23" spans="2:21" ht="12" customHeight="1">
      <c r="B23" s="109" t="s">
        <v>387</v>
      </c>
      <c r="C23" s="102">
        <f aca="true" t="shared" si="20" ref="C23:C28">SUM(D23:E23)</f>
        <v>163771</v>
      </c>
      <c r="D23" s="108">
        <f>SUM(D24:D28)</f>
        <v>83958</v>
      </c>
      <c r="E23" s="108">
        <f>SUM(E24:E28)</f>
        <v>79813</v>
      </c>
      <c r="F23" s="103">
        <f aca="true" t="shared" si="21" ref="F23:F28">SUM(G23:H23)</f>
        <v>91490</v>
      </c>
      <c r="G23" s="108">
        <f>SUM(G24:G28)</f>
        <v>46985</v>
      </c>
      <c r="H23" s="108">
        <f>SUM(H24:H28)</f>
        <v>44505</v>
      </c>
      <c r="I23" s="103">
        <f aca="true" t="shared" si="22" ref="I23:I28">SUM(J23:K23)</f>
        <v>72281</v>
      </c>
      <c r="J23" s="108">
        <f>SUM(J24:J28)</f>
        <v>36973</v>
      </c>
      <c r="K23" s="112">
        <f>SUM(K24:K28)</f>
        <v>35308</v>
      </c>
      <c r="L23" s="107">
        <v>61</v>
      </c>
      <c r="M23" s="102">
        <f t="shared" si="16"/>
        <v>9237</v>
      </c>
      <c r="N23" s="103">
        <f t="shared" si="19"/>
        <v>4441</v>
      </c>
      <c r="O23" s="103">
        <f t="shared" si="19"/>
        <v>4796</v>
      </c>
      <c r="P23" s="103">
        <f t="shared" si="17"/>
        <v>5385</v>
      </c>
      <c r="Q23" s="108">
        <v>2582</v>
      </c>
      <c r="R23" s="108">
        <v>2803</v>
      </c>
      <c r="S23" s="103">
        <f t="shared" si="18"/>
        <v>3852</v>
      </c>
      <c r="T23" s="108">
        <v>1859</v>
      </c>
      <c r="U23" s="54">
        <v>1993</v>
      </c>
    </row>
    <row r="24" spans="2:21" ht="12" customHeight="1">
      <c r="B24" s="111">
        <v>10</v>
      </c>
      <c r="C24" s="102">
        <f t="shared" si="20"/>
        <v>35582</v>
      </c>
      <c r="D24" s="103">
        <f aca="true" t="shared" si="23" ref="D24:E28">SUM(G24+J24)</f>
        <v>18128</v>
      </c>
      <c r="E24" s="103">
        <f t="shared" si="23"/>
        <v>17454</v>
      </c>
      <c r="F24" s="103">
        <f t="shared" si="21"/>
        <v>19785</v>
      </c>
      <c r="G24" s="108">
        <v>10172</v>
      </c>
      <c r="H24" s="108">
        <v>9613</v>
      </c>
      <c r="I24" s="103">
        <f t="shared" si="22"/>
        <v>15797</v>
      </c>
      <c r="J24" s="108">
        <v>7956</v>
      </c>
      <c r="K24" s="112">
        <v>7841</v>
      </c>
      <c r="L24" s="107">
        <v>62</v>
      </c>
      <c r="M24" s="102">
        <f t="shared" si="16"/>
        <v>8845</v>
      </c>
      <c r="N24" s="103">
        <f t="shared" si="19"/>
        <v>4257</v>
      </c>
      <c r="O24" s="103">
        <f t="shared" si="19"/>
        <v>4588</v>
      </c>
      <c r="P24" s="103">
        <f t="shared" si="17"/>
        <v>4922</v>
      </c>
      <c r="Q24" s="108">
        <v>2330</v>
      </c>
      <c r="R24" s="108">
        <v>2592</v>
      </c>
      <c r="S24" s="103">
        <f t="shared" si="18"/>
        <v>3923</v>
      </c>
      <c r="T24" s="108">
        <v>1927</v>
      </c>
      <c r="U24" s="54">
        <v>1996</v>
      </c>
    </row>
    <row r="25" spans="2:21" ht="12" customHeight="1">
      <c r="B25" s="111">
        <v>11</v>
      </c>
      <c r="C25" s="102">
        <f t="shared" si="20"/>
        <v>36179</v>
      </c>
      <c r="D25" s="103">
        <f t="shared" si="23"/>
        <v>18583</v>
      </c>
      <c r="E25" s="103">
        <f t="shared" si="23"/>
        <v>17596</v>
      </c>
      <c r="F25" s="103">
        <f t="shared" si="21"/>
        <v>20020</v>
      </c>
      <c r="G25" s="108">
        <v>10296</v>
      </c>
      <c r="H25" s="108">
        <v>9724</v>
      </c>
      <c r="I25" s="103">
        <f t="shared" si="22"/>
        <v>16159</v>
      </c>
      <c r="J25" s="108">
        <v>8287</v>
      </c>
      <c r="K25" s="112">
        <v>7872</v>
      </c>
      <c r="L25" s="107">
        <v>63</v>
      </c>
      <c r="M25" s="102">
        <f t="shared" si="16"/>
        <v>8684</v>
      </c>
      <c r="N25" s="103">
        <f t="shared" si="19"/>
        <v>4199</v>
      </c>
      <c r="O25" s="103">
        <f t="shared" si="19"/>
        <v>4485</v>
      </c>
      <c r="P25" s="103">
        <f t="shared" si="17"/>
        <v>4972</v>
      </c>
      <c r="Q25" s="108">
        <v>2388</v>
      </c>
      <c r="R25" s="108">
        <v>2584</v>
      </c>
      <c r="S25" s="103">
        <f t="shared" si="18"/>
        <v>3712</v>
      </c>
      <c r="T25" s="108">
        <v>1811</v>
      </c>
      <c r="U25" s="54">
        <v>1901</v>
      </c>
    </row>
    <row r="26" spans="2:21" ht="12" customHeight="1">
      <c r="B26" s="111">
        <v>12</v>
      </c>
      <c r="C26" s="102">
        <f t="shared" si="20"/>
        <v>34480</v>
      </c>
      <c r="D26" s="103">
        <f t="shared" si="23"/>
        <v>17661</v>
      </c>
      <c r="E26" s="103">
        <f t="shared" si="23"/>
        <v>16819</v>
      </c>
      <c r="F26" s="103">
        <f t="shared" si="21"/>
        <v>19396</v>
      </c>
      <c r="G26" s="108">
        <v>9912</v>
      </c>
      <c r="H26" s="108">
        <v>9484</v>
      </c>
      <c r="I26" s="103">
        <f t="shared" si="22"/>
        <v>15084</v>
      </c>
      <c r="J26" s="108">
        <v>7749</v>
      </c>
      <c r="K26" s="112">
        <v>7335</v>
      </c>
      <c r="L26" s="107">
        <v>64</v>
      </c>
      <c r="M26" s="102">
        <f t="shared" si="16"/>
        <v>7699</v>
      </c>
      <c r="N26" s="103">
        <f t="shared" si="19"/>
        <v>3635</v>
      </c>
      <c r="O26" s="103">
        <f t="shared" si="19"/>
        <v>4064</v>
      </c>
      <c r="P26" s="103">
        <f t="shared" si="17"/>
        <v>4290</v>
      </c>
      <c r="Q26" s="108">
        <v>1978</v>
      </c>
      <c r="R26" s="108">
        <v>2312</v>
      </c>
      <c r="S26" s="103">
        <f t="shared" si="18"/>
        <v>3409</v>
      </c>
      <c r="T26" s="108">
        <v>1657</v>
      </c>
      <c r="U26" s="54">
        <v>1752</v>
      </c>
    </row>
    <row r="27" spans="2:21" ht="12" customHeight="1">
      <c r="B27" s="111">
        <v>13</v>
      </c>
      <c r="C27" s="102">
        <f t="shared" si="20"/>
        <v>34330</v>
      </c>
      <c r="D27" s="103">
        <f t="shared" si="23"/>
        <v>17613</v>
      </c>
      <c r="E27" s="103">
        <f t="shared" si="23"/>
        <v>16717</v>
      </c>
      <c r="F27" s="103">
        <f t="shared" si="21"/>
        <v>19335</v>
      </c>
      <c r="G27" s="108">
        <v>9919</v>
      </c>
      <c r="H27" s="108">
        <v>9416</v>
      </c>
      <c r="I27" s="103">
        <f t="shared" si="22"/>
        <v>14995</v>
      </c>
      <c r="J27" s="108">
        <v>7694</v>
      </c>
      <c r="K27" s="112">
        <v>7301</v>
      </c>
      <c r="L27" s="107"/>
      <c r="M27" s="102"/>
      <c r="N27" s="108"/>
      <c r="O27" s="108"/>
      <c r="P27" s="103"/>
      <c r="Q27" s="108"/>
      <c r="R27" s="108"/>
      <c r="S27" s="103"/>
      <c r="T27" s="108"/>
      <c r="U27" s="54"/>
    </row>
    <row r="28" spans="2:21" ht="12" customHeight="1">
      <c r="B28" s="111">
        <v>14</v>
      </c>
      <c r="C28" s="102">
        <f t="shared" si="20"/>
        <v>23200</v>
      </c>
      <c r="D28" s="103">
        <f t="shared" si="23"/>
        <v>11973</v>
      </c>
      <c r="E28" s="103">
        <f t="shared" si="23"/>
        <v>11227</v>
      </c>
      <c r="F28" s="103">
        <f t="shared" si="21"/>
        <v>12954</v>
      </c>
      <c r="G28" s="108">
        <v>6686</v>
      </c>
      <c r="H28" s="108">
        <v>6268</v>
      </c>
      <c r="I28" s="103">
        <f t="shared" si="22"/>
        <v>10246</v>
      </c>
      <c r="J28" s="108">
        <v>5287</v>
      </c>
      <c r="K28" s="112">
        <v>4959</v>
      </c>
      <c r="L28" s="101" t="s">
        <v>388</v>
      </c>
      <c r="M28" s="102">
        <f aca="true" t="shared" si="24" ref="M28:M33">SUM(N28:O28)</f>
        <v>33221</v>
      </c>
      <c r="N28" s="108">
        <f>SUM(N29:N33)</f>
        <v>15205</v>
      </c>
      <c r="O28" s="108">
        <f>SUM(O29:O33)</f>
        <v>18016</v>
      </c>
      <c r="P28" s="103">
        <f aca="true" t="shared" si="25" ref="P28:P33">SUM(Q28:R28)</f>
        <v>18873</v>
      </c>
      <c r="Q28" s="108">
        <f>SUM(Q29:Q33)</f>
        <v>8627</v>
      </c>
      <c r="R28" s="108">
        <f>SUM(R29:R33)</f>
        <v>10246</v>
      </c>
      <c r="S28" s="103">
        <f aca="true" t="shared" si="26" ref="S28:S33">SUM(T28:U28)</f>
        <v>14348</v>
      </c>
      <c r="T28" s="108">
        <f>SUM(T29:T33)</f>
        <v>6578</v>
      </c>
      <c r="U28" s="54">
        <f>SUM(U29:U33)</f>
        <v>7770</v>
      </c>
    </row>
    <row r="29" spans="2:21" ht="12" customHeight="1">
      <c r="B29" s="111"/>
      <c r="C29" s="102"/>
      <c r="D29" s="108"/>
      <c r="E29" s="108"/>
      <c r="F29" s="103"/>
      <c r="G29" s="108"/>
      <c r="H29" s="108"/>
      <c r="I29" s="103"/>
      <c r="J29" s="108"/>
      <c r="K29" s="112"/>
      <c r="L29" s="107">
        <v>65</v>
      </c>
      <c r="M29" s="102">
        <f t="shared" si="24"/>
        <v>7950</v>
      </c>
      <c r="N29" s="103">
        <f aca="true" t="shared" si="27" ref="N29:O33">SUM(Q29+T29)</f>
        <v>3715</v>
      </c>
      <c r="O29" s="103">
        <f t="shared" si="27"/>
        <v>4235</v>
      </c>
      <c r="P29" s="103">
        <f t="shared" si="25"/>
        <v>4535</v>
      </c>
      <c r="Q29" s="108">
        <v>2116</v>
      </c>
      <c r="R29" s="108">
        <v>2419</v>
      </c>
      <c r="S29" s="103">
        <f t="shared" si="26"/>
        <v>3415</v>
      </c>
      <c r="T29" s="108">
        <v>1599</v>
      </c>
      <c r="U29" s="54">
        <v>1816</v>
      </c>
    </row>
    <row r="30" spans="2:21" ht="12" customHeight="1">
      <c r="B30" s="109" t="s">
        <v>389</v>
      </c>
      <c r="C30" s="102">
        <f aca="true" t="shared" si="28" ref="C30:C35">SUM(D30:E30)</f>
        <v>115811</v>
      </c>
      <c r="D30" s="108">
        <f>SUM(D31:D35)</f>
        <v>55118</v>
      </c>
      <c r="E30" s="108">
        <f>SUM(E31:E35)</f>
        <v>60693</v>
      </c>
      <c r="F30" s="103">
        <f aca="true" t="shared" si="29" ref="F30:F35">SUM(G30:H30)</f>
        <v>72236</v>
      </c>
      <c r="G30" s="108">
        <f>SUM(G31:G35)</f>
        <v>34274</v>
      </c>
      <c r="H30" s="108">
        <f>SUM(H31:H35)</f>
        <v>37962</v>
      </c>
      <c r="I30" s="103">
        <f aca="true" t="shared" si="30" ref="I30:I35">SUM(J30:K30)</f>
        <v>43575</v>
      </c>
      <c r="J30" s="108">
        <f>SUM(J31:J35)</f>
        <v>20844</v>
      </c>
      <c r="K30" s="112">
        <f>SUM(K31:K35)</f>
        <v>22731</v>
      </c>
      <c r="L30" s="107">
        <v>66</v>
      </c>
      <c r="M30" s="102">
        <f t="shared" si="24"/>
        <v>6836</v>
      </c>
      <c r="N30" s="103">
        <f t="shared" si="27"/>
        <v>3180</v>
      </c>
      <c r="O30" s="103">
        <f t="shared" si="27"/>
        <v>3656</v>
      </c>
      <c r="P30" s="103">
        <f t="shared" si="25"/>
        <v>3809</v>
      </c>
      <c r="Q30" s="108">
        <v>1735</v>
      </c>
      <c r="R30" s="108">
        <v>2074</v>
      </c>
      <c r="S30" s="103">
        <f t="shared" si="26"/>
        <v>3027</v>
      </c>
      <c r="T30" s="108">
        <v>1445</v>
      </c>
      <c r="U30" s="54">
        <v>1582</v>
      </c>
    </row>
    <row r="31" spans="2:21" ht="12" customHeight="1">
      <c r="B31" s="111">
        <v>15</v>
      </c>
      <c r="C31" s="102">
        <f t="shared" si="28"/>
        <v>23676</v>
      </c>
      <c r="D31" s="103">
        <f aca="true" t="shared" si="31" ref="D31:E35">SUM(G31+J31)</f>
        <v>11820</v>
      </c>
      <c r="E31" s="103">
        <f t="shared" si="31"/>
        <v>11856</v>
      </c>
      <c r="F31" s="103">
        <f t="shared" si="29"/>
        <v>14183</v>
      </c>
      <c r="G31" s="108">
        <v>7052</v>
      </c>
      <c r="H31" s="108">
        <v>7131</v>
      </c>
      <c r="I31" s="103">
        <f t="shared" si="30"/>
        <v>9493</v>
      </c>
      <c r="J31" s="108">
        <v>4768</v>
      </c>
      <c r="K31" s="112">
        <v>4725</v>
      </c>
      <c r="L31" s="107">
        <v>67</v>
      </c>
      <c r="M31" s="102">
        <f t="shared" si="24"/>
        <v>6612</v>
      </c>
      <c r="N31" s="103">
        <f t="shared" si="27"/>
        <v>3037</v>
      </c>
      <c r="O31" s="103">
        <f t="shared" si="27"/>
        <v>3575</v>
      </c>
      <c r="P31" s="103">
        <f t="shared" si="25"/>
        <v>3821</v>
      </c>
      <c r="Q31" s="108">
        <v>1767</v>
      </c>
      <c r="R31" s="108">
        <v>2054</v>
      </c>
      <c r="S31" s="103">
        <f t="shared" si="26"/>
        <v>2791</v>
      </c>
      <c r="T31" s="108">
        <v>1270</v>
      </c>
      <c r="U31" s="54">
        <v>1521</v>
      </c>
    </row>
    <row r="32" spans="2:21" ht="12" customHeight="1">
      <c r="B32" s="111">
        <v>16</v>
      </c>
      <c r="C32" s="102">
        <f t="shared" si="28"/>
        <v>24818</v>
      </c>
      <c r="D32" s="103">
        <f t="shared" si="31"/>
        <v>12088</v>
      </c>
      <c r="E32" s="103">
        <f t="shared" si="31"/>
        <v>12730</v>
      </c>
      <c r="F32" s="103">
        <f t="shared" si="29"/>
        <v>15644</v>
      </c>
      <c r="G32" s="108">
        <v>7598</v>
      </c>
      <c r="H32" s="108">
        <v>8046</v>
      </c>
      <c r="I32" s="103">
        <f t="shared" si="30"/>
        <v>9174</v>
      </c>
      <c r="J32" s="108">
        <v>4490</v>
      </c>
      <c r="K32" s="112">
        <v>4684</v>
      </c>
      <c r="L32" s="107">
        <v>68</v>
      </c>
      <c r="M32" s="102">
        <f t="shared" si="24"/>
        <v>6203</v>
      </c>
      <c r="N32" s="103">
        <f t="shared" si="27"/>
        <v>2798</v>
      </c>
      <c r="O32" s="103">
        <f t="shared" si="27"/>
        <v>3405</v>
      </c>
      <c r="P32" s="103">
        <f t="shared" si="25"/>
        <v>3538</v>
      </c>
      <c r="Q32" s="108">
        <v>1601</v>
      </c>
      <c r="R32" s="108">
        <v>1937</v>
      </c>
      <c r="S32" s="103">
        <f t="shared" si="26"/>
        <v>2665</v>
      </c>
      <c r="T32" s="108">
        <v>1197</v>
      </c>
      <c r="U32" s="54">
        <v>1468</v>
      </c>
    </row>
    <row r="33" spans="2:21" ht="12" customHeight="1">
      <c r="B33" s="111">
        <v>17</v>
      </c>
      <c r="C33" s="102">
        <f t="shared" si="28"/>
        <v>24045</v>
      </c>
      <c r="D33" s="103">
        <f t="shared" si="31"/>
        <v>11571</v>
      </c>
      <c r="E33" s="103">
        <f t="shared" si="31"/>
        <v>12474</v>
      </c>
      <c r="F33" s="103">
        <f t="shared" si="29"/>
        <v>15084</v>
      </c>
      <c r="G33" s="108">
        <v>7259</v>
      </c>
      <c r="H33" s="108">
        <v>7825</v>
      </c>
      <c r="I33" s="103">
        <f t="shared" si="30"/>
        <v>8961</v>
      </c>
      <c r="J33" s="108">
        <v>4312</v>
      </c>
      <c r="K33" s="112">
        <v>4649</v>
      </c>
      <c r="L33" s="107">
        <v>69</v>
      </c>
      <c r="M33" s="102">
        <f t="shared" si="24"/>
        <v>5620</v>
      </c>
      <c r="N33" s="103">
        <f t="shared" si="27"/>
        <v>2475</v>
      </c>
      <c r="O33" s="103">
        <f t="shared" si="27"/>
        <v>3145</v>
      </c>
      <c r="P33" s="103">
        <f t="shared" si="25"/>
        <v>3170</v>
      </c>
      <c r="Q33" s="108">
        <v>1408</v>
      </c>
      <c r="R33" s="108">
        <v>1762</v>
      </c>
      <c r="S33" s="103">
        <f t="shared" si="26"/>
        <v>2450</v>
      </c>
      <c r="T33" s="108">
        <v>1067</v>
      </c>
      <c r="U33" s="54">
        <v>1383</v>
      </c>
    </row>
    <row r="34" spans="2:21" ht="12" customHeight="1">
      <c r="B34" s="111">
        <v>18</v>
      </c>
      <c r="C34" s="102">
        <f t="shared" si="28"/>
        <v>22975</v>
      </c>
      <c r="D34" s="103">
        <f t="shared" si="31"/>
        <v>10688</v>
      </c>
      <c r="E34" s="103">
        <f t="shared" si="31"/>
        <v>12287</v>
      </c>
      <c r="F34" s="103">
        <f t="shared" si="29"/>
        <v>14458</v>
      </c>
      <c r="G34" s="108">
        <v>6701</v>
      </c>
      <c r="H34" s="108">
        <v>7757</v>
      </c>
      <c r="I34" s="103">
        <f t="shared" si="30"/>
        <v>8517</v>
      </c>
      <c r="J34" s="108">
        <v>3987</v>
      </c>
      <c r="K34" s="112">
        <v>4530</v>
      </c>
      <c r="L34" s="107"/>
      <c r="M34" s="102"/>
      <c r="N34" s="108"/>
      <c r="O34" s="108"/>
      <c r="P34" s="103"/>
      <c r="Q34" s="108"/>
      <c r="R34" s="108"/>
      <c r="S34" s="103"/>
      <c r="T34" s="108"/>
      <c r="U34" s="54"/>
    </row>
    <row r="35" spans="2:21" ht="12" customHeight="1">
      <c r="B35" s="111">
        <v>19</v>
      </c>
      <c r="C35" s="102">
        <f t="shared" si="28"/>
        <v>20297</v>
      </c>
      <c r="D35" s="103">
        <f t="shared" si="31"/>
        <v>8951</v>
      </c>
      <c r="E35" s="103">
        <f t="shared" si="31"/>
        <v>11346</v>
      </c>
      <c r="F35" s="103">
        <f t="shared" si="29"/>
        <v>12867</v>
      </c>
      <c r="G35" s="108">
        <v>5664</v>
      </c>
      <c r="H35" s="108">
        <v>7203</v>
      </c>
      <c r="I35" s="103">
        <f t="shared" si="30"/>
        <v>7430</v>
      </c>
      <c r="J35" s="108">
        <v>3287</v>
      </c>
      <c r="K35" s="112">
        <v>4143</v>
      </c>
      <c r="L35" s="101" t="s">
        <v>390</v>
      </c>
      <c r="M35" s="102">
        <f aca="true" t="shared" si="32" ref="M35:M40">SUM(N35:O35)</f>
        <v>23420</v>
      </c>
      <c r="N35" s="108">
        <f>SUM(N36:N40)</f>
        <v>9723</v>
      </c>
      <c r="O35" s="108">
        <f>SUM(O36:O40)</f>
        <v>13697</v>
      </c>
      <c r="P35" s="103">
        <f aca="true" t="shared" si="33" ref="P35:P40">SUM(Q35:R35)</f>
        <v>13472</v>
      </c>
      <c r="Q35" s="108">
        <f>SUM(Q36:Q40)</f>
        <v>5541</v>
      </c>
      <c r="R35" s="108">
        <f>SUM(R36:R40)</f>
        <v>7931</v>
      </c>
      <c r="S35" s="103">
        <f aca="true" t="shared" si="34" ref="S35:S40">SUM(T35:U35)</f>
        <v>9948</v>
      </c>
      <c r="T35" s="108">
        <f>SUM(T36:T40)</f>
        <v>4182</v>
      </c>
      <c r="U35" s="54">
        <f>SUM(U36:U40)</f>
        <v>5766</v>
      </c>
    </row>
    <row r="36" spans="2:21" ht="12" customHeight="1">
      <c r="B36" s="111"/>
      <c r="C36" s="102"/>
      <c r="D36" s="108"/>
      <c r="E36" s="108"/>
      <c r="F36" s="103"/>
      <c r="G36" s="108"/>
      <c r="H36" s="108"/>
      <c r="I36" s="103"/>
      <c r="J36" s="108"/>
      <c r="K36" s="112"/>
      <c r="L36" s="107">
        <v>70</v>
      </c>
      <c r="M36" s="102">
        <f t="shared" si="32"/>
        <v>5760</v>
      </c>
      <c r="N36" s="103">
        <f aca="true" t="shared" si="35" ref="N36:O40">SUM(Q36+T36)</f>
        <v>2449</v>
      </c>
      <c r="O36" s="103">
        <f t="shared" si="35"/>
        <v>3311</v>
      </c>
      <c r="P36" s="103">
        <f t="shared" si="33"/>
        <v>3293</v>
      </c>
      <c r="Q36" s="108">
        <v>1394</v>
      </c>
      <c r="R36" s="108">
        <v>1899</v>
      </c>
      <c r="S36" s="103">
        <f t="shared" si="34"/>
        <v>2467</v>
      </c>
      <c r="T36" s="108">
        <v>1055</v>
      </c>
      <c r="U36" s="54">
        <v>1412</v>
      </c>
    </row>
    <row r="37" spans="2:21" ht="12" customHeight="1">
      <c r="B37" s="109" t="s">
        <v>391</v>
      </c>
      <c r="C37" s="102">
        <f aca="true" t="shared" si="36" ref="C37:C42">SUM(D37:E37)</f>
        <v>99216</v>
      </c>
      <c r="D37" s="108">
        <f>SUM(D38:D42)</f>
        <v>43798</v>
      </c>
      <c r="E37" s="108">
        <f>SUM(E38:E42)</f>
        <v>55418</v>
      </c>
      <c r="F37" s="103">
        <f aca="true" t="shared" si="37" ref="F37:F42">SUM(G37:H37)</f>
        <v>61772</v>
      </c>
      <c r="G37" s="108">
        <f>SUM(G38:G42)</f>
        <v>27410</v>
      </c>
      <c r="H37" s="108">
        <f>SUM(H38:H42)</f>
        <v>34362</v>
      </c>
      <c r="I37" s="103">
        <f aca="true" t="shared" si="38" ref="I37:I42">SUM(J37:K37)</f>
        <v>37444</v>
      </c>
      <c r="J37" s="108">
        <f>SUM(J38:J42)</f>
        <v>16388</v>
      </c>
      <c r="K37" s="112">
        <f>SUM(K38:K42)</f>
        <v>21056</v>
      </c>
      <c r="L37" s="107">
        <v>71</v>
      </c>
      <c r="M37" s="102">
        <f t="shared" si="32"/>
        <v>5393</v>
      </c>
      <c r="N37" s="103">
        <f t="shared" si="35"/>
        <v>2234</v>
      </c>
      <c r="O37" s="103">
        <f t="shared" si="35"/>
        <v>3159</v>
      </c>
      <c r="P37" s="103">
        <f t="shared" si="33"/>
        <v>3064</v>
      </c>
      <c r="Q37" s="108">
        <v>1224</v>
      </c>
      <c r="R37" s="108">
        <v>1840</v>
      </c>
      <c r="S37" s="103">
        <f t="shared" si="34"/>
        <v>2329</v>
      </c>
      <c r="T37" s="108">
        <v>1010</v>
      </c>
      <c r="U37" s="54">
        <v>1319</v>
      </c>
    </row>
    <row r="38" spans="2:21" ht="12" customHeight="1">
      <c r="B38" s="111">
        <v>20</v>
      </c>
      <c r="C38" s="102">
        <f t="shared" si="36"/>
        <v>19909</v>
      </c>
      <c r="D38" s="103">
        <f aca="true" t="shared" si="39" ref="D38:E42">SUM(G38+J38)</f>
        <v>8578</v>
      </c>
      <c r="E38" s="103">
        <f t="shared" si="39"/>
        <v>11331</v>
      </c>
      <c r="F38" s="103">
        <f t="shared" si="37"/>
        <v>12543</v>
      </c>
      <c r="G38" s="108">
        <v>5477</v>
      </c>
      <c r="H38" s="108">
        <v>7066</v>
      </c>
      <c r="I38" s="103">
        <f t="shared" si="38"/>
        <v>7366</v>
      </c>
      <c r="J38" s="108">
        <v>3101</v>
      </c>
      <c r="K38" s="112">
        <v>4265</v>
      </c>
      <c r="L38" s="107">
        <v>72</v>
      </c>
      <c r="M38" s="102">
        <f t="shared" si="32"/>
        <v>4588</v>
      </c>
      <c r="N38" s="103">
        <f t="shared" si="35"/>
        <v>1937</v>
      </c>
      <c r="O38" s="103">
        <f t="shared" si="35"/>
        <v>2651</v>
      </c>
      <c r="P38" s="103">
        <f t="shared" si="33"/>
        <v>2637</v>
      </c>
      <c r="Q38" s="108">
        <v>1115</v>
      </c>
      <c r="R38" s="108">
        <v>1522</v>
      </c>
      <c r="S38" s="103">
        <f t="shared" si="34"/>
        <v>1951</v>
      </c>
      <c r="T38" s="108">
        <v>822</v>
      </c>
      <c r="U38" s="54">
        <v>1129</v>
      </c>
    </row>
    <row r="39" spans="2:21" ht="12" customHeight="1">
      <c r="B39" s="111">
        <v>21</v>
      </c>
      <c r="C39" s="102">
        <f t="shared" si="36"/>
        <v>18177</v>
      </c>
      <c r="D39" s="103">
        <f t="shared" si="39"/>
        <v>7822</v>
      </c>
      <c r="E39" s="103">
        <f t="shared" si="39"/>
        <v>10355</v>
      </c>
      <c r="F39" s="103">
        <f t="shared" si="37"/>
        <v>11502</v>
      </c>
      <c r="G39" s="108">
        <v>4987</v>
      </c>
      <c r="H39" s="108">
        <v>6515</v>
      </c>
      <c r="I39" s="103">
        <f t="shared" si="38"/>
        <v>6675</v>
      </c>
      <c r="J39" s="108">
        <v>2835</v>
      </c>
      <c r="K39" s="112">
        <v>3840</v>
      </c>
      <c r="L39" s="107">
        <v>73</v>
      </c>
      <c r="M39" s="102">
        <f t="shared" si="32"/>
        <v>4275</v>
      </c>
      <c r="N39" s="103">
        <f t="shared" si="35"/>
        <v>1735</v>
      </c>
      <c r="O39" s="103">
        <f t="shared" si="35"/>
        <v>2540</v>
      </c>
      <c r="P39" s="103">
        <f t="shared" si="33"/>
        <v>2478</v>
      </c>
      <c r="Q39" s="108">
        <v>998</v>
      </c>
      <c r="R39" s="108">
        <v>1480</v>
      </c>
      <c r="S39" s="103">
        <f t="shared" si="34"/>
        <v>1797</v>
      </c>
      <c r="T39" s="108">
        <v>737</v>
      </c>
      <c r="U39" s="54">
        <v>1060</v>
      </c>
    </row>
    <row r="40" spans="2:21" ht="12" customHeight="1">
      <c r="B40" s="111">
        <v>22</v>
      </c>
      <c r="C40" s="102">
        <f t="shared" si="36"/>
        <v>20100</v>
      </c>
      <c r="D40" s="103">
        <f t="shared" si="39"/>
        <v>8964</v>
      </c>
      <c r="E40" s="103">
        <f t="shared" si="39"/>
        <v>11136</v>
      </c>
      <c r="F40" s="103">
        <f t="shared" si="37"/>
        <v>12442</v>
      </c>
      <c r="G40" s="108">
        <v>5552</v>
      </c>
      <c r="H40" s="108">
        <v>6890</v>
      </c>
      <c r="I40" s="103">
        <f t="shared" si="38"/>
        <v>7658</v>
      </c>
      <c r="J40" s="108">
        <v>3412</v>
      </c>
      <c r="K40" s="112">
        <v>4246</v>
      </c>
      <c r="L40" s="107">
        <v>74</v>
      </c>
      <c r="M40" s="102">
        <f t="shared" si="32"/>
        <v>3404</v>
      </c>
      <c r="N40" s="103">
        <f t="shared" si="35"/>
        <v>1368</v>
      </c>
      <c r="O40" s="103">
        <f t="shared" si="35"/>
        <v>2036</v>
      </c>
      <c r="P40" s="103">
        <f t="shared" si="33"/>
        <v>2000</v>
      </c>
      <c r="Q40" s="108">
        <v>810</v>
      </c>
      <c r="R40" s="108">
        <v>1190</v>
      </c>
      <c r="S40" s="103">
        <f t="shared" si="34"/>
        <v>1404</v>
      </c>
      <c r="T40" s="108">
        <v>558</v>
      </c>
      <c r="U40" s="54">
        <v>846</v>
      </c>
    </row>
    <row r="41" spans="2:21" ht="12" customHeight="1">
      <c r="B41" s="111">
        <v>23</v>
      </c>
      <c r="C41" s="102">
        <f t="shared" si="36"/>
        <v>20344</v>
      </c>
      <c r="D41" s="103">
        <f t="shared" si="39"/>
        <v>8972</v>
      </c>
      <c r="E41" s="103">
        <f t="shared" si="39"/>
        <v>11372</v>
      </c>
      <c r="F41" s="103">
        <f t="shared" si="37"/>
        <v>12554</v>
      </c>
      <c r="G41" s="108">
        <v>5553</v>
      </c>
      <c r="H41" s="108">
        <v>7001</v>
      </c>
      <c r="I41" s="103">
        <f t="shared" si="38"/>
        <v>7790</v>
      </c>
      <c r="J41" s="108">
        <v>3419</v>
      </c>
      <c r="K41" s="112">
        <v>4371</v>
      </c>
      <c r="L41" s="113"/>
      <c r="M41" s="102"/>
      <c r="N41" s="108"/>
      <c r="O41" s="108"/>
      <c r="P41" s="103"/>
      <c r="Q41" s="108"/>
      <c r="R41" s="108"/>
      <c r="S41" s="103"/>
      <c r="T41" s="108"/>
      <c r="U41" s="54"/>
    </row>
    <row r="42" spans="2:21" ht="12" customHeight="1">
      <c r="B42" s="111">
        <v>24</v>
      </c>
      <c r="C42" s="102">
        <f t="shared" si="36"/>
        <v>20686</v>
      </c>
      <c r="D42" s="103">
        <f t="shared" si="39"/>
        <v>9462</v>
      </c>
      <c r="E42" s="103">
        <f t="shared" si="39"/>
        <v>11224</v>
      </c>
      <c r="F42" s="103">
        <f t="shared" si="37"/>
        <v>12731</v>
      </c>
      <c r="G42" s="108">
        <v>5841</v>
      </c>
      <c r="H42" s="108">
        <v>6890</v>
      </c>
      <c r="I42" s="103">
        <f t="shared" si="38"/>
        <v>7955</v>
      </c>
      <c r="J42" s="108">
        <v>3621</v>
      </c>
      <c r="K42" s="112">
        <v>4334</v>
      </c>
      <c r="L42" s="101" t="s">
        <v>392</v>
      </c>
      <c r="M42" s="102">
        <f aca="true" t="shared" si="40" ref="M42:M47">SUM(N42:O42)</f>
        <v>12708</v>
      </c>
      <c r="N42" s="108">
        <f>SUM(N43:N47)</f>
        <v>4530</v>
      </c>
      <c r="O42" s="108">
        <f>SUM(O43:O47)</f>
        <v>8178</v>
      </c>
      <c r="P42" s="103">
        <f aca="true" t="shared" si="41" ref="P42:P47">SUM(Q42:R42)</f>
        <v>7332</v>
      </c>
      <c r="Q42" s="108">
        <f>SUM(Q43:Q47)</f>
        <v>2629</v>
      </c>
      <c r="R42" s="108">
        <f>SUM(R43:R47)</f>
        <v>4703</v>
      </c>
      <c r="S42" s="103">
        <f aca="true" t="shared" si="42" ref="S42:S47">SUM(T42:U42)</f>
        <v>5376</v>
      </c>
      <c r="T42" s="108">
        <f>SUM(T43:T47)</f>
        <v>1901</v>
      </c>
      <c r="U42" s="54">
        <f>SUM(U43:U47)</f>
        <v>3475</v>
      </c>
    </row>
    <row r="43" spans="2:21" ht="12" customHeight="1">
      <c r="B43" s="111"/>
      <c r="C43" s="102"/>
      <c r="D43" s="108"/>
      <c r="E43" s="108"/>
      <c r="F43" s="103"/>
      <c r="G43" s="108"/>
      <c r="H43" s="108"/>
      <c r="I43" s="103"/>
      <c r="J43" s="108"/>
      <c r="K43" s="112"/>
      <c r="L43" s="107">
        <v>75</v>
      </c>
      <c r="M43" s="102">
        <f t="shared" si="40"/>
        <v>3213</v>
      </c>
      <c r="N43" s="103">
        <f aca="true" t="shared" si="43" ref="N43:O47">SUM(Q43+T43)</f>
        <v>1210</v>
      </c>
      <c r="O43" s="103">
        <f t="shared" si="43"/>
        <v>2003</v>
      </c>
      <c r="P43" s="103">
        <f t="shared" si="41"/>
        <v>1872</v>
      </c>
      <c r="Q43" s="108">
        <v>706</v>
      </c>
      <c r="R43" s="108">
        <v>1166</v>
      </c>
      <c r="S43" s="103">
        <f t="shared" si="42"/>
        <v>1341</v>
      </c>
      <c r="T43" s="108">
        <v>504</v>
      </c>
      <c r="U43" s="54">
        <v>837</v>
      </c>
    </row>
    <row r="44" spans="2:21" ht="12" customHeight="1">
      <c r="B44" s="109" t="s">
        <v>393</v>
      </c>
      <c r="C44" s="102">
        <f aca="true" t="shared" si="44" ref="C44:C49">SUM(D44:E44)</f>
        <v>103434</v>
      </c>
      <c r="D44" s="108">
        <f>SUM(D45:D49)</f>
        <v>48784</v>
      </c>
      <c r="E44" s="108">
        <f>SUM(E45:E49)</f>
        <v>54650</v>
      </c>
      <c r="F44" s="103">
        <f aca="true" t="shared" si="45" ref="F44:F49">SUM(G44:H44)</f>
        <v>63347</v>
      </c>
      <c r="G44" s="108">
        <f>SUM(G45:G49)</f>
        <v>29770</v>
      </c>
      <c r="H44" s="108">
        <f>SUM(H45:H49)</f>
        <v>33577</v>
      </c>
      <c r="I44" s="103">
        <f aca="true" t="shared" si="46" ref="I44:I49">SUM(J44:K44)</f>
        <v>40087</v>
      </c>
      <c r="J44" s="108">
        <f>SUM(J45:J49)</f>
        <v>19014</v>
      </c>
      <c r="K44" s="112">
        <f>SUM(K45:K49)</f>
        <v>21073</v>
      </c>
      <c r="L44" s="107">
        <v>76</v>
      </c>
      <c r="M44" s="102">
        <f t="shared" si="40"/>
        <v>2863</v>
      </c>
      <c r="N44" s="103">
        <f t="shared" si="43"/>
        <v>1051</v>
      </c>
      <c r="O44" s="103">
        <f t="shared" si="43"/>
        <v>1812</v>
      </c>
      <c r="P44" s="103">
        <f t="shared" si="41"/>
        <v>1641</v>
      </c>
      <c r="Q44" s="108">
        <v>605</v>
      </c>
      <c r="R44" s="108">
        <v>1036</v>
      </c>
      <c r="S44" s="103">
        <f t="shared" si="42"/>
        <v>1222</v>
      </c>
      <c r="T44" s="108">
        <v>446</v>
      </c>
      <c r="U44" s="54">
        <v>776</v>
      </c>
    </row>
    <row r="45" spans="2:21" ht="12" customHeight="1">
      <c r="B45" s="111">
        <v>25</v>
      </c>
      <c r="C45" s="102">
        <f t="shared" si="44"/>
        <v>20146</v>
      </c>
      <c r="D45" s="103">
        <f aca="true" t="shared" si="47" ref="D45:E49">SUM(G45+J45)</f>
        <v>9319</v>
      </c>
      <c r="E45" s="103">
        <f t="shared" si="47"/>
        <v>10827</v>
      </c>
      <c r="F45" s="103">
        <f t="shared" si="45"/>
        <v>12388</v>
      </c>
      <c r="G45" s="108">
        <v>5715</v>
      </c>
      <c r="H45" s="108">
        <v>6673</v>
      </c>
      <c r="I45" s="103">
        <f t="shared" si="46"/>
        <v>7758</v>
      </c>
      <c r="J45" s="108">
        <v>3604</v>
      </c>
      <c r="K45" s="112">
        <v>4154</v>
      </c>
      <c r="L45" s="107">
        <v>77</v>
      </c>
      <c r="M45" s="102">
        <f t="shared" si="40"/>
        <v>2622</v>
      </c>
      <c r="N45" s="103">
        <f t="shared" si="43"/>
        <v>907</v>
      </c>
      <c r="O45" s="103">
        <f t="shared" si="43"/>
        <v>1715</v>
      </c>
      <c r="P45" s="103">
        <f t="shared" si="41"/>
        <v>1523</v>
      </c>
      <c r="Q45" s="108">
        <v>547</v>
      </c>
      <c r="R45" s="108">
        <v>976</v>
      </c>
      <c r="S45" s="103">
        <f t="shared" si="42"/>
        <v>1099</v>
      </c>
      <c r="T45" s="108">
        <v>360</v>
      </c>
      <c r="U45" s="54">
        <v>739</v>
      </c>
    </row>
    <row r="46" spans="2:21" ht="12" customHeight="1">
      <c r="B46" s="111">
        <v>26</v>
      </c>
      <c r="C46" s="102">
        <f t="shared" si="44"/>
        <v>19992</v>
      </c>
      <c r="D46" s="103">
        <f t="shared" si="47"/>
        <v>9319</v>
      </c>
      <c r="E46" s="103">
        <f t="shared" si="47"/>
        <v>10673</v>
      </c>
      <c r="F46" s="103">
        <f t="shared" si="45"/>
        <v>12263</v>
      </c>
      <c r="G46" s="108">
        <v>5628</v>
      </c>
      <c r="H46" s="108">
        <v>6635</v>
      </c>
      <c r="I46" s="103">
        <f t="shared" si="46"/>
        <v>7729</v>
      </c>
      <c r="J46" s="108">
        <v>3691</v>
      </c>
      <c r="K46" s="112">
        <v>4038</v>
      </c>
      <c r="L46" s="107">
        <v>78</v>
      </c>
      <c r="M46" s="102">
        <f t="shared" si="40"/>
        <v>2137</v>
      </c>
      <c r="N46" s="103">
        <f t="shared" si="43"/>
        <v>736</v>
      </c>
      <c r="O46" s="103">
        <f t="shared" si="43"/>
        <v>1401</v>
      </c>
      <c r="P46" s="103">
        <f t="shared" si="41"/>
        <v>1233</v>
      </c>
      <c r="Q46" s="108">
        <v>426</v>
      </c>
      <c r="R46" s="108">
        <v>807</v>
      </c>
      <c r="S46" s="103">
        <f t="shared" si="42"/>
        <v>904</v>
      </c>
      <c r="T46" s="108">
        <v>310</v>
      </c>
      <c r="U46" s="54">
        <v>594</v>
      </c>
    </row>
    <row r="47" spans="2:21" ht="12" customHeight="1">
      <c r="B47" s="111">
        <v>27</v>
      </c>
      <c r="C47" s="102">
        <f t="shared" si="44"/>
        <v>21053</v>
      </c>
      <c r="D47" s="103">
        <f t="shared" si="47"/>
        <v>9930</v>
      </c>
      <c r="E47" s="103">
        <f t="shared" si="47"/>
        <v>11123</v>
      </c>
      <c r="F47" s="103">
        <f t="shared" si="45"/>
        <v>12858</v>
      </c>
      <c r="G47" s="108">
        <v>6048</v>
      </c>
      <c r="H47" s="108">
        <v>6810</v>
      </c>
      <c r="I47" s="103">
        <f t="shared" si="46"/>
        <v>8195</v>
      </c>
      <c r="J47" s="108">
        <v>3882</v>
      </c>
      <c r="K47" s="112">
        <v>4313</v>
      </c>
      <c r="L47" s="107">
        <v>79</v>
      </c>
      <c r="M47" s="102">
        <f t="shared" si="40"/>
        <v>1873</v>
      </c>
      <c r="N47" s="103">
        <f t="shared" si="43"/>
        <v>626</v>
      </c>
      <c r="O47" s="103">
        <f t="shared" si="43"/>
        <v>1247</v>
      </c>
      <c r="P47" s="103">
        <f t="shared" si="41"/>
        <v>1063</v>
      </c>
      <c r="Q47" s="108">
        <v>345</v>
      </c>
      <c r="R47" s="108">
        <v>718</v>
      </c>
      <c r="S47" s="103">
        <f t="shared" si="42"/>
        <v>810</v>
      </c>
      <c r="T47" s="108">
        <v>281</v>
      </c>
      <c r="U47" s="54">
        <v>529</v>
      </c>
    </row>
    <row r="48" spans="2:21" ht="12" customHeight="1">
      <c r="B48" s="111">
        <v>28</v>
      </c>
      <c r="C48" s="102">
        <f t="shared" si="44"/>
        <v>20741</v>
      </c>
      <c r="D48" s="103">
        <f t="shared" si="47"/>
        <v>9958</v>
      </c>
      <c r="E48" s="103">
        <f t="shared" si="47"/>
        <v>10783</v>
      </c>
      <c r="F48" s="103">
        <f t="shared" si="45"/>
        <v>12787</v>
      </c>
      <c r="G48" s="108">
        <v>6152</v>
      </c>
      <c r="H48" s="108">
        <v>6635</v>
      </c>
      <c r="I48" s="103">
        <f t="shared" si="46"/>
        <v>7954</v>
      </c>
      <c r="J48" s="108">
        <v>3806</v>
      </c>
      <c r="K48" s="112">
        <v>4148</v>
      </c>
      <c r="L48" s="114"/>
      <c r="M48" s="102"/>
      <c r="N48" s="108"/>
      <c r="O48" s="108"/>
      <c r="P48" s="103"/>
      <c r="Q48" s="108"/>
      <c r="R48" s="108"/>
      <c r="S48" s="103"/>
      <c r="T48" s="108"/>
      <c r="U48" s="54"/>
    </row>
    <row r="49" spans="2:21" ht="12" customHeight="1">
      <c r="B49" s="111">
        <v>29</v>
      </c>
      <c r="C49" s="102">
        <f t="shared" si="44"/>
        <v>21502</v>
      </c>
      <c r="D49" s="103">
        <f t="shared" si="47"/>
        <v>10258</v>
      </c>
      <c r="E49" s="103">
        <f t="shared" si="47"/>
        <v>11244</v>
      </c>
      <c r="F49" s="103">
        <f t="shared" si="45"/>
        <v>13051</v>
      </c>
      <c r="G49" s="108">
        <v>6227</v>
      </c>
      <c r="H49" s="108">
        <v>6824</v>
      </c>
      <c r="I49" s="103">
        <f t="shared" si="46"/>
        <v>8451</v>
      </c>
      <c r="J49" s="108">
        <v>4031</v>
      </c>
      <c r="K49" s="112">
        <v>4420</v>
      </c>
      <c r="L49" s="101" t="s">
        <v>394</v>
      </c>
      <c r="M49" s="102">
        <f aca="true" t="shared" si="48" ref="M49:M54">SUM(N49:O49)</f>
        <v>5450</v>
      </c>
      <c r="N49" s="108">
        <f>SUM(N50:N54)</f>
        <v>1703</v>
      </c>
      <c r="O49" s="108">
        <f>SUM(O50:O54)</f>
        <v>3747</v>
      </c>
      <c r="P49" s="103">
        <f aca="true" t="shared" si="49" ref="P49:P54">SUM(Q49:R49)</f>
        <v>3164</v>
      </c>
      <c r="Q49" s="108">
        <f>SUM(Q50:Q54)</f>
        <v>980</v>
      </c>
      <c r="R49" s="108">
        <f>SUM(R50:R54)</f>
        <v>2184</v>
      </c>
      <c r="S49" s="103">
        <f aca="true" t="shared" si="50" ref="S49:S54">SUM(T49:U49)</f>
        <v>2286</v>
      </c>
      <c r="T49" s="108">
        <f>SUM(T50:T54)</f>
        <v>723</v>
      </c>
      <c r="U49" s="54">
        <f>SUM(U50:U54)</f>
        <v>1563</v>
      </c>
    </row>
    <row r="50" spans="2:21" ht="12" customHeight="1">
      <c r="B50" s="111"/>
      <c r="C50" s="102"/>
      <c r="D50" s="108"/>
      <c r="E50" s="108"/>
      <c r="F50" s="103"/>
      <c r="G50" s="108"/>
      <c r="H50" s="108"/>
      <c r="I50" s="103"/>
      <c r="J50" s="108"/>
      <c r="K50" s="112"/>
      <c r="L50" s="107">
        <v>80</v>
      </c>
      <c r="M50" s="102">
        <f t="shared" si="48"/>
        <v>1472</v>
      </c>
      <c r="N50" s="103">
        <f aca="true" t="shared" si="51" ref="N50:O54">SUM(Q50+T50)</f>
        <v>464</v>
      </c>
      <c r="O50" s="103">
        <f t="shared" si="51"/>
        <v>1008</v>
      </c>
      <c r="P50" s="103">
        <f t="shared" si="49"/>
        <v>835</v>
      </c>
      <c r="Q50" s="108">
        <v>263</v>
      </c>
      <c r="R50" s="108">
        <v>572</v>
      </c>
      <c r="S50" s="103">
        <f t="shared" si="50"/>
        <v>637</v>
      </c>
      <c r="T50" s="108">
        <v>201</v>
      </c>
      <c r="U50" s="54">
        <v>436</v>
      </c>
    </row>
    <row r="51" spans="2:21" ht="12" customHeight="1">
      <c r="B51" s="109" t="s">
        <v>395</v>
      </c>
      <c r="C51" s="102">
        <f aca="true" t="shared" si="52" ref="C51:C56">SUM(D51:E51)</f>
        <v>105948</v>
      </c>
      <c r="D51" s="108">
        <f>SUM(D52:D56)</f>
        <v>50645</v>
      </c>
      <c r="E51" s="108">
        <f>SUM(E52:E56)</f>
        <v>55303</v>
      </c>
      <c r="F51" s="103">
        <f aca="true" t="shared" si="53" ref="F51:F56">SUM(G51:H51)</f>
        <v>63439</v>
      </c>
      <c r="G51" s="108">
        <f>SUM(G52:G56)</f>
        <v>30338</v>
      </c>
      <c r="H51" s="108">
        <f>SUM(H52:H56)</f>
        <v>33101</v>
      </c>
      <c r="I51" s="103">
        <f aca="true" t="shared" si="54" ref="I51:I56">SUM(J51:K51)</f>
        <v>42509</v>
      </c>
      <c r="J51" s="108">
        <f>SUM(J52:J56)</f>
        <v>20307</v>
      </c>
      <c r="K51" s="112">
        <f>SUM(K52:K56)</f>
        <v>22202</v>
      </c>
      <c r="L51" s="107">
        <v>81</v>
      </c>
      <c r="M51" s="102">
        <f t="shared" si="48"/>
        <v>1338</v>
      </c>
      <c r="N51" s="103">
        <f t="shared" si="51"/>
        <v>420</v>
      </c>
      <c r="O51" s="103">
        <f t="shared" si="51"/>
        <v>918</v>
      </c>
      <c r="P51" s="103">
        <f t="shared" si="49"/>
        <v>771</v>
      </c>
      <c r="Q51" s="108">
        <v>230</v>
      </c>
      <c r="R51" s="108">
        <v>541</v>
      </c>
      <c r="S51" s="103">
        <f t="shared" si="50"/>
        <v>567</v>
      </c>
      <c r="T51" s="108">
        <v>190</v>
      </c>
      <c r="U51" s="54">
        <v>377</v>
      </c>
    </row>
    <row r="52" spans="2:21" ht="12" customHeight="1">
      <c r="B52" s="111">
        <v>30</v>
      </c>
      <c r="C52" s="102">
        <f t="shared" si="52"/>
        <v>21602</v>
      </c>
      <c r="D52" s="103">
        <f aca="true" t="shared" si="55" ref="D52:E56">SUM(G52+J52)</f>
        <v>10471</v>
      </c>
      <c r="E52" s="103">
        <f t="shared" si="55"/>
        <v>11131</v>
      </c>
      <c r="F52" s="103">
        <f t="shared" si="53"/>
        <v>13015</v>
      </c>
      <c r="G52" s="108">
        <v>6275</v>
      </c>
      <c r="H52" s="108">
        <v>6740</v>
      </c>
      <c r="I52" s="103">
        <f t="shared" si="54"/>
        <v>8587</v>
      </c>
      <c r="J52" s="108">
        <v>4196</v>
      </c>
      <c r="K52" s="112">
        <v>4391</v>
      </c>
      <c r="L52" s="107">
        <v>82</v>
      </c>
      <c r="M52" s="102">
        <f t="shared" si="48"/>
        <v>1052</v>
      </c>
      <c r="N52" s="103">
        <f t="shared" si="51"/>
        <v>342</v>
      </c>
      <c r="O52" s="103">
        <f t="shared" si="51"/>
        <v>710</v>
      </c>
      <c r="P52" s="103">
        <f t="shared" si="49"/>
        <v>605</v>
      </c>
      <c r="Q52" s="108">
        <v>197</v>
      </c>
      <c r="R52" s="108">
        <v>408</v>
      </c>
      <c r="S52" s="103">
        <f t="shared" si="50"/>
        <v>447</v>
      </c>
      <c r="T52" s="108">
        <v>145</v>
      </c>
      <c r="U52" s="54">
        <v>302</v>
      </c>
    </row>
    <row r="53" spans="2:21" ht="12" customHeight="1">
      <c r="B53" s="111">
        <v>31</v>
      </c>
      <c r="C53" s="102">
        <f t="shared" si="52"/>
        <v>20753</v>
      </c>
      <c r="D53" s="103">
        <f t="shared" si="55"/>
        <v>9899</v>
      </c>
      <c r="E53" s="103">
        <f t="shared" si="55"/>
        <v>10854</v>
      </c>
      <c r="F53" s="103">
        <f t="shared" si="53"/>
        <v>12414</v>
      </c>
      <c r="G53" s="108">
        <v>5974</v>
      </c>
      <c r="H53" s="108">
        <v>6440</v>
      </c>
      <c r="I53" s="103">
        <f t="shared" si="54"/>
        <v>8339</v>
      </c>
      <c r="J53" s="108">
        <v>3925</v>
      </c>
      <c r="K53" s="112">
        <v>4414</v>
      </c>
      <c r="L53" s="107">
        <v>83</v>
      </c>
      <c r="M53" s="102">
        <f t="shared" si="48"/>
        <v>958</v>
      </c>
      <c r="N53" s="103">
        <f t="shared" si="51"/>
        <v>287</v>
      </c>
      <c r="O53" s="103">
        <f t="shared" si="51"/>
        <v>671</v>
      </c>
      <c r="P53" s="103">
        <f t="shared" si="49"/>
        <v>601</v>
      </c>
      <c r="Q53" s="108">
        <v>182</v>
      </c>
      <c r="R53" s="108">
        <v>419</v>
      </c>
      <c r="S53" s="103">
        <f t="shared" si="50"/>
        <v>357</v>
      </c>
      <c r="T53" s="108">
        <v>105</v>
      </c>
      <c r="U53" s="54">
        <v>252</v>
      </c>
    </row>
    <row r="54" spans="2:21" ht="12" customHeight="1">
      <c r="B54" s="111">
        <v>32</v>
      </c>
      <c r="C54" s="102">
        <f t="shared" si="52"/>
        <v>21375</v>
      </c>
      <c r="D54" s="103">
        <f t="shared" si="55"/>
        <v>10249</v>
      </c>
      <c r="E54" s="103">
        <f t="shared" si="55"/>
        <v>11126</v>
      </c>
      <c r="F54" s="103">
        <f t="shared" si="53"/>
        <v>12801</v>
      </c>
      <c r="G54" s="108">
        <v>6131</v>
      </c>
      <c r="H54" s="108">
        <v>6670</v>
      </c>
      <c r="I54" s="103">
        <f t="shared" si="54"/>
        <v>8574</v>
      </c>
      <c r="J54" s="108">
        <v>4118</v>
      </c>
      <c r="K54" s="112">
        <v>4456</v>
      </c>
      <c r="L54" s="107">
        <v>84</v>
      </c>
      <c r="M54" s="102">
        <f t="shared" si="48"/>
        <v>630</v>
      </c>
      <c r="N54" s="103">
        <f t="shared" si="51"/>
        <v>190</v>
      </c>
      <c r="O54" s="103">
        <f t="shared" si="51"/>
        <v>440</v>
      </c>
      <c r="P54" s="103">
        <f t="shared" si="49"/>
        <v>352</v>
      </c>
      <c r="Q54" s="108">
        <v>108</v>
      </c>
      <c r="R54" s="108">
        <v>244</v>
      </c>
      <c r="S54" s="103">
        <f t="shared" si="50"/>
        <v>278</v>
      </c>
      <c r="T54" s="108">
        <v>82</v>
      </c>
      <c r="U54" s="54">
        <v>196</v>
      </c>
    </row>
    <row r="55" spans="2:21" ht="12" customHeight="1">
      <c r="B55" s="111">
        <v>33</v>
      </c>
      <c r="C55" s="102">
        <f t="shared" si="52"/>
        <v>21345</v>
      </c>
      <c r="D55" s="103">
        <f t="shared" si="55"/>
        <v>10234</v>
      </c>
      <c r="E55" s="103">
        <f t="shared" si="55"/>
        <v>11111</v>
      </c>
      <c r="F55" s="103">
        <f t="shared" si="53"/>
        <v>12742</v>
      </c>
      <c r="G55" s="108">
        <v>6092</v>
      </c>
      <c r="H55" s="108">
        <v>6650</v>
      </c>
      <c r="I55" s="103">
        <f t="shared" si="54"/>
        <v>8603</v>
      </c>
      <c r="J55" s="108">
        <v>4142</v>
      </c>
      <c r="K55" s="112">
        <v>4461</v>
      </c>
      <c r="L55" s="107"/>
      <c r="M55" s="102"/>
      <c r="N55" s="108"/>
      <c r="O55" s="108"/>
      <c r="P55" s="103"/>
      <c r="Q55" s="108"/>
      <c r="R55" s="108"/>
      <c r="S55" s="103"/>
      <c r="T55" s="108"/>
      <c r="U55" s="54"/>
    </row>
    <row r="56" spans="2:21" ht="12" customHeight="1">
      <c r="B56" s="111">
        <v>34</v>
      </c>
      <c r="C56" s="102">
        <f t="shared" si="52"/>
        <v>20873</v>
      </c>
      <c r="D56" s="103">
        <f t="shared" si="55"/>
        <v>9792</v>
      </c>
      <c r="E56" s="103">
        <f t="shared" si="55"/>
        <v>11081</v>
      </c>
      <c r="F56" s="103">
        <f t="shared" si="53"/>
        <v>12467</v>
      </c>
      <c r="G56" s="108">
        <v>5866</v>
      </c>
      <c r="H56" s="108">
        <v>6601</v>
      </c>
      <c r="I56" s="103">
        <f t="shared" si="54"/>
        <v>8406</v>
      </c>
      <c r="J56" s="108">
        <v>3926</v>
      </c>
      <c r="K56" s="112">
        <v>4480</v>
      </c>
      <c r="L56" s="101" t="s">
        <v>396</v>
      </c>
      <c r="M56" s="102">
        <f aca="true" t="shared" si="56" ref="M56:M61">SUM(N56:O56)</f>
        <v>1427</v>
      </c>
      <c r="N56" s="108">
        <f>SUM(N57:N61)</f>
        <v>377</v>
      </c>
      <c r="O56" s="108">
        <f>SUM(O57:O61)</f>
        <v>1050</v>
      </c>
      <c r="P56" s="103">
        <f aca="true" t="shared" si="57" ref="P56:P61">SUM(Q56:R56)</f>
        <v>844</v>
      </c>
      <c r="Q56" s="108">
        <f>SUM(Q57:Q61)</f>
        <v>217</v>
      </c>
      <c r="R56" s="108">
        <f>SUM(R57:R61)</f>
        <v>627</v>
      </c>
      <c r="S56" s="103">
        <f aca="true" t="shared" si="58" ref="S56:S61">SUM(T56:U56)</f>
        <v>583</v>
      </c>
      <c r="T56" s="108">
        <f>SUM(T57:T61)</f>
        <v>160</v>
      </c>
      <c r="U56" s="54">
        <f>SUM(U57:U61)</f>
        <v>423</v>
      </c>
    </row>
    <row r="57" spans="2:21" ht="12" customHeight="1">
      <c r="B57" s="111"/>
      <c r="C57" s="102"/>
      <c r="D57" s="108"/>
      <c r="E57" s="108"/>
      <c r="F57" s="103"/>
      <c r="G57" s="108"/>
      <c r="H57" s="108"/>
      <c r="I57" s="103"/>
      <c r="J57" s="108"/>
      <c r="K57" s="112"/>
      <c r="L57" s="107">
        <v>85</v>
      </c>
      <c r="M57" s="102">
        <f t="shared" si="56"/>
        <v>488</v>
      </c>
      <c r="N57" s="103">
        <f aca="true" t="shared" si="59" ref="N57:O61">SUM(Q57+T57)</f>
        <v>125</v>
      </c>
      <c r="O57" s="103">
        <f t="shared" si="59"/>
        <v>363</v>
      </c>
      <c r="P57" s="103">
        <f t="shared" si="57"/>
        <v>298</v>
      </c>
      <c r="Q57" s="108">
        <v>76</v>
      </c>
      <c r="R57" s="108">
        <v>222</v>
      </c>
      <c r="S57" s="103">
        <f t="shared" si="58"/>
        <v>190</v>
      </c>
      <c r="T57" s="108">
        <v>49</v>
      </c>
      <c r="U57" s="54">
        <v>141</v>
      </c>
    </row>
    <row r="58" spans="2:21" ht="12" customHeight="1">
      <c r="B58" s="109" t="s">
        <v>397</v>
      </c>
      <c r="C58" s="102">
        <f aca="true" t="shared" si="60" ref="C58:C63">SUM(D58:E58)</f>
        <v>88473</v>
      </c>
      <c r="D58" s="108">
        <f>SUM(D59:D63)</f>
        <v>39493</v>
      </c>
      <c r="E58" s="108">
        <f>SUM(E59:E63)</f>
        <v>48980</v>
      </c>
      <c r="F58" s="103">
        <f aca="true" t="shared" si="61" ref="F58:F63">SUM(G58:H58)</f>
        <v>52356</v>
      </c>
      <c r="G58" s="108">
        <f>SUM(G59:G63)</f>
        <v>23437</v>
      </c>
      <c r="H58" s="108">
        <f>SUM(H59:H63)</f>
        <v>28919</v>
      </c>
      <c r="I58" s="103">
        <f aca="true" t="shared" si="62" ref="I58:I63">SUM(J58:K58)</f>
        <v>36117</v>
      </c>
      <c r="J58" s="108">
        <f>SUM(J59:J63)</f>
        <v>16056</v>
      </c>
      <c r="K58" s="112">
        <f>SUM(K59:K63)</f>
        <v>20061</v>
      </c>
      <c r="L58" s="107">
        <v>86</v>
      </c>
      <c r="M58" s="102">
        <f t="shared" si="56"/>
        <v>364</v>
      </c>
      <c r="N58" s="103">
        <f t="shared" si="59"/>
        <v>97</v>
      </c>
      <c r="O58" s="103">
        <f t="shared" si="59"/>
        <v>267</v>
      </c>
      <c r="P58" s="103">
        <f t="shared" si="57"/>
        <v>213</v>
      </c>
      <c r="Q58" s="108">
        <v>53</v>
      </c>
      <c r="R58" s="108">
        <v>160</v>
      </c>
      <c r="S58" s="103">
        <f t="shared" si="58"/>
        <v>151</v>
      </c>
      <c r="T58" s="108">
        <v>44</v>
      </c>
      <c r="U58" s="54">
        <v>107</v>
      </c>
    </row>
    <row r="59" spans="2:21" ht="12" customHeight="1">
      <c r="B59" s="111">
        <v>35</v>
      </c>
      <c r="C59" s="102">
        <f t="shared" si="60"/>
        <v>20090</v>
      </c>
      <c r="D59" s="103">
        <f aca="true" t="shared" si="63" ref="D59:E63">SUM(G59+J59)</f>
        <v>9347</v>
      </c>
      <c r="E59" s="103">
        <f t="shared" si="63"/>
        <v>10743</v>
      </c>
      <c r="F59" s="103">
        <f t="shared" si="61"/>
        <v>11900</v>
      </c>
      <c r="G59" s="108">
        <v>5581</v>
      </c>
      <c r="H59" s="108">
        <v>6319</v>
      </c>
      <c r="I59" s="103">
        <f t="shared" si="62"/>
        <v>8190</v>
      </c>
      <c r="J59" s="108">
        <v>3766</v>
      </c>
      <c r="K59" s="112">
        <v>4424</v>
      </c>
      <c r="L59" s="107">
        <v>87</v>
      </c>
      <c r="M59" s="102">
        <f t="shared" si="56"/>
        <v>289</v>
      </c>
      <c r="N59" s="103">
        <f t="shared" si="59"/>
        <v>82</v>
      </c>
      <c r="O59" s="103">
        <f t="shared" si="59"/>
        <v>207</v>
      </c>
      <c r="P59" s="103">
        <f t="shared" si="57"/>
        <v>164</v>
      </c>
      <c r="Q59" s="108">
        <v>46</v>
      </c>
      <c r="R59" s="108">
        <v>118</v>
      </c>
      <c r="S59" s="103">
        <f t="shared" si="58"/>
        <v>125</v>
      </c>
      <c r="T59" s="108">
        <v>36</v>
      </c>
      <c r="U59" s="54">
        <v>89</v>
      </c>
    </row>
    <row r="60" spans="2:21" ht="12" customHeight="1">
      <c r="B60" s="111">
        <v>36</v>
      </c>
      <c r="C60" s="102">
        <f t="shared" si="60"/>
        <v>19170</v>
      </c>
      <c r="D60" s="103">
        <f t="shared" si="63"/>
        <v>8898</v>
      </c>
      <c r="E60" s="103">
        <f t="shared" si="63"/>
        <v>10272</v>
      </c>
      <c r="F60" s="103">
        <f t="shared" si="61"/>
        <v>11301</v>
      </c>
      <c r="G60" s="108">
        <v>5197</v>
      </c>
      <c r="H60" s="108">
        <v>6104</v>
      </c>
      <c r="I60" s="103">
        <f t="shared" si="62"/>
        <v>7869</v>
      </c>
      <c r="J60" s="108">
        <v>3701</v>
      </c>
      <c r="K60" s="112">
        <v>4168</v>
      </c>
      <c r="L60" s="107">
        <v>88</v>
      </c>
      <c r="M60" s="102">
        <f t="shared" si="56"/>
        <v>157</v>
      </c>
      <c r="N60" s="103">
        <f t="shared" si="59"/>
        <v>40</v>
      </c>
      <c r="O60" s="103">
        <f t="shared" si="59"/>
        <v>117</v>
      </c>
      <c r="P60" s="103">
        <f t="shared" si="57"/>
        <v>91</v>
      </c>
      <c r="Q60" s="108">
        <v>22</v>
      </c>
      <c r="R60" s="108">
        <v>69</v>
      </c>
      <c r="S60" s="103">
        <f t="shared" si="58"/>
        <v>66</v>
      </c>
      <c r="T60" s="108">
        <v>18</v>
      </c>
      <c r="U60" s="54">
        <v>48</v>
      </c>
    </row>
    <row r="61" spans="2:21" ht="12" customHeight="1">
      <c r="B61" s="111">
        <v>37</v>
      </c>
      <c r="C61" s="102">
        <f t="shared" si="60"/>
        <v>16863</v>
      </c>
      <c r="D61" s="103">
        <f t="shared" si="63"/>
        <v>7260</v>
      </c>
      <c r="E61" s="103">
        <f t="shared" si="63"/>
        <v>9603</v>
      </c>
      <c r="F61" s="103">
        <f t="shared" si="61"/>
        <v>10054</v>
      </c>
      <c r="G61" s="108">
        <v>4385</v>
      </c>
      <c r="H61" s="108">
        <v>5669</v>
      </c>
      <c r="I61" s="103">
        <f t="shared" si="62"/>
        <v>6809</v>
      </c>
      <c r="J61" s="108">
        <v>2875</v>
      </c>
      <c r="K61" s="112">
        <v>3934</v>
      </c>
      <c r="L61" s="107">
        <v>89</v>
      </c>
      <c r="M61" s="102">
        <f t="shared" si="56"/>
        <v>129</v>
      </c>
      <c r="N61" s="103">
        <f t="shared" si="59"/>
        <v>33</v>
      </c>
      <c r="O61" s="103">
        <f t="shared" si="59"/>
        <v>96</v>
      </c>
      <c r="P61" s="103">
        <f t="shared" si="57"/>
        <v>78</v>
      </c>
      <c r="Q61" s="108">
        <v>20</v>
      </c>
      <c r="R61" s="108">
        <v>58</v>
      </c>
      <c r="S61" s="103">
        <f t="shared" si="58"/>
        <v>51</v>
      </c>
      <c r="T61" s="108">
        <v>13</v>
      </c>
      <c r="U61" s="54">
        <v>38</v>
      </c>
    </row>
    <row r="62" spans="2:21" ht="12" customHeight="1">
      <c r="B62" s="111">
        <v>38</v>
      </c>
      <c r="C62" s="102">
        <f t="shared" si="60"/>
        <v>16317</v>
      </c>
      <c r="D62" s="103">
        <f t="shared" si="63"/>
        <v>7017</v>
      </c>
      <c r="E62" s="103">
        <f t="shared" si="63"/>
        <v>9300</v>
      </c>
      <c r="F62" s="103">
        <f t="shared" si="61"/>
        <v>9694</v>
      </c>
      <c r="G62" s="108">
        <v>4143</v>
      </c>
      <c r="H62" s="108">
        <v>5551</v>
      </c>
      <c r="I62" s="103">
        <f t="shared" si="62"/>
        <v>6623</v>
      </c>
      <c r="J62" s="108">
        <v>2874</v>
      </c>
      <c r="K62" s="112">
        <v>3749</v>
      </c>
      <c r="L62" s="107"/>
      <c r="M62" s="102"/>
      <c r="N62" s="108"/>
      <c r="O62" s="108"/>
      <c r="P62" s="103"/>
      <c r="Q62" s="108"/>
      <c r="R62" s="108"/>
      <c r="S62" s="103"/>
      <c r="T62" s="108"/>
      <c r="U62" s="54"/>
    </row>
    <row r="63" spans="2:21" ht="12" customHeight="1">
      <c r="B63" s="111">
        <v>39</v>
      </c>
      <c r="C63" s="102">
        <f t="shared" si="60"/>
        <v>16033</v>
      </c>
      <c r="D63" s="103">
        <f t="shared" si="63"/>
        <v>6971</v>
      </c>
      <c r="E63" s="103">
        <f t="shared" si="63"/>
        <v>9062</v>
      </c>
      <c r="F63" s="103">
        <f t="shared" si="61"/>
        <v>9407</v>
      </c>
      <c r="G63" s="108">
        <v>4131</v>
      </c>
      <c r="H63" s="108">
        <v>5276</v>
      </c>
      <c r="I63" s="103">
        <f t="shared" si="62"/>
        <v>6626</v>
      </c>
      <c r="J63" s="108">
        <v>2840</v>
      </c>
      <c r="K63" s="112">
        <v>3786</v>
      </c>
      <c r="L63" s="101" t="s">
        <v>398</v>
      </c>
      <c r="M63" s="102">
        <f aca="true" t="shared" si="64" ref="M63:M68">SUM(N63:O63)</f>
        <v>248</v>
      </c>
      <c r="N63" s="108">
        <f>SUM(N64:N68)</f>
        <v>54</v>
      </c>
      <c r="O63" s="108">
        <f>SUM(O64:O68)</f>
        <v>194</v>
      </c>
      <c r="P63" s="103">
        <f aca="true" t="shared" si="65" ref="P63:P68">SUM(Q63:R63)</f>
        <v>131</v>
      </c>
      <c r="Q63" s="108">
        <f>SUM(Q64:Q68)</f>
        <v>30</v>
      </c>
      <c r="R63" s="108">
        <f>SUM(R64:R68)</f>
        <v>101</v>
      </c>
      <c r="S63" s="103">
        <f aca="true" t="shared" si="66" ref="S63:S68">SUM(T63:U63)</f>
        <v>117</v>
      </c>
      <c r="T63" s="108">
        <f>SUM(T64:T68)</f>
        <v>24</v>
      </c>
      <c r="U63" s="54">
        <f>SUM(U64:U68)</f>
        <v>93</v>
      </c>
    </row>
    <row r="64" spans="2:21" ht="12" customHeight="1">
      <c r="B64" s="111"/>
      <c r="C64" s="102"/>
      <c r="D64" s="108"/>
      <c r="E64" s="108"/>
      <c r="F64" s="103"/>
      <c r="G64" s="108"/>
      <c r="H64" s="108"/>
      <c r="I64" s="103"/>
      <c r="J64" s="108"/>
      <c r="K64" s="112"/>
      <c r="L64" s="107">
        <v>90</v>
      </c>
      <c r="M64" s="102">
        <f t="shared" si="64"/>
        <v>102</v>
      </c>
      <c r="N64" s="103">
        <f aca="true" t="shared" si="67" ref="N64:O68">SUM(Q64+T64)</f>
        <v>23</v>
      </c>
      <c r="O64" s="103">
        <f t="shared" si="67"/>
        <v>79</v>
      </c>
      <c r="P64" s="103">
        <f t="shared" si="65"/>
        <v>47</v>
      </c>
      <c r="Q64" s="108">
        <v>11</v>
      </c>
      <c r="R64" s="108">
        <v>36</v>
      </c>
      <c r="S64" s="103">
        <f t="shared" si="66"/>
        <v>55</v>
      </c>
      <c r="T64" s="108">
        <v>12</v>
      </c>
      <c r="U64" s="54">
        <v>43</v>
      </c>
    </row>
    <row r="65" spans="2:21" ht="12" customHeight="1">
      <c r="B65" s="109" t="s">
        <v>399</v>
      </c>
      <c r="C65" s="102">
        <f aca="true" t="shared" si="68" ref="C65:C70">SUM(D65:E65)</f>
        <v>72309</v>
      </c>
      <c r="D65" s="108">
        <f>SUM(D66:D70)</f>
        <v>32844</v>
      </c>
      <c r="E65" s="108">
        <f>SUM(E66:E70)</f>
        <v>39465</v>
      </c>
      <c r="F65" s="103">
        <f aca="true" t="shared" si="69" ref="F65:F70">SUM(G65:H65)</f>
        <v>42625</v>
      </c>
      <c r="G65" s="108">
        <f>SUM(G66:G70)</f>
        <v>19383</v>
      </c>
      <c r="H65" s="108">
        <f>SUM(H66:H70)</f>
        <v>23242</v>
      </c>
      <c r="I65" s="103">
        <f aca="true" t="shared" si="70" ref="I65:I70">SUM(J65:K65)</f>
        <v>29684</v>
      </c>
      <c r="J65" s="108">
        <f>SUM(J66:J70)</f>
        <v>13461</v>
      </c>
      <c r="K65" s="112">
        <f>SUM(K66:K70)</f>
        <v>16223</v>
      </c>
      <c r="L65" s="107">
        <v>91</v>
      </c>
      <c r="M65" s="102">
        <f t="shared" si="64"/>
        <v>62</v>
      </c>
      <c r="N65" s="103">
        <f t="shared" si="67"/>
        <v>15</v>
      </c>
      <c r="O65" s="103">
        <f t="shared" si="67"/>
        <v>47</v>
      </c>
      <c r="P65" s="103">
        <f t="shared" si="65"/>
        <v>34</v>
      </c>
      <c r="Q65" s="108">
        <v>11</v>
      </c>
      <c r="R65" s="108">
        <v>23</v>
      </c>
      <c r="S65" s="103">
        <f t="shared" si="66"/>
        <v>28</v>
      </c>
      <c r="T65" s="108">
        <v>4</v>
      </c>
      <c r="U65" s="54">
        <v>24</v>
      </c>
    </row>
    <row r="66" spans="2:21" ht="12" customHeight="1">
      <c r="B66" s="111">
        <v>40</v>
      </c>
      <c r="C66" s="102">
        <f t="shared" si="68"/>
        <v>16430</v>
      </c>
      <c r="D66" s="103">
        <f aca="true" t="shared" si="71" ref="D66:E70">SUM(G66+J66)</f>
        <v>7319</v>
      </c>
      <c r="E66" s="103">
        <f t="shared" si="71"/>
        <v>9111</v>
      </c>
      <c r="F66" s="103">
        <f t="shared" si="69"/>
        <v>9682</v>
      </c>
      <c r="G66" s="108">
        <v>4230</v>
      </c>
      <c r="H66" s="108">
        <v>5452</v>
      </c>
      <c r="I66" s="103">
        <f t="shared" si="70"/>
        <v>6748</v>
      </c>
      <c r="J66" s="108">
        <v>3089</v>
      </c>
      <c r="K66" s="112">
        <v>3659</v>
      </c>
      <c r="L66" s="107">
        <v>92</v>
      </c>
      <c r="M66" s="102">
        <f t="shared" si="64"/>
        <v>43</v>
      </c>
      <c r="N66" s="103">
        <f t="shared" si="67"/>
        <v>10</v>
      </c>
      <c r="O66" s="103">
        <f t="shared" si="67"/>
        <v>33</v>
      </c>
      <c r="P66" s="103">
        <f t="shared" si="65"/>
        <v>30</v>
      </c>
      <c r="Q66" s="108">
        <v>6</v>
      </c>
      <c r="R66" s="108">
        <v>24</v>
      </c>
      <c r="S66" s="103">
        <f t="shared" si="66"/>
        <v>13</v>
      </c>
      <c r="T66" s="108">
        <v>4</v>
      </c>
      <c r="U66" s="54">
        <v>9</v>
      </c>
    </row>
    <row r="67" spans="2:21" ht="12" customHeight="1">
      <c r="B67" s="111">
        <v>41</v>
      </c>
      <c r="C67" s="102">
        <f t="shared" si="68"/>
        <v>14049</v>
      </c>
      <c r="D67" s="103">
        <f t="shared" si="71"/>
        <v>6403</v>
      </c>
      <c r="E67" s="103">
        <f t="shared" si="71"/>
        <v>7646</v>
      </c>
      <c r="F67" s="103">
        <f t="shared" si="69"/>
        <v>8277</v>
      </c>
      <c r="G67" s="108">
        <v>3830</v>
      </c>
      <c r="H67" s="108">
        <v>4447</v>
      </c>
      <c r="I67" s="103">
        <f t="shared" si="70"/>
        <v>5772</v>
      </c>
      <c r="J67" s="108">
        <v>2573</v>
      </c>
      <c r="K67" s="112">
        <v>3199</v>
      </c>
      <c r="L67" s="107">
        <v>93</v>
      </c>
      <c r="M67" s="102">
        <f t="shared" si="64"/>
        <v>26</v>
      </c>
      <c r="N67" s="103">
        <f t="shared" si="67"/>
        <v>4</v>
      </c>
      <c r="O67" s="103">
        <f t="shared" si="67"/>
        <v>22</v>
      </c>
      <c r="P67" s="103">
        <f t="shared" si="65"/>
        <v>12</v>
      </c>
      <c r="Q67" s="108">
        <v>2</v>
      </c>
      <c r="R67" s="108">
        <v>10</v>
      </c>
      <c r="S67" s="103">
        <f t="shared" si="66"/>
        <v>14</v>
      </c>
      <c r="T67" s="108">
        <v>2</v>
      </c>
      <c r="U67" s="54">
        <v>12</v>
      </c>
    </row>
    <row r="68" spans="2:21" ht="12" customHeight="1">
      <c r="B68" s="111">
        <v>42</v>
      </c>
      <c r="C68" s="102">
        <f t="shared" si="68"/>
        <v>13799</v>
      </c>
      <c r="D68" s="103">
        <f t="shared" si="71"/>
        <v>6328</v>
      </c>
      <c r="E68" s="103">
        <f t="shared" si="71"/>
        <v>7471</v>
      </c>
      <c r="F68" s="103">
        <f t="shared" si="69"/>
        <v>8040</v>
      </c>
      <c r="G68" s="108">
        <v>3706</v>
      </c>
      <c r="H68" s="108">
        <v>4334</v>
      </c>
      <c r="I68" s="103">
        <f t="shared" si="70"/>
        <v>5759</v>
      </c>
      <c r="J68" s="108">
        <v>2622</v>
      </c>
      <c r="K68" s="112">
        <v>3137</v>
      </c>
      <c r="L68" s="107">
        <v>94</v>
      </c>
      <c r="M68" s="102">
        <f t="shared" si="64"/>
        <v>15</v>
      </c>
      <c r="N68" s="103">
        <f t="shared" si="67"/>
        <v>2</v>
      </c>
      <c r="O68" s="103">
        <f t="shared" si="67"/>
        <v>13</v>
      </c>
      <c r="P68" s="103">
        <f t="shared" si="65"/>
        <v>8</v>
      </c>
      <c r="Q68" s="108">
        <v>0</v>
      </c>
      <c r="R68" s="108">
        <v>8</v>
      </c>
      <c r="S68" s="103">
        <f t="shared" si="66"/>
        <v>7</v>
      </c>
      <c r="T68" s="108">
        <v>2</v>
      </c>
      <c r="U68" s="54">
        <v>5</v>
      </c>
    </row>
    <row r="69" spans="2:21" ht="12" customHeight="1">
      <c r="B69" s="111">
        <v>43</v>
      </c>
      <c r="C69" s="102">
        <f t="shared" si="68"/>
        <v>13892</v>
      </c>
      <c r="D69" s="103">
        <f t="shared" si="71"/>
        <v>6365</v>
      </c>
      <c r="E69" s="103">
        <f t="shared" si="71"/>
        <v>7527</v>
      </c>
      <c r="F69" s="103">
        <f t="shared" si="69"/>
        <v>8336</v>
      </c>
      <c r="G69" s="108">
        <v>3815</v>
      </c>
      <c r="H69" s="108">
        <v>4521</v>
      </c>
      <c r="I69" s="103">
        <f t="shared" si="70"/>
        <v>5556</v>
      </c>
      <c r="J69" s="108">
        <v>2550</v>
      </c>
      <c r="K69" s="112">
        <v>3006</v>
      </c>
      <c r="L69" s="107"/>
      <c r="M69" s="102"/>
      <c r="N69" s="108"/>
      <c r="O69" s="108"/>
      <c r="P69" s="103"/>
      <c r="Q69" s="108"/>
      <c r="R69" s="108"/>
      <c r="S69" s="103"/>
      <c r="T69" s="108"/>
      <c r="U69" s="54"/>
    </row>
    <row r="70" spans="2:21" ht="12" customHeight="1">
      <c r="B70" s="111">
        <v>44</v>
      </c>
      <c r="C70" s="102">
        <f t="shared" si="68"/>
        <v>14139</v>
      </c>
      <c r="D70" s="103">
        <f t="shared" si="71"/>
        <v>6429</v>
      </c>
      <c r="E70" s="103">
        <f t="shared" si="71"/>
        <v>7710</v>
      </c>
      <c r="F70" s="103">
        <f t="shared" si="69"/>
        <v>8290</v>
      </c>
      <c r="G70" s="108">
        <v>3802</v>
      </c>
      <c r="H70" s="108">
        <v>4488</v>
      </c>
      <c r="I70" s="103">
        <f t="shared" si="70"/>
        <v>5849</v>
      </c>
      <c r="J70" s="108">
        <v>2627</v>
      </c>
      <c r="K70" s="112">
        <v>3222</v>
      </c>
      <c r="L70" s="101" t="s">
        <v>400</v>
      </c>
      <c r="M70" s="102">
        <f aca="true" t="shared" si="72" ref="M70:M75">SUM(N70:O70)</f>
        <v>14</v>
      </c>
      <c r="N70" s="108">
        <f>SUM(N71:N75)</f>
        <v>2</v>
      </c>
      <c r="O70" s="108">
        <f>SUM(O71:O75)</f>
        <v>12</v>
      </c>
      <c r="P70" s="103">
        <f aca="true" t="shared" si="73" ref="P70:P75">SUM(Q70:R70)</f>
        <v>7</v>
      </c>
      <c r="Q70" s="108">
        <f>SUM(Q71:Q75)</f>
        <v>1</v>
      </c>
      <c r="R70" s="108">
        <f>SUM(R71:R75)</f>
        <v>6</v>
      </c>
      <c r="S70" s="103">
        <f aca="true" t="shared" si="74" ref="S70:S75">SUM(T70:U70)</f>
        <v>7</v>
      </c>
      <c r="T70" s="108">
        <f>SUM(T71:T75)</f>
        <v>1</v>
      </c>
      <c r="U70" s="54">
        <f>SUM(U71:U75)</f>
        <v>6</v>
      </c>
    </row>
    <row r="71" spans="2:21" ht="12" customHeight="1">
      <c r="B71" s="115"/>
      <c r="C71" s="102"/>
      <c r="D71" s="108"/>
      <c r="E71" s="108"/>
      <c r="F71" s="103"/>
      <c r="G71" s="108"/>
      <c r="H71" s="108"/>
      <c r="I71" s="103"/>
      <c r="J71" s="108"/>
      <c r="K71" s="112"/>
      <c r="L71" s="107">
        <v>95</v>
      </c>
      <c r="M71" s="102">
        <f t="shared" si="72"/>
        <v>8</v>
      </c>
      <c r="N71" s="103">
        <f aca="true" t="shared" si="75" ref="N71:O75">SUM(Q71+T71)</f>
        <v>1</v>
      </c>
      <c r="O71" s="103">
        <f t="shared" si="75"/>
        <v>7</v>
      </c>
      <c r="P71" s="103">
        <f t="shared" si="73"/>
        <v>6</v>
      </c>
      <c r="Q71" s="108">
        <v>1</v>
      </c>
      <c r="R71" s="108">
        <v>5</v>
      </c>
      <c r="S71" s="103">
        <f t="shared" si="74"/>
        <v>2</v>
      </c>
      <c r="T71" s="108">
        <v>0</v>
      </c>
      <c r="U71" s="54">
        <v>2</v>
      </c>
    </row>
    <row r="72" spans="2:21" ht="12" customHeight="1">
      <c r="B72" s="109" t="s">
        <v>401</v>
      </c>
      <c r="C72" s="116">
        <f aca="true" t="shared" si="76" ref="C72:C77">SUM(D72:E72)</f>
        <v>70913</v>
      </c>
      <c r="D72" s="108">
        <f>SUM(D73:D77)</f>
        <v>33233</v>
      </c>
      <c r="E72" s="108">
        <f>SUM(E73:E77)</f>
        <v>37680</v>
      </c>
      <c r="F72" s="103">
        <f aca="true" t="shared" si="77" ref="F72:F77">SUM(G72:H72)</f>
        <v>41813</v>
      </c>
      <c r="G72" s="108">
        <f>SUM(G73:G77)</f>
        <v>19686</v>
      </c>
      <c r="H72" s="108">
        <f>SUM(H73:H77)</f>
        <v>22127</v>
      </c>
      <c r="I72" s="103">
        <f aca="true" t="shared" si="78" ref="I72:I77">SUM(J72:K72)</f>
        <v>29100</v>
      </c>
      <c r="J72" s="108">
        <f>SUM(J73:J77)</f>
        <v>13547</v>
      </c>
      <c r="K72" s="112">
        <f>SUM(K73:K77)</f>
        <v>15553</v>
      </c>
      <c r="L72" s="107">
        <v>96</v>
      </c>
      <c r="M72" s="102">
        <f t="shared" si="72"/>
        <v>3</v>
      </c>
      <c r="N72" s="103">
        <f t="shared" si="75"/>
        <v>0</v>
      </c>
      <c r="O72" s="103">
        <f t="shared" si="75"/>
        <v>3</v>
      </c>
      <c r="P72" s="103">
        <f t="shared" si="73"/>
        <v>0</v>
      </c>
      <c r="Q72" s="108">
        <v>0</v>
      </c>
      <c r="R72" s="108">
        <v>0</v>
      </c>
      <c r="S72" s="103">
        <f t="shared" si="74"/>
        <v>3</v>
      </c>
      <c r="T72" s="108">
        <v>0</v>
      </c>
      <c r="U72" s="54">
        <v>3</v>
      </c>
    </row>
    <row r="73" spans="2:21" ht="12" customHeight="1">
      <c r="B73" s="111">
        <v>45</v>
      </c>
      <c r="C73" s="116">
        <f t="shared" si="76"/>
        <v>14916</v>
      </c>
      <c r="D73" s="103">
        <f aca="true" t="shared" si="79" ref="D73:E77">SUM(G73+J73)</f>
        <v>6951</v>
      </c>
      <c r="E73" s="103">
        <f t="shared" si="79"/>
        <v>7965</v>
      </c>
      <c r="F73" s="103">
        <f t="shared" si="77"/>
        <v>8854</v>
      </c>
      <c r="G73" s="108">
        <v>4138</v>
      </c>
      <c r="H73" s="108">
        <v>4716</v>
      </c>
      <c r="I73" s="103">
        <f t="shared" si="78"/>
        <v>6062</v>
      </c>
      <c r="J73" s="108">
        <v>2813</v>
      </c>
      <c r="K73" s="112">
        <v>3249</v>
      </c>
      <c r="L73" s="107">
        <v>97</v>
      </c>
      <c r="M73" s="102">
        <f t="shared" si="72"/>
        <v>1</v>
      </c>
      <c r="N73" s="103">
        <f t="shared" si="75"/>
        <v>0</v>
      </c>
      <c r="O73" s="103">
        <f t="shared" si="75"/>
        <v>1</v>
      </c>
      <c r="P73" s="103">
        <f t="shared" si="73"/>
        <v>1</v>
      </c>
      <c r="Q73" s="108">
        <v>0</v>
      </c>
      <c r="R73" s="108">
        <v>1</v>
      </c>
      <c r="S73" s="103">
        <f t="shared" si="74"/>
        <v>0</v>
      </c>
      <c r="T73" s="108">
        <v>0</v>
      </c>
      <c r="U73" s="54">
        <v>0</v>
      </c>
    </row>
    <row r="74" spans="2:21" ht="12" customHeight="1">
      <c r="B74" s="111">
        <v>46</v>
      </c>
      <c r="C74" s="116">
        <f t="shared" si="76"/>
        <v>13909</v>
      </c>
      <c r="D74" s="103">
        <f t="shared" si="79"/>
        <v>6537</v>
      </c>
      <c r="E74" s="103">
        <f t="shared" si="79"/>
        <v>7372</v>
      </c>
      <c r="F74" s="103">
        <f t="shared" si="77"/>
        <v>8169</v>
      </c>
      <c r="G74" s="108">
        <v>3852</v>
      </c>
      <c r="H74" s="108">
        <v>4317</v>
      </c>
      <c r="I74" s="103">
        <f t="shared" si="78"/>
        <v>5740</v>
      </c>
      <c r="J74" s="108">
        <v>2685</v>
      </c>
      <c r="K74" s="112">
        <v>3055</v>
      </c>
      <c r="L74" s="107">
        <v>98</v>
      </c>
      <c r="M74" s="102">
        <f t="shared" si="72"/>
        <v>1</v>
      </c>
      <c r="N74" s="103">
        <f t="shared" si="75"/>
        <v>0</v>
      </c>
      <c r="O74" s="103">
        <f t="shared" si="75"/>
        <v>1</v>
      </c>
      <c r="P74" s="103">
        <f t="shared" si="73"/>
        <v>0</v>
      </c>
      <c r="Q74" s="108">
        <v>0</v>
      </c>
      <c r="R74" s="108">
        <v>0</v>
      </c>
      <c r="S74" s="103">
        <f t="shared" si="74"/>
        <v>1</v>
      </c>
      <c r="T74" s="108">
        <v>0</v>
      </c>
      <c r="U74" s="54">
        <v>1</v>
      </c>
    </row>
    <row r="75" spans="2:21" ht="12" customHeight="1">
      <c r="B75" s="111">
        <v>47</v>
      </c>
      <c r="C75" s="116">
        <f t="shared" si="76"/>
        <v>14124</v>
      </c>
      <c r="D75" s="103">
        <f t="shared" si="79"/>
        <v>6729</v>
      </c>
      <c r="E75" s="103">
        <f t="shared" si="79"/>
        <v>7395</v>
      </c>
      <c r="F75" s="103">
        <f t="shared" si="77"/>
        <v>8299</v>
      </c>
      <c r="G75" s="108">
        <v>3934</v>
      </c>
      <c r="H75" s="108">
        <v>4365</v>
      </c>
      <c r="I75" s="103">
        <f t="shared" si="78"/>
        <v>5825</v>
      </c>
      <c r="J75" s="108">
        <v>2795</v>
      </c>
      <c r="K75" s="112">
        <v>3030</v>
      </c>
      <c r="L75" s="114">
        <v>99</v>
      </c>
      <c r="M75" s="102">
        <f t="shared" si="72"/>
        <v>1</v>
      </c>
      <c r="N75" s="103">
        <f t="shared" si="75"/>
        <v>1</v>
      </c>
      <c r="O75" s="103">
        <f t="shared" si="75"/>
        <v>0</v>
      </c>
      <c r="P75" s="103">
        <f t="shared" si="73"/>
        <v>0</v>
      </c>
      <c r="Q75" s="108">
        <v>0</v>
      </c>
      <c r="R75" s="108">
        <v>0</v>
      </c>
      <c r="S75" s="103">
        <f t="shared" si="74"/>
        <v>1</v>
      </c>
      <c r="T75" s="108">
        <v>1</v>
      </c>
      <c r="U75" s="54">
        <v>0</v>
      </c>
    </row>
    <row r="76" spans="2:21" ht="12" customHeight="1">
      <c r="B76" s="111">
        <v>48</v>
      </c>
      <c r="C76" s="116">
        <f t="shared" si="76"/>
        <v>14166</v>
      </c>
      <c r="D76" s="103">
        <f t="shared" si="79"/>
        <v>6605</v>
      </c>
      <c r="E76" s="103">
        <f t="shared" si="79"/>
        <v>7561</v>
      </c>
      <c r="F76" s="103">
        <f t="shared" si="77"/>
        <v>8386</v>
      </c>
      <c r="G76" s="108">
        <v>3985</v>
      </c>
      <c r="H76" s="108">
        <v>4401</v>
      </c>
      <c r="I76" s="103">
        <f t="shared" si="78"/>
        <v>5780</v>
      </c>
      <c r="J76" s="108">
        <v>2620</v>
      </c>
      <c r="K76" s="112">
        <v>3160</v>
      </c>
      <c r="L76" s="114"/>
      <c r="M76" s="102"/>
      <c r="N76" s="103"/>
      <c r="O76" s="103"/>
      <c r="P76" s="103"/>
      <c r="Q76" s="108"/>
      <c r="R76" s="108"/>
      <c r="S76" s="103"/>
      <c r="T76" s="108"/>
      <c r="U76" s="54"/>
    </row>
    <row r="77" spans="2:21" ht="12" customHeight="1">
      <c r="B77" s="111">
        <v>49</v>
      </c>
      <c r="C77" s="116">
        <f t="shared" si="76"/>
        <v>13798</v>
      </c>
      <c r="D77" s="103">
        <f t="shared" si="79"/>
        <v>6411</v>
      </c>
      <c r="E77" s="103">
        <f t="shared" si="79"/>
        <v>7387</v>
      </c>
      <c r="F77" s="103">
        <f t="shared" si="77"/>
        <v>8105</v>
      </c>
      <c r="G77" s="108">
        <v>3777</v>
      </c>
      <c r="H77" s="108">
        <v>4328</v>
      </c>
      <c r="I77" s="103">
        <f t="shared" si="78"/>
        <v>5693</v>
      </c>
      <c r="J77" s="108">
        <v>2634</v>
      </c>
      <c r="K77" s="112">
        <v>3059</v>
      </c>
      <c r="L77" s="114" t="s">
        <v>402</v>
      </c>
      <c r="M77" s="102">
        <f>SUM(N77:O77)</f>
        <v>1</v>
      </c>
      <c r="N77" s="103">
        <f>SUM(Q77+T77)</f>
        <v>0</v>
      </c>
      <c r="O77" s="103">
        <f>SUM(R77+U77)</f>
        <v>1</v>
      </c>
      <c r="P77" s="103">
        <f>SUM(Q77:R77)</f>
        <v>1</v>
      </c>
      <c r="Q77" s="108">
        <v>0</v>
      </c>
      <c r="R77" s="108">
        <v>1</v>
      </c>
      <c r="S77" s="103">
        <f>SUM(T77:U77)</f>
        <v>0</v>
      </c>
      <c r="T77" s="108">
        <v>0</v>
      </c>
      <c r="U77" s="54">
        <v>0</v>
      </c>
    </row>
    <row r="78" spans="2:21" ht="12" customHeight="1">
      <c r="B78" s="117"/>
      <c r="C78" s="118"/>
      <c r="D78" s="119"/>
      <c r="E78" s="119"/>
      <c r="F78" s="120"/>
      <c r="G78" s="119"/>
      <c r="H78" s="119"/>
      <c r="I78" s="120"/>
      <c r="J78" s="119"/>
      <c r="K78" s="121"/>
      <c r="L78" s="122"/>
      <c r="M78" s="118"/>
      <c r="N78" s="119"/>
      <c r="O78" s="119"/>
      <c r="P78" s="120"/>
      <c r="Q78" s="119"/>
      <c r="R78" s="119"/>
      <c r="S78" s="120"/>
      <c r="T78" s="119"/>
      <c r="U78" s="123"/>
    </row>
    <row r="79" ht="12">
      <c r="B79" s="85" t="s">
        <v>374</v>
      </c>
    </row>
  </sheetData>
  <mergeCells count="8">
    <mergeCell ref="M4:O4"/>
    <mergeCell ref="P4:R4"/>
    <mergeCell ref="S4:U4"/>
    <mergeCell ref="L4:L5"/>
    <mergeCell ref="C4:E4"/>
    <mergeCell ref="F4:H4"/>
    <mergeCell ref="I4:K4"/>
    <mergeCell ref="B4:B5"/>
  </mergeCells>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B1:AB30"/>
  <sheetViews>
    <sheetView workbookViewId="0" topLeftCell="A1">
      <selection activeCell="A1" sqref="A1"/>
    </sheetView>
  </sheetViews>
  <sheetFormatPr defaultColWidth="9.00390625" defaultRowHeight="13.5"/>
  <cols>
    <col min="1" max="1" width="4.125" style="1051" customWidth="1"/>
    <col min="2" max="2" width="9.00390625" style="1053" customWidth="1"/>
    <col min="3" max="3" width="5.50390625" style="1053" bestFit="1" customWidth="1"/>
    <col min="4" max="4" width="5.375" style="1053" customWidth="1"/>
    <col min="5" max="5" width="5.125" style="1053" customWidth="1"/>
    <col min="6" max="6" width="4.375" style="1053" customWidth="1"/>
    <col min="7" max="7" width="4.75390625" style="1053" customWidth="1"/>
    <col min="8" max="8" width="6.625" style="1053" customWidth="1"/>
    <col min="9" max="9" width="5.25390625" style="1053" customWidth="1"/>
    <col min="10" max="10" width="5.75390625" style="1053" customWidth="1"/>
    <col min="11" max="11" width="5.375" style="1053" customWidth="1"/>
    <col min="12" max="12" width="5.875" style="1053" customWidth="1"/>
    <col min="13" max="13" width="8.50390625" style="1053" bestFit="1" customWidth="1"/>
    <col min="14" max="14" width="10.25390625" style="1053" bestFit="1" customWidth="1"/>
    <col min="15" max="15" width="4.75390625" style="1053" customWidth="1"/>
    <col min="16" max="16" width="4.375" style="1053" customWidth="1"/>
    <col min="17" max="17" width="5.875" style="1053" bestFit="1" customWidth="1"/>
    <col min="18" max="18" width="6.125" style="1053" customWidth="1"/>
    <col min="19" max="19" width="5.625" style="1053" customWidth="1"/>
    <col min="20" max="20" width="7.625" style="1053" customWidth="1"/>
    <col min="21" max="23" width="13.125" style="1051" bestFit="1" customWidth="1"/>
    <col min="24" max="24" width="12.50390625" style="1051" bestFit="1" customWidth="1"/>
    <col min="25" max="25" width="12.25390625" style="1051" bestFit="1" customWidth="1"/>
    <col min="26" max="26" width="11.25390625" style="1051" bestFit="1" customWidth="1"/>
    <col min="27" max="28" width="9.375" style="1051" bestFit="1" customWidth="1"/>
    <col min="29" max="16384" width="9.00390625" style="1051" customWidth="1"/>
  </cols>
  <sheetData>
    <row r="1" ht="14.25">
      <c r="B1" s="1052" t="s">
        <v>541</v>
      </c>
    </row>
    <row r="3" spans="2:28" ht="12.75" thickBot="1">
      <c r="B3" s="1054" t="s">
        <v>510</v>
      </c>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row>
    <row r="4" spans="2:28" ht="13.5" customHeight="1" thickTop="1">
      <c r="B4" s="1612" t="s">
        <v>511</v>
      </c>
      <c r="C4" s="1615" t="s">
        <v>512</v>
      </c>
      <c r="D4" s="1616"/>
      <c r="E4" s="1616"/>
      <c r="F4" s="1616"/>
      <c r="G4" s="1616"/>
      <c r="H4" s="1617"/>
      <c r="I4" s="1615" t="s">
        <v>513</v>
      </c>
      <c r="J4" s="1616"/>
      <c r="K4" s="1616"/>
      <c r="L4" s="1617"/>
      <c r="M4" s="1615" t="s">
        <v>514</v>
      </c>
      <c r="N4" s="1616"/>
      <c r="O4" s="1622" t="s">
        <v>515</v>
      </c>
      <c r="P4" s="1616" t="s">
        <v>516</v>
      </c>
      <c r="Q4" s="1616"/>
      <c r="R4" s="1615" t="s">
        <v>517</v>
      </c>
      <c r="S4" s="1617"/>
      <c r="T4" s="1615" t="s">
        <v>518</v>
      </c>
      <c r="U4" s="1625" t="s">
        <v>519</v>
      </c>
      <c r="V4" s="1626"/>
      <c r="W4" s="1626"/>
      <c r="X4" s="1626"/>
      <c r="Y4" s="1626"/>
      <c r="Z4" s="1626"/>
      <c r="AA4" s="1626"/>
      <c r="AB4" s="1627"/>
    </row>
    <row r="5" spans="2:28" ht="11.25" customHeight="1">
      <c r="B5" s="1613"/>
      <c r="C5" s="1618"/>
      <c r="D5" s="1619"/>
      <c r="E5" s="1619"/>
      <c r="F5" s="1619"/>
      <c r="G5" s="1619"/>
      <c r="H5" s="1620"/>
      <c r="I5" s="1618"/>
      <c r="J5" s="1619"/>
      <c r="K5" s="1619"/>
      <c r="L5" s="1620"/>
      <c r="M5" s="1618"/>
      <c r="N5" s="1619"/>
      <c r="O5" s="1623"/>
      <c r="P5" s="1619"/>
      <c r="Q5" s="1619"/>
      <c r="R5" s="1618"/>
      <c r="S5" s="1620"/>
      <c r="T5" s="1621"/>
      <c r="U5" s="1613" t="s">
        <v>332</v>
      </c>
      <c r="V5" s="1619" t="s">
        <v>520</v>
      </c>
      <c r="W5" s="1619"/>
      <c r="X5" s="1620"/>
      <c r="Y5" s="1628" t="s">
        <v>521</v>
      </c>
      <c r="Z5" s="1629" t="s">
        <v>522</v>
      </c>
      <c r="AA5" s="1621" t="s">
        <v>523</v>
      </c>
      <c r="AB5" s="1613" t="s">
        <v>1373</v>
      </c>
    </row>
    <row r="6" spans="2:28" ht="24">
      <c r="B6" s="1614"/>
      <c r="C6" s="1058" t="s">
        <v>332</v>
      </c>
      <c r="D6" s="1058" t="s">
        <v>524</v>
      </c>
      <c r="E6" s="1058" t="s">
        <v>525</v>
      </c>
      <c r="F6" s="1058" t="s">
        <v>526</v>
      </c>
      <c r="G6" s="1058" t="s">
        <v>527</v>
      </c>
      <c r="H6" s="1059" t="s">
        <v>1373</v>
      </c>
      <c r="I6" s="1059" t="s">
        <v>332</v>
      </c>
      <c r="J6" s="1059" t="s">
        <v>528</v>
      </c>
      <c r="K6" s="1059" t="s">
        <v>529</v>
      </c>
      <c r="L6" s="1059" t="s">
        <v>530</v>
      </c>
      <c r="M6" s="1059" t="s">
        <v>524</v>
      </c>
      <c r="N6" s="1060" t="s">
        <v>525</v>
      </c>
      <c r="O6" s="1624"/>
      <c r="P6" s="1061" t="s">
        <v>531</v>
      </c>
      <c r="Q6" s="1059" t="s">
        <v>532</v>
      </c>
      <c r="R6" s="1059" t="s">
        <v>528</v>
      </c>
      <c r="S6" s="1062" t="s">
        <v>529</v>
      </c>
      <c r="T6" s="1618"/>
      <c r="U6" s="1614"/>
      <c r="V6" s="1061" t="s">
        <v>524</v>
      </c>
      <c r="W6" s="1063" t="s">
        <v>533</v>
      </c>
      <c r="X6" s="1059" t="s">
        <v>1340</v>
      </c>
      <c r="Y6" s="1624"/>
      <c r="Z6" s="1620"/>
      <c r="AA6" s="1618"/>
      <c r="AB6" s="1614"/>
    </row>
    <row r="7" spans="2:28" ht="15.75" customHeight="1">
      <c r="B7" s="1056"/>
      <c r="C7" s="1064"/>
      <c r="D7" s="1065"/>
      <c r="E7" s="1065"/>
      <c r="F7" s="1065"/>
      <c r="G7" s="1065"/>
      <c r="H7" s="1066"/>
      <c r="I7" s="1066"/>
      <c r="J7" s="1066"/>
      <c r="K7" s="1066"/>
      <c r="L7" s="1066"/>
      <c r="M7" s="1067" t="s">
        <v>534</v>
      </c>
      <c r="N7" s="1068" t="s">
        <v>535</v>
      </c>
      <c r="O7" s="1068"/>
      <c r="P7" s="1066"/>
      <c r="Q7" s="1066"/>
      <c r="R7" s="1066"/>
      <c r="S7" s="1066"/>
      <c r="T7" s="1066"/>
      <c r="U7" s="1066"/>
      <c r="V7" s="1066"/>
      <c r="W7" s="1066"/>
      <c r="X7" s="1066"/>
      <c r="Y7" s="1066"/>
      <c r="Z7" s="1066"/>
      <c r="AA7" s="1066"/>
      <c r="AB7" s="1057"/>
    </row>
    <row r="8" spans="2:28" ht="13.5" customHeight="1">
      <c r="B8" s="1069" t="s">
        <v>536</v>
      </c>
      <c r="C8" s="1070">
        <f>SUM(D8:H8)</f>
        <v>461</v>
      </c>
      <c r="D8" s="1071">
        <v>369</v>
      </c>
      <c r="E8" s="1071">
        <v>26</v>
      </c>
      <c r="F8" s="1071">
        <v>2</v>
      </c>
      <c r="G8" s="1071">
        <v>18</v>
      </c>
      <c r="H8" s="1071">
        <v>46</v>
      </c>
      <c r="I8" s="1071">
        <f>SUM(J8:L8)</f>
        <v>496</v>
      </c>
      <c r="J8" s="1071">
        <v>319</v>
      </c>
      <c r="K8" s="1071">
        <v>61</v>
      </c>
      <c r="L8" s="1071">
        <v>116</v>
      </c>
      <c r="M8" s="1071">
        <v>32447</v>
      </c>
      <c r="N8" s="1071">
        <v>214</v>
      </c>
      <c r="O8" s="1071">
        <v>22</v>
      </c>
      <c r="P8" s="1071">
        <v>9</v>
      </c>
      <c r="Q8" s="1071">
        <v>128</v>
      </c>
      <c r="R8" s="1071">
        <v>162</v>
      </c>
      <c r="S8" s="1071">
        <v>144</v>
      </c>
      <c r="T8" s="1071">
        <v>1980</v>
      </c>
      <c r="U8" s="1072">
        <f>SUM(X8:AB8)</f>
        <v>242790990</v>
      </c>
      <c r="V8" s="1072">
        <v>137658965</v>
      </c>
      <c r="W8" s="1072">
        <v>104090935</v>
      </c>
      <c r="X8" s="1072">
        <f>SUM(V8:W8)</f>
        <v>241749900</v>
      </c>
      <c r="Y8" s="1072">
        <v>408450</v>
      </c>
      <c r="Z8" s="1072">
        <v>51000</v>
      </c>
      <c r="AA8" s="1072">
        <v>489450</v>
      </c>
      <c r="AB8" s="1073">
        <v>92190</v>
      </c>
    </row>
    <row r="9" spans="2:28" ht="13.5" customHeight="1">
      <c r="B9" s="1069" t="s">
        <v>537</v>
      </c>
      <c r="C9" s="1070">
        <f>SUM(D9:H9)</f>
        <v>489</v>
      </c>
      <c r="D9" s="1071">
        <v>391</v>
      </c>
      <c r="E9" s="1071">
        <v>27</v>
      </c>
      <c r="F9" s="1071">
        <v>1</v>
      </c>
      <c r="G9" s="1071">
        <v>17</v>
      </c>
      <c r="H9" s="1071">
        <v>53</v>
      </c>
      <c r="I9" s="1071">
        <f>SUM(J9:L9)</f>
        <v>520</v>
      </c>
      <c r="J9" s="1071">
        <v>301</v>
      </c>
      <c r="K9" s="1071">
        <v>70</v>
      </c>
      <c r="L9" s="1071">
        <v>149</v>
      </c>
      <c r="M9" s="1071">
        <v>30939</v>
      </c>
      <c r="N9" s="1071">
        <v>158</v>
      </c>
      <c r="O9" s="1071">
        <v>18</v>
      </c>
      <c r="P9" s="1071">
        <v>2</v>
      </c>
      <c r="Q9" s="1071">
        <v>125</v>
      </c>
      <c r="R9" s="1071">
        <v>163</v>
      </c>
      <c r="S9" s="1071">
        <v>173</v>
      </c>
      <c r="T9" s="1071">
        <v>1878</v>
      </c>
      <c r="U9" s="1072">
        <f>SUM(X9:AB9)</f>
        <v>268602233</v>
      </c>
      <c r="V9" s="1072">
        <v>125537405</v>
      </c>
      <c r="W9" s="1072">
        <v>141732773</v>
      </c>
      <c r="X9" s="1072">
        <f>SUM(V9:W9)</f>
        <v>267270178</v>
      </c>
      <c r="Y9" s="1072">
        <v>273400</v>
      </c>
      <c r="Z9" s="1072">
        <v>50000</v>
      </c>
      <c r="AA9" s="1072">
        <v>945115</v>
      </c>
      <c r="AB9" s="1073">
        <v>63540</v>
      </c>
    </row>
    <row r="10" spans="2:28" ht="13.5" customHeight="1">
      <c r="B10" s="1069" t="s">
        <v>508</v>
      </c>
      <c r="C10" s="1070">
        <f>SUM(D10:H10)</f>
        <v>475</v>
      </c>
      <c r="D10" s="1071">
        <v>385</v>
      </c>
      <c r="E10" s="1071">
        <v>22</v>
      </c>
      <c r="F10" s="1071">
        <v>1</v>
      </c>
      <c r="G10" s="1071">
        <v>14</v>
      </c>
      <c r="H10" s="1071">
        <v>53</v>
      </c>
      <c r="I10" s="1071">
        <f>SUM(J10:L10)</f>
        <v>376</v>
      </c>
      <c r="J10" s="1071">
        <v>196</v>
      </c>
      <c r="K10" s="1071">
        <v>41</v>
      </c>
      <c r="L10" s="1071">
        <v>139</v>
      </c>
      <c r="M10" s="1071">
        <v>28865</v>
      </c>
      <c r="N10" s="1074">
        <v>540.5</v>
      </c>
      <c r="O10" s="1071">
        <v>14</v>
      </c>
      <c r="P10" s="1071">
        <v>2</v>
      </c>
      <c r="Q10" s="1071">
        <v>144</v>
      </c>
      <c r="R10" s="1071">
        <v>154</v>
      </c>
      <c r="S10" s="1071">
        <v>199</v>
      </c>
      <c r="T10" s="1071">
        <v>1780</v>
      </c>
      <c r="U10" s="1072">
        <f>SUM(X10:AB10)</f>
        <v>230031278</v>
      </c>
      <c r="V10" s="1072">
        <v>112524790</v>
      </c>
      <c r="W10" s="1072">
        <v>117326911</v>
      </c>
      <c r="X10" s="1072">
        <v>229752701</v>
      </c>
      <c r="Y10" s="1072">
        <v>94900</v>
      </c>
      <c r="Z10" s="1072">
        <v>400</v>
      </c>
      <c r="AA10" s="1072">
        <v>47700</v>
      </c>
      <c r="AB10" s="1073">
        <v>135577</v>
      </c>
    </row>
    <row r="11" spans="2:28" ht="13.5" customHeight="1">
      <c r="B11" s="1069" t="s">
        <v>509</v>
      </c>
      <c r="C11" s="1070">
        <f>SUM(D11:H11)</f>
        <v>497</v>
      </c>
      <c r="D11" s="1071">
        <v>400</v>
      </c>
      <c r="E11" s="1071">
        <v>22</v>
      </c>
      <c r="F11" s="1071">
        <v>0</v>
      </c>
      <c r="G11" s="1071">
        <v>22</v>
      </c>
      <c r="H11" s="1071">
        <v>53</v>
      </c>
      <c r="I11" s="1071">
        <f>SUM(J11:L11)</f>
        <v>429</v>
      </c>
      <c r="J11" s="1071">
        <v>230</v>
      </c>
      <c r="K11" s="1071">
        <v>47</v>
      </c>
      <c r="L11" s="1071">
        <v>152</v>
      </c>
      <c r="M11" s="1071">
        <v>28094</v>
      </c>
      <c r="N11" s="1074">
        <v>805.3</v>
      </c>
      <c r="O11" s="1071">
        <v>22</v>
      </c>
      <c r="P11" s="1071">
        <v>14</v>
      </c>
      <c r="Q11" s="1071">
        <v>96</v>
      </c>
      <c r="R11" s="1071">
        <v>140</v>
      </c>
      <c r="S11" s="1071">
        <v>221</v>
      </c>
      <c r="T11" s="1071">
        <v>2138</v>
      </c>
      <c r="U11" s="1072">
        <f>SUM(X11:AB11)</f>
        <v>235614967</v>
      </c>
      <c r="V11" s="1072">
        <v>110207544</v>
      </c>
      <c r="W11" s="1072">
        <v>124985578</v>
      </c>
      <c r="X11" s="1072">
        <f>SUM(V11:W11)</f>
        <v>235193122</v>
      </c>
      <c r="Y11" s="1072">
        <v>109100</v>
      </c>
      <c r="Z11" s="1072">
        <v>0</v>
      </c>
      <c r="AA11" s="1072">
        <v>201095</v>
      </c>
      <c r="AB11" s="1073">
        <v>111650</v>
      </c>
    </row>
    <row r="12" spans="2:28" ht="13.5" customHeight="1">
      <c r="B12" s="1069"/>
      <c r="C12" s="1070"/>
      <c r="D12" s="1071"/>
      <c r="E12" s="1071"/>
      <c r="F12" s="1071"/>
      <c r="G12" s="1071"/>
      <c r="H12" s="1071"/>
      <c r="I12" s="1071"/>
      <c r="J12" s="1071"/>
      <c r="K12" s="1071"/>
      <c r="L12" s="1071"/>
      <c r="M12" s="1071"/>
      <c r="N12" s="1074"/>
      <c r="O12" s="1071"/>
      <c r="P12" s="1071"/>
      <c r="Q12" s="1071"/>
      <c r="R12" s="1071"/>
      <c r="S12" s="1071"/>
      <c r="T12" s="1071"/>
      <c r="U12" s="1072"/>
      <c r="V12" s="1072"/>
      <c r="W12" s="1072"/>
      <c r="X12" s="1072"/>
      <c r="Y12" s="1072"/>
      <c r="Z12" s="1072"/>
      <c r="AA12" s="1072"/>
      <c r="AB12" s="1073"/>
    </row>
    <row r="13" spans="2:28" s="1075" customFormat="1" ht="13.5" customHeight="1">
      <c r="B13" s="1076" t="s">
        <v>538</v>
      </c>
      <c r="C13" s="1077">
        <f>SUM(D13:H13)</f>
        <v>542</v>
      </c>
      <c r="D13" s="1078">
        <v>431</v>
      </c>
      <c r="E13" s="1078">
        <v>22</v>
      </c>
      <c r="F13" s="1078">
        <v>0</v>
      </c>
      <c r="G13" s="1078">
        <v>23</v>
      </c>
      <c r="H13" s="1078">
        <v>66</v>
      </c>
      <c r="I13" s="1078">
        <f>SUM(J13:L13)</f>
        <v>488</v>
      </c>
      <c r="J13" s="1078">
        <v>275</v>
      </c>
      <c r="K13" s="1078">
        <v>49</v>
      </c>
      <c r="L13" s="1078">
        <v>164</v>
      </c>
      <c r="M13" s="1078">
        <v>32638</v>
      </c>
      <c r="N13" s="1079">
        <v>2470.98</v>
      </c>
      <c r="O13" s="1078">
        <v>23</v>
      </c>
      <c r="P13" s="1078">
        <v>8</v>
      </c>
      <c r="Q13" s="1078">
        <v>130</v>
      </c>
      <c r="R13" s="1078">
        <v>151</v>
      </c>
      <c r="S13" s="1078">
        <v>218</v>
      </c>
      <c r="T13" s="1078">
        <v>2004</v>
      </c>
      <c r="U13" s="1080">
        <v>253212092</v>
      </c>
      <c r="V13" s="1080">
        <v>129582973</v>
      </c>
      <c r="W13" s="1080">
        <v>120434044</v>
      </c>
      <c r="X13" s="1080">
        <f>SUM(V13:W13)</f>
        <v>250017017</v>
      </c>
      <c r="Y13" s="1080">
        <v>1634570</v>
      </c>
      <c r="Z13" s="1080">
        <v>0</v>
      </c>
      <c r="AA13" s="1080">
        <v>923800</v>
      </c>
      <c r="AB13" s="1081">
        <v>363705</v>
      </c>
    </row>
    <row r="14" spans="2:28" s="1082" customFormat="1" ht="13.5" customHeight="1">
      <c r="B14" s="1083"/>
      <c r="C14" s="1084"/>
      <c r="D14" s="1085"/>
      <c r="E14" s="1085"/>
      <c r="F14" s="1085"/>
      <c r="G14" s="1086"/>
      <c r="H14" s="1085"/>
      <c r="I14" s="1071"/>
      <c r="J14" s="1085"/>
      <c r="K14" s="1085"/>
      <c r="L14" s="1085"/>
      <c r="M14" s="1085"/>
      <c r="N14" s="1087"/>
      <c r="O14" s="1087"/>
      <c r="P14" s="1085"/>
      <c r="Q14" s="1085"/>
      <c r="R14" s="1085"/>
      <c r="S14" s="1085"/>
      <c r="T14" s="1085"/>
      <c r="U14" s="1072"/>
      <c r="V14" s="1088"/>
      <c r="W14" s="1088"/>
      <c r="X14" s="1072"/>
      <c r="Y14" s="1088"/>
      <c r="Z14" s="1088"/>
      <c r="AA14" s="1088"/>
      <c r="AB14" s="1089"/>
    </row>
    <row r="15" spans="2:28" s="1090" customFormat="1" ht="12" customHeight="1">
      <c r="B15" s="1069" t="s">
        <v>539</v>
      </c>
      <c r="C15" s="1070">
        <f>SUM(D15:H15)</f>
        <v>47</v>
      </c>
      <c r="D15" s="1091">
        <v>42</v>
      </c>
      <c r="E15" s="1091">
        <v>0</v>
      </c>
      <c r="F15" s="1086">
        <v>0</v>
      </c>
      <c r="G15" s="1086">
        <v>0</v>
      </c>
      <c r="H15" s="1091">
        <v>5</v>
      </c>
      <c r="I15" s="1071">
        <f>SUM(J15:L15)</f>
        <v>41</v>
      </c>
      <c r="J15" s="1091">
        <v>22</v>
      </c>
      <c r="K15" s="1091">
        <v>5</v>
      </c>
      <c r="L15" s="1091">
        <v>14</v>
      </c>
      <c r="M15" s="1091">
        <v>3913</v>
      </c>
      <c r="N15" s="1092">
        <v>0</v>
      </c>
      <c r="O15" s="1091">
        <v>0</v>
      </c>
      <c r="P15" s="1091">
        <v>1</v>
      </c>
      <c r="Q15" s="1091">
        <v>10</v>
      </c>
      <c r="R15" s="1071">
        <v>9</v>
      </c>
      <c r="S15" s="1091">
        <v>23</v>
      </c>
      <c r="T15" s="1091">
        <v>169</v>
      </c>
      <c r="U15" s="1072">
        <f>SUM(X15:AB15)</f>
        <v>26225388</v>
      </c>
      <c r="V15" s="1091">
        <v>15259800</v>
      </c>
      <c r="W15" s="1091">
        <v>10613138</v>
      </c>
      <c r="X15" s="1072">
        <f>SUM(V15:W15)</f>
        <v>25872938</v>
      </c>
      <c r="Y15" s="1091">
        <v>0</v>
      </c>
      <c r="Z15" s="1091">
        <v>0</v>
      </c>
      <c r="AA15" s="1091">
        <v>0</v>
      </c>
      <c r="AB15" s="1093">
        <v>352450</v>
      </c>
    </row>
    <row r="16" spans="2:28" s="1090" customFormat="1" ht="12" customHeight="1">
      <c r="B16" s="1069" t="s">
        <v>1101</v>
      </c>
      <c r="C16" s="1070">
        <f>SUM(D16:H16)</f>
        <v>32</v>
      </c>
      <c r="D16" s="1091">
        <v>31</v>
      </c>
      <c r="E16" s="1091">
        <v>0</v>
      </c>
      <c r="F16" s="1086">
        <v>0</v>
      </c>
      <c r="G16" s="1086">
        <v>0</v>
      </c>
      <c r="H16" s="1091">
        <v>1</v>
      </c>
      <c r="I16" s="1071">
        <f>SUM(J16:L16)</f>
        <v>27</v>
      </c>
      <c r="J16" s="1091">
        <v>16</v>
      </c>
      <c r="K16" s="1091">
        <v>2</v>
      </c>
      <c r="L16" s="1091">
        <v>9</v>
      </c>
      <c r="M16" s="1091">
        <v>1606</v>
      </c>
      <c r="N16" s="1092">
        <v>0</v>
      </c>
      <c r="O16" s="1091">
        <v>0</v>
      </c>
      <c r="P16" s="1091">
        <v>2</v>
      </c>
      <c r="Q16" s="1091">
        <v>10</v>
      </c>
      <c r="R16" s="1071">
        <v>19</v>
      </c>
      <c r="S16" s="1091">
        <v>15</v>
      </c>
      <c r="T16" s="1091">
        <v>180</v>
      </c>
      <c r="U16" s="1072">
        <f>SUM(X16:AB16)</f>
        <v>7204503</v>
      </c>
      <c r="V16" s="1091">
        <v>4135713</v>
      </c>
      <c r="W16" s="1091">
        <v>3068590</v>
      </c>
      <c r="X16" s="1072">
        <f>SUM(V16:W16)</f>
        <v>7204303</v>
      </c>
      <c r="Y16" s="1091">
        <v>0</v>
      </c>
      <c r="Z16" s="1091">
        <v>0</v>
      </c>
      <c r="AA16" s="1091">
        <v>0</v>
      </c>
      <c r="AB16" s="1093">
        <v>200</v>
      </c>
    </row>
    <row r="17" spans="2:28" ht="13.5" customHeight="1">
      <c r="B17" s="1069" t="s">
        <v>1102</v>
      </c>
      <c r="C17" s="1070">
        <f>SUM(D17:H17)</f>
        <v>40</v>
      </c>
      <c r="D17" s="1072">
        <v>35</v>
      </c>
      <c r="E17" s="1072">
        <v>0</v>
      </c>
      <c r="F17" s="1072">
        <v>0</v>
      </c>
      <c r="G17" s="1086">
        <v>2</v>
      </c>
      <c r="H17" s="1072">
        <v>3</v>
      </c>
      <c r="I17" s="1071">
        <f>SUM(J17:L17)</f>
        <v>37</v>
      </c>
      <c r="J17" s="1072">
        <v>22</v>
      </c>
      <c r="K17" s="1072">
        <v>2</v>
      </c>
      <c r="L17" s="1072">
        <v>13</v>
      </c>
      <c r="M17" s="1072">
        <v>3603</v>
      </c>
      <c r="N17" s="1094">
        <v>0</v>
      </c>
      <c r="O17" s="1072">
        <v>2</v>
      </c>
      <c r="P17" s="1072">
        <v>1</v>
      </c>
      <c r="Q17" s="1072">
        <v>6</v>
      </c>
      <c r="R17" s="1071">
        <v>10</v>
      </c>
      <c r="S17" s="1072">
        <v>13</v>
      </c>
      <c r="T17" s="1072">
        <v>127</v>
      </c>
      <c r="U17" s="1072">
        <f>SUM(X17:AB17)</f>
        <v>37712800</v>
      </c>
      <c r="V17" s="1072">
        <v>28065700</v>
      </c>
      <c r="W17" s="1072">
        <v>9544350</v>
      </c>
      <c r="X17" s="1072">
        <f>SUM(V17:W17)</f>
        <v>37610050</v>
      </c>
      <c r="Y17" s="1072">
        <v>0</v>
      </c>
      <c r="Z17" s="1072">
        <v>0</v>
      </c>
      <c r="AA17" s="1072">
        <v>101000</v>
      </c>
      <c r="AB17" s="1073">
        <v>1750</v>
      </c>
    </row>
    <row r="18" spans="2:28" ht="12">
      <c r="B18" s="1069" t="s">
        <v>1103</v>
      </c>
      <c r="C18" s="1070">
        <f>SUM(D18:H18)</f>
        <v>79</v>
      </c>
      <c r="D18" s="1071">
        <v>49</v>
      </c>
      <c r="E18" s="1071">
        <v>13</v>
      </c>
      <c r="F18" s="1071">
        <v>0</v>
      </c>
      <c r="G18" s="1086">
        <v>1</v>
      </c>
      <c r="H18" s="1071">
        <v>16</v>
      </c>
      <c r="I18" s="1071">
        <f>SUM(J18:L18)</f>
        <v>53</v>
      </c>
      <c r="J18" s="1071">
        <v>28</v>
      </c>
      <c r="K18" s="1071">
        <v>5</v>
      </c>
      <c r="L18" s="1071">
        <v>20</v>
      </c>
      <c r="M18" s="1071">
        <v>5237</v>
      </c>
      <c r="N18" s="1074">
        <v>1665.3</v>
      </c>
      <c r="O18" s="1071">
        <v>1</v>
      </c>
      <c r="P18" s="1071">
        <v>1</v>
      </c>
      <c r="Q18" s="1071">
        <v>15</v>
      </c>
      <c r="R18" s="1071">
        <v>29</v>
      </c>
      <c r="S18" s="1071">
        <v>22</v>
      </c>
      <c r="T18" s="1071">
        <v>247</v>
      </c>
      <c r="U18" s="1072">
        <f>SUM(X18:AB18)</f>
        <v>38659987</v>
      </c>
      <c r="V18" s="1072">
        <v>19495489</v>
      </c>
      <c r="W18" s="1072">
        <v>18935358</v>
      </c>
      <c r="X18" s="1072">
        <f>SUM(V18:W18)</f>
        <v>38430847</v>
      </c>
      <c r="Y18" s="1072">
        <v>26270</v>
      </c>
      <c r="Z18" s="1072">
        <v>0</v>
      </c>
      <c r="AA18" s="1072">
        <v>13500</v>
      </c>
      <c r="AB18" s="1073">
        <v>189370</v>
      </c>
    </row>
    <row r="19" spans="2:28" ht="12">
      <c r="B19" s="1069"/>
      <c r="C19" s="1070"/>
      <c r="D19" s="1071"/>
      <c r="E19" s="1071"/>
      <c r="F19" s="1071"/>
      <c r="G19" s="1086"/>
      <c r="H19" s="1071"/>
      <c r="I19" s="1071"/>
      <c r="J19" s="1071"/>
      <c r="K19" s="1071"/>
      <c r="L19" s="1071"/>
      <c r="M19" s="1071"/>
      <c r="N19" s="1071"/>
      <c r="O19" s="1071"/>
      <c r="P19" s="1071"/>
      <c r="Q19" s="1071"/>
      <c r="R19" s="1071"/>
      <c r="S19" s="1071"/>
      <c r="T19" s="1071"/>
      <c r="U19" s="1072"/>
      <c r="V19" s="1072"/>
      <c r="W19" s="1072"/>
      <c r="X19" s="1072"/>
      <c r="Y19" s="1072"/>
      <c r="Z19" s="1072"/>
      <c r="AA19" s="1072"/>
      <c r="AB19" s="1073"/>
    </row>
    <row r="20" spans="2:28" ht="12">
      <c r="B20" s="1069" t="s">
        <v>1104</v>
      </c>
      <c r="C20" s="1070">
        <f>SUM(D20:H20)</f>
        <v>82</v>
      </c>
      <c r="D20" s="1071">
        <v>62</v>
      </c>
      <c r="E20" s="1071">
        <v>7</v>
      </c>
      <c r="F20" s="1071">
        <v>0</v>
      </c>
      <c r="G20" s="1086">
        <v>4</v>
      </c>
      <c r="H20" s="1071">
        <v>9</v>
      </c>
      <c r="I20" s="1071">
        <f>SUM(J20:L20)</f>
        <v>97</v>
      </c>
      <c r="J20" s="1071">
        <v>60</v>
      </c>
      <c r="K20" s="1071">
        <v>12</v>
      </c>
      <c r="L20" s="1071">
        <v>25</v>
      </c>
      <c r="M20" s="1071">
        <v>4413</v>
      </c>
      <c r="N20" s="1095">
        <v>805.68</v>
      </c>
      <c r="O20" s="1071">
        <v>4</v>
      </c>
      <c r="P20" s="1071">
        <v>0</v>
      </c>
      <c r="Q20" s="1071">
        <v>33</v>
      </c>
      <c r="R20" s="1071">
        <v>21</v>
      </c>
      <c r="S20" s="1071">
        <v>37</v>
      </c>
      <c r="T20" s="1071">
        <v>345</v>
      </c>
      <c r="U20" s="1072">
        <f>SUM(X20:AB20)</f>
        <v>25162366</v>
      </c>
      <c r="V20" s="1072">
        <v>11507521</v>
      </c>
      <c r="W20" s="1072">
        <v>13008695</v>
      </c>
      <c r="X20" s="1072">
        <f>SUM(V20:W20)</f>
        <v>24516216</v>
      </c>
      <c r="Y20" s="1072">
        <v>604550</v>
      </c>
      <c r="Z20" s="1072">
        <v>0</v>
      </c>
      <c r="AA20" s="1072">
        <v>10050</v>
      </c>
      <c r="AB20" s="1073">
        <v>31550</v>
      </c>
    </row>
    <row r="21" spans="2:28" ht="12">
      <c r="B21" s="1069" t="s">
        <v>1105</v>
      </c>
      <c r="C21" s="1070">
        <f>SUM(D21:H21)</f>
        <v>36</v>
      </c>
      <c r="D21" s="1071">
        <v>26</v>
      </c>
      <c r="E21" s="1071">
        <v>1</v>
      </c>
      <c r="F21" s="1071">
        <v>0</v>
      </c>
      <c r="G21" s="1086">
        <v>1</v>
      </c>
      <c r="H21" s="1071">
        <v>8</v>
      </c>
      <c r="I21" s="1071">
        <f>SUM(J21:L21)</f>
        <v>37</v>
      </c>
      <c r="J21" s="1071">
        <v>17</v>
      </c>
      <c r="K21" s="1071">
        <v>2</v>
      </c>
      <c r="L21" s="1071">
        <v>18</v>
      </c>
      <c r="M21" s="1071">
        <v>1923</v>
      </c>
      <c r="N21" s="1074">
        <v>0</v>
      </c>
      <c r="O21" s="1071">
        <v>1</v>
      </c>
      <c r="P21" s="1071">
        <v>0</v>
      </c>
      <c r="Q21" s="1071">
        <v>10</v>
      </c>
      <c r="R21" s="1071">
        <v>10</v>
      </c>
      <c r="S21" s="1071">
        <v>14</v>
      </c>
      <c r="T21" s="1071">
        <v>172</v>
      </c>
      <c r="U21" s="1072">
        <f>SUM(X21:AB21)</f>
        <v>11213553</v>
      </c>
      <c r="V21" s="1072">
        <v>5597493</v>
      </c>
      <c r="W21" s="1072">
        <v>5605510</v>
      </c>
      <c r="X21" s="1072">
        <f>SUM(V21:W21)</f>
        <v>11203003</v>
      </c>
      <c r="Y21" s="1072">
        <v>3750</v>
      </c>
      <c r="Z21" s="1072">
        <v>0</v>
      </c>
      <c r="AA21" s="1072">
        <v>0</v>
      </c>
      <c r="AB21" s="1073">
        <v>6800</v>
      </c>
    </row>
    <row r="22" spans="2:28" ht="12">
      <c r="B22" s="1069" t="s">
        <v>1106</v>
      </c>
      <c r="C22" s="1070">
        <f>SUM(D22:H22)</f>
        <v>33</v>
      </c>
      <c r="D22" s="1071">
        <v>29</v>
      </c>
      <c r="E22" s="1071">
        <v>0</v>
      </c>
      <c r="F22" s="1071">
        <v>0</v>
      </c>
      <c r="G22" s="1086">
        <v>1</v>
      </c>
      <c r="H22" s="1071">
        <v>3</v>
      </c>
      <c r="I22" s="1071">
        <f>SUM(J22:L22)</f>
        <v>22</v>
      </c>
      <c r="J22" s="1071">
        <v>9</v>
      </c>
      <c r="K22" s="1071">
        <v>1</v>
      </c>
      <c r="L22" s="1071">
        <v>12</v>
      </c>
      <c r="M22" s="1071">
        <v>504</v>
      </c>
      <c r="N22" s="1074">
        <v>0</v>
      </c>
      <c r="O22" s="1071">
        <v>1</v>
      </c>
      <c r="P22" s="1071">
        <v>2</v>
      </c>
      <c r="Q22" s="1071">
        <v>3</v>
      </c>
      <c r="R22" s="1071">
        <v>4</v>
      </c>
      <c r="S22" s="1071">
        <v>12</v>
      </c>
      <c r="T22" s="1071">
        <v>81</v>
      </c>
      <c r="U22" s="1072">
        <f>SUM(X22:AB22)</f>
        <v>3644950</v>
      </c>
      <c r="V22" s="1072">
        <v>2226650</v>
      </c>
      <c r="W22" s="1072">
        <v>1365300</v>
      </c>
      <c r="X22" s="1072">
        <f>SUM(V22:W22)</f>
        <v>3591950</v>
      </c>
      <c r="Y22" s="1072">
        <v>0</v>
      </c>
      <c r="Z22" s="1072">
        <v>0</v>
      </c>
      <c r="AA22" s="1072">
        <v>25000</v>
      </c>
      <c r="AB22" s="1073">
        <v>28000</v>
      </c>
    </row>
    <row r="23" spans="2:28" ht="12">
      <c r="B23" s="1069" t="s">
        <v>1107</v>
      </c>
      <c r="C23" s="1070">
        <f>SUM(D23:H23)</f>
        <v>38</v>
      </c>
      <c r="D23" s="1071">
        <v>30</v>
      </c>
      <c r="E23" s="1071">
        <v>1</v>
      </c>
      <c r="F23" s="1071">
        <v>0</v>
      </c>
      <c r="G23" s="1086">
        <v>6</v>
      </c>
      <c r="H23" s="1071">
        <v>1</v>
      </c>
      <c r="I23" s="1071">
        <f>SUM(J23:L23)</f>
        <v>35</v>
      </c>
      <c r="J23" s="1071">
        <v>22</v>
      </c>
      <c r="K23" s="1071">
        <v>1</v>
      </c>
      <c r="L23" s="1071">
        <v>12</v>
      </c>
      <c r="M23" s="1071">
        <v>1573</v>
      </c>
      <c r="N23" s="1074">
        <v>0</v>
      </c>
      <c r="O23" s="1071">
        <v>6</v>
      </c>
      <c r="P23" s="1071">
        <v>0</v>
      </c>
      <c r="Q23" s="1071">
        <v>6</v>
      </c>
      <c r="R23" s="1071">
        <v>12</v>
      </c>
      <c r="S23" s="1071">
        <v>16</v>
      </c>
      <c r="T23" s="1071">
        <v>135</v>
      </c>
      <c r="U23" s="1072">
        <f>SUM(X23:AB23)</f>
        <v>17384335</v>
      </c>
      <c r="V23" s="1072">
        <v>5086972</v>
      </c>
      <c r="W23" s="1072">
        <v>10864513</v>
      </c>
      <c r="X23" s="1072">
        <f>SUM(V23:W23)</f>
        <v>15951485</v>
      </c>
      <c r="Y23" s="1072">
        <v>1000000</v>
      </c>
      <c r="Z23" s="1072">
        <v>0</v>
      </c>
      <c r="AA23" s="1072">
        <v>432350</v>
      </c>
      <c r="AB23" s="1073">
        <v>500</v>
      </c>
    </row>
    <row r="24" spans="2:28" ht="12">
      <c r="B24" s="1069"/>
      <c r="C24" s="1070"/>
      <c r="D24" s="1071"/>
      <c r="E24" s="1071"/>
      <c r="F24" s="1071"/>
      <c r="G24" s="1086"/>
      <c r="H24" s="1071"/>
      <c r="I24" s="1071"/>
      <c r="J24" s="1071"/>
      <c r="K24" s="1071"/>
      <c r="L24" s="1071"/>
      <c r="M24" s="1071"/>
      <c r="N24" s="1074"/>
      <c r="O24" s="1071"/>
      <c r="P24" s="1071"/>
      <c r="Q24" s="1071"/>
      <c r="R24" s="1071"/>
      <c r="S24" s="1071"/>
      <c r="T24" s="1071"/>
      <c r="U24" s="1072"/>
      <c r="V24" s="1072"/>
      <c r="W24" s="1072"/>
      <c r="X24" s="1072"/>
      <c r="Y24" s="1072"/>
      <c r="Z24" s="1072">
        <v>0</v>
      </c>
      <c r="AA24" s="1072"/>
      <c r="AB24" s="1073"/>
    </row>
    <row r="25" spans="2:28" ht="12">
      <c r="B25" s="1069" t="s">
        <v>1108</v>
      </c>
      <c r="C25" s="1070">
        <f>SUM(D25:H25)</f>
        <v>37</v>
      </c>
      <c r="D25" s="1071">
        <v>25</v>
      </c>
      <c r="E25" s="1071">
        <v>0</v>
      </c>
      <c r="F25" s="1071">
        <v>0</v>
      </c>
      <c r="G25" s="1086">
        <v>4</v>
      </c>
      <c r="H25" s="1071">
        <v>8</v>
      </c>
      <c r="I25" s="1071">
        <f>SUM(J25:L25)</f>
        <v>14</v>
      </c>
      <c r="J25" s="1071">
        <v>7</v>
      </c>
      <c r="K25" s="1071">
        <v>4</v>
      </c>
      <c r="L25" s="1071">
        <v>3</v>
      </c>
      <c r="M25" s="1071">
        <v>1881</v>
      </c>
      <c r="N25" s="1074">
        <v>0</v>
      </c>
      <c r="O25" s="1071">
        <v>4</v>
      </c>
      <c r="P25" s="1071">
        <v>1</v>
      </c>
      <c r="Q25" s="1071">
        <v>10</v>
      </c>
      <c r="R25" s="1071">
        <v>3</v>
      </c>
      <c r="S25" s="1071">
        <v>14</v>
      </c>
      <c r="T25" s="1071">
        <v>92</v>
      </c>
      <c r="U25" s="1072">
        <f>SUM(X25:AB25)</f>
        <v>13844040</v>
      </c>
      <c r="V25" s="1072">
        <v>5335800</v>
      </c>
      <c r="W25" s="1072">
        <v>8192140</v>
      </c>
      <c r="X25" s="1072">
        <f>SUM(V25:W25)</f>
        <v>13527940</v>
      </c>
      <c r="Y25" s="1072">
        <v>0</v>
      </c>
      <c r="Z25" s="1072">
        <v>0</v>
      </c>
      <c r="AA25" s="1072">
        <v>310900</v>
      </c>
      <c r="AB25" s="1073">
        <v>5200</v>
      </c>
    </row>
    <row r="26" spans="2:28" ht="12">
      <c r="B26" s="1069" t="s">
        <v>1109</v>
      </c>
      <c r="C26" s="1070">
        <f>SUM(D26:H26)</f>
        <v>21</v>
      </c>
      <c r="D26" s="1071">
        <v>19</v>
      </c>
      <c r="E26" s="1071">
        <v>0</v>
      </c>
      <c r="F26" s="1071">
        <v>0</v>
      </c>
      <c r="G26" s="1086">
        <v>0</v>
      </c>
      <c r="H26" s="1071">
        <v>2</v>
      </c>
      <c r="I26" s="1071">
        <f>SUM(J26:L26)</f>
        <v>33</v>
      </c>
      <c r="J26" s="1071">
        <v>22</v>
      </c>
      <c r="K26" s="1071">
        <v>2</v>
      </c>
      <c r="L26" s="1071">
        <v>9</v>
      </c>
      <c r="M26" s="1071">
        <v>1900</v>
      </c>
      <c r="N26" s="1074">
        <v>0</v>
      </c>
      <c r="O26" s="1071">
        <v>0</v>
      </c>
      <c r="P26" s="1071">
        <v>0</v>
      </c>
      <c r="Q26" s="1071">
        <v>7</v>
      </c>
      <c r="R26" s="1071">
        <v>8</v>
      </c>
      <c r="S26" s="1071">
        <v>8</v>
      </c>
      <c r="T26" s="1071">
        <v>91</v>
      </c>
      <c r="U26" s="1072">
        <f>SUM(X26:AB26)</f>
        <v>12287200</v>
      </c>
      <c r="V26" s="1072">
        <v>7917750</v>
      </c>
      <c r="W26" s="1072">
        <v>4368750</v>
      </c>
      <c r="X26" s="1072">
        <f>SUM(V26:W26)</f>
        <v>12286500</v>
      </c>
      <c r="Y26" s="1072">
        <v>0</v>
      </c>
      <c r="Z26" s="1072">
        <v>0</v>
      </c>
      <c r="AA26" s="1072">
        <v>0</v>
      </c>
      <c r="AB26" s="1073">
        <v>700</v>
      </c>
    </row>
    <row r="27" spans="2:28" s="1072" customFormat="1" ht="12">
      <c r="B27" s="1096" t="s">
        <v>1110</v>
      </c>
      <c r="C27" s="1070">
        <f>SUM(D27:H27)</f>
        <v>41</v>
      </c>
      <c r="D27" s="1071">
        <v>32</v>
      </c>
      <c r="E27" s="1071">
        <v>0</v>
      </c>
      <c r="F27" s="1071">
        <v>0</v>
      </c>
      <c r="G27" s="1071">
        <v>2</v>
      </c>
      <c r="H27" s="1071">
        <v>7</v>
      </c>
      <c r="I27" s="1071">
        <f>SUM(J27:L27)</f>
        <v>40</v>
      </c>
      <c r="J27" s="1071">
        <v>24</v>
      </c>
      <c r="K27" s="1071">
        <v>6</v>
      </c>
      <c r="L27" s="1071">
        <v>10</v>
      </c>
      <c r="M27" s="1071">
        <v>2554</v>
      </c>
      <c r="N27" s="1074">
        <v>0</v>
      </c>
      <c r="O27" s="1071">
        <v>2</v>
      </c>
      <c r="P27" s="1071">
        <v>0</v>
      </c>
      <c r="Q27" s="1071">
        <v>8</v>
      </c>
      <c r="R27" s="1071">
        <v>14</v>
      </c>
      <c r="S27" s="1071">
        <v>9</v>
      </c>
      <c r="T27" s="1071">
        <v>121</v>
      </c>
      <c r="U27" s="1072">
        <f>SUM(X27:AB27)</f>
        <v>22111896</v>
      </c>
      <c r="V27" s="1072">
        <v>11420011</v>
      </c>
      <c r="W27" s="1072">
        <v>10687200</v>
      </c>
      <c r="X27" s="1072">
        <f>SUM(V27:W27)</f>
        <v>22107211</v>
      </c>
      <c r="Y27" s="1072">
        <v>0</v>
      </c>
      <c r="Z27" s="1072">
        <v>0</v>
      </c>
      <c r="AA27" s="1072">
        <v>500</v>
      </c>
      <c r="AB27" s="1073">
        <v>4185</v>
      </c>
    </row>
    <row r="28" spans="2:28" s="1072" customFormat="1" ht="12">
      <c r="B28" s="1096" t="s">
        <v>1111</v>
      </c>
      <c r="C28" s="1070">
        <f>SUM(D28:H28)</f>
        <v>56</v>
      </c>
      <c r="D28" s="1071">
        <v>51</v>
      </c>
      <c r="E28" s="1071">
        <v>0</v>
      </c>
      <c r="F28" s="1071">
        <v>0</v>
      </c>
      <c r="G28" s="1071">
        <v>2</v>
      </c>
      <c r="H28" s="1071">
        <v>3</v>
      </c>
      <c r="I28" s="1071">
        <f>SUM(J28:L28)</f>
        <v>52</v>
      </c>
      <c r="J28" s="1071">
        <v>26</v>
      </c>
      <c r="K28" s="1071">
        <v>7</v>
      </c>
      <c r="L28" s="1071">
        <v>19</v>
      </c>
      <c r="M28" s="1071">
        <v>3528</v>
      </c>
      <c r="N28" s="1074">
        <v>0</v>
      </c>
      <c r="O28" s="1071">
        <v>2</v>
      </c>
      <c r="P28" s="1071">
        <v>0</v>
      </c>
      <c r="Q28" s="1071">
        <v>12</v>
      </c>
      <c r="R28" s="1071">
        <v>12</v>
      </c>
      <c r="S28" s="1071">
        <v>35</v>
      </c>
      <c r="T28" s="1071">
        <v>244</v>
      </c>
      <c r="U28" s="1072">
        <f>SUM(X28:AB28)</f>
        <v>37761074</v>
      </c>
      <c r="V28" s="1072">
        <v>13534074</v>
      </c>
      <c r="W28" s="1072">
        <v>24180500</v>
      </c>
      <c r="X28" s="1072">
        <f>SUM(V28:W28)</f>
        <v>37714574</v>
      </c>
      <c r="Y28" s="1072">
        <v>0</v>
      </c>
      <c r="Z28" s="1072">
        <v>0</v>
      </c>
      <c r="AA28" s="1072">
        <v>30500</v>
      </c>
      <c r="AB28" s="1073">
        <v>16000</v>
      </c>
    </row>
    <row r="29" spans="2:28" ht="12">
      <c r="B29" s="1097"/>
      <c r="C29" s="1098"/>
      <c r="D29" s="1099"/>
      <c r="E29" s="1099"/>
      <c r="F29" s="1099"/>
      <c r="G29" s="1099"/>
      <c r="H29" s="1099"/>
      <c r="I29" s="1099"/>
      <c r="J29" s="1099"/>
      <c r="K29" s="1099"/>
      <c r="L29" s="1099"/>
      <c r="M29" s="1099"/>
      <c r="N29" s="1099"/>
      <c r="O29" s="1099"/>
      <c r="P29" s="1099"/>
      <c r="Q29" s="1099"/>
      <c r="R29" s="1099"/>
      <c r="S29" s="1099"/>
      <c r="T29" s="1099"/>
      <c r="U29" s="1099"/>
      <c r="V29" s="1099"/>
      <c r="W29" s="1099"/>
      <c r="X29" s="1099"/>
      <c r="Y29" s="1099"/>
      <c r="Z29" s="1099"/>
      <c r="AA29" s="1099"/>
      <c r="AB29" s="1100"/>
    </row>
    <row r="30" ht="12">
      <c r="B30" s="1053" t="s">
        <v>540</v>
      </c>
    </row>
  </sheetData>
  <mergeCells count="15">
    <mergeCell ref="AA5:AA6"/>
    <mergeCell ref="AB5:AB6"/>
    <mergeCell ref="U4:AB4"/>
    <mergeCell ref="Y5:Y6"/>
    <mergeCell ref="U5:U6"/>
    <mergeCell ref="V5:X5"/>
    <mergeCell ref="Z5:Z6"/>
    <mergeCell ref="B4:B6"/>
    <mergeCell ref="C4:H5"/>
    <mergeCell ref="T4:T6"/>
    <mergeCell ref="I4:L5"/>
    <mergeCell ref="M4:N5"/>
    <mergeCell ref="P4:Q5"/>
    <mergeCell ref="R4:S5"/>
    <mergeCell ref="O4:O6"/>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1:X18"/>
  <sheetViews>
    <sheetView workbookViewId="0" topLeftCell="A1">
      <selection activeCell="A1" sqref="A1"/>
    </sheetView>
  </sheetViews>
  <sheetFormatPr defaultColWidth="9.00390625" defaultRowHeight="13.5"/>
  <cols>
    <col min="1" max="1" width="3.375" style="1101" customWidth="1"/>
    <col min="2" max="2" width="6.375" style="1101" customWidth="1"/>
    <col min="3" max="3" width="2.375" style="1101" customWidth="1"/>
    <col min="4" max="4" width="4.875" style="1101" customWidth="1"/>
    <col min="5" max="5" width="8.375" style="1101" customWidth="1"/>
    <col min="6" max="7" width="5.125" style="1101" customWidth="1"/>
    <col min="8" max="8" width="6.00390625" style="1101" customWidth="1"/>
    <col min="9" max="9" width="5.50390625" style="1101" customWidth="1"/>
    <col min="10" max="10" width="4.875" style="1101" customWidth="1"/>
    <col min="11" max="11" width="5.875" style="1101" bestFit="1" customWidth="1"/>
    <col min="12" max="12" width="4.25390625" style="1101" customWidth="1"/>
    <col min="13" max="13" width="5.50390625" style="1101" bestFit="1" customWidth="1"/>
    <col min="14" max="14" width="6.625" style="1101" customWidth="1"/>
    <col min="15" max="15" width="5.50390625" style="1101" bestFit="1" customWidth="1"/>
    <col min="16" max="16" width="4.875" style="1101" customWidth="1"/>
    <col min="17" max="17" width="5.50390625" style="1101" bestFit="1" customWidth="1"/>
    <col min="18" max="18" width="5.25390625" style="1101" customWidth="1"/>
    <col min="19" max="19" width="5.50390625" style="1101" bestFit="1" customWidth="1"/>
    <col min="20" max="20" width="5.875" style="1101" bestFit="1" customWidth="1"/>
    <col min="21" max="21" width="5.25390625" style="1101" customWidth="1"/>
    <col min="22" max="16384" width="9.00390625" style="1101" customWidth="1"/>
  </cols>
  <sheetData>
    <row r="1" ht="14.25">
      <c r="B1" s="1102" t="s">
        <v>563</v>
      </c>
    </row>
    <row r="3" spans="2:21" s="1103" customFormat="1" ht="12.75" thickBot="1">
      <c r="B3" s="1104" t="s">
        <v>542</v>
      </c>
      <c r="C3" s="1104"/>
      <c r="E3" s="1105"/>
      <c r="F3" s="1105"/>
      <c r="G3" s="1105"/>
      <c r="H3" s="1105"/>
      <c r="I3" s="1105"/>
      <c r="J3" s="1105"/>
      <c r="K3" s="1105"/>
      <c r="L3" s="1105"/>
      <c r="M3" s="1105"/>
      <c r="N3" s="1105"/>
      <c r="O3" s="1105"/>
      <c r="P3" s="1105"/>
      <c r="Q3" s="1105"/>
      <c r="R3" s="1105"/>
      <c r="U3" s="1106" t="s">
        <v>1345</v>
      </c>
    </row>
    <row r="4" spans="1:22" s="1103" customFormat="1" ht="15" customHeight="1" thickTop="1">
      <c r="A4" s="1107"/>
      <c r="B4" s="1645" t="s">
        <v>543</v>
      </c>
      <c r="C4" s="1646"/>
      <c r="D4" s="1647"/>
      <c r="E4" s="1654" t="s">
        <v>332</v>
      </c>
      <c r="F4" s="1636" t="s">
        <v>544</v>
      </c>
      <c r="G4" s="1637"/>
      <c r="H4" s="1638" t="s">
        <v>545</v>
      </c>
      <c r="I4" s="1639"/>
      <c r="J4" s="1630" t="s">
        <v>625</v>
      </c>
      <c r="K4" s="1630" t="s">
        <v>546</v>
      </c>
      <c r="L4" s="1630" t="s">
        <v>547</v>
      </c>
      <c r="M4" s="1630" t="s">
        <v>623</v>
      </c>
      <c r="N4" s="1640" t="s">
        <v>548</v>
      </c>
      <c r="O4" s="1633" t="s">
        <v>549</v>
      </c>
      <c r="P4" s="1633" t="s">
        <v>550</v>
      </c>
      <c r="Q4" s="1633" t="s">
        <v>551</v>
      </c>
      <c r="R4" s="1633" t="s">
        <v>552</v>
      </c>
      <c r="S4" s="1630" t="s">
        <v>553</v>
      </c>
      <c r="T4" s="1630" t="s">
        <v>554</v>
      </c>
      <c r="U4" s="1633" t="s">
        <v>555</v>
      </c>
      <c r="V4" s="1108"/>
    </row>
    <row r="5" spans="1:22" s="1103" customFormat="1" ht="12">
      <c r="A5" s="1107"/>
      <c r="B5" s="1648"/>
      <c r="C5" s="1649"/>
      <c r="D5" s="1650"/>
      <c r="E5" s="1655"/>
      <c r="F5" s="1657" t="s">
        <v>556</v>
      </c>
      <c r="G5" s="1657" t="s">
        <v>557</v>
      </c>
      <c r="H5" s="1658" t="s">
        <v>556</v>
      </c>
      <c r="I5" s="1658" t="s">
        <v>557</v>
      </c>
      <c r="J5" s="1631"/>
      <c r="K5" s="1631"/>
      <c r="L5" s="1631"/>
      <c r="M5" s="1631"/>
      <c r="N5" s="1641"/>
      <c r="O5" s="1634"/>
      <c r="P5" s="1634"/>
      <c r="Q5" s="1634"/>
      <c r="R5" s="1634"/>
      <c r="S5" s="1631"/>
      <c r="T5" s="1631"/>
      <c r="U5" s="1634"/>
      <c r="V5" s="1108"/>
    </row>
    <row r="6" spans="1:23" s="1110" customFormat="1" ht="35.25" customHeight="1">
      <c r="A6" s="1107"/>
      <c r="B6" s="1651"/>
      <c r="C6" s="1652"/>
      <c r="D6" s="1653"/>
      <c r="E6" s="1656"/>
      <c r="F6" s="1657"/>
      <c r="G6" s="1657"/>
      <c r="H6" s="1659"/>
      <c r="I6" s="1659"/>
      <c r="J6" s="1632"/>
      <c r="K6" s="1632"/>
      <c r="L6" s="1632"/>
      <c r="M6" s="1632"/>
      <c r="N6" s="1642"/>
      <c r="O6" s="1635"/>
      <c r="P6" s="1635"/>
      <c r="Q6" s="1635"/>
      <c r="R6" s="1635"/>
      <c r="S6" s="1632"/>
      <c r="T6" s="1632"/>
      <c r="U6" s="1635"/>
      <c r="V6" s="1108"/>
      <c r="W6" s="1104"/>
    </row>
    <row r="7" spans="1:23" s="1103" customFormat="1" ht="13.5" customHeight="1">
      <c r="A7" s="1107"/>
      <c r="B7" s="1109"/>
      <c r="C7" s="1109"/>
      <c r="D7" s="1109"/>
      <c r="E7" s="1111"/>
      <c r="F7" s="1112"/>
      <c r="G7" s="1112"/>
      <c r="H7" s="1112"/>
      <c r="I7" s="1112"/>
      <c r="J7" s="1113"/>
      <c r="K7" s="1113"/>
      <c r="L7" s="1113"/>
      <c r="M7" s="1113"/>
      <c r="N7" s="1114"/>
      <c r="O7" s="1113"/>
      <c r="P7" s="1113"/>
      <c r="Q7" s="1113"/>
      <c r="R7" s="1113"/>
      <c r="S7" s="1113"/>
      <c r="T7" s="1113"/>
      <c r="U7" s="1113"/>
      <c r="V7" s="1108"/>
      <c r="W7" s="1104"/>
    </row>
    <row r="8" spans="1:24" s="1121" customFormat="1" ht="15" customHeight="1">
      <c r="A8" s="1115"/>
      <c r="B8" s="1643" t="s">
        <v>558</v>
      </c>
      <c r="C8" s="1644"/>
      <c r="D8" s="1117" t="s">
        <v>559</v>
      </c>
      <c r="E8" s="1118">
        <f>SUM(F8:U8)</f>
        <v>2565</v>
      </c>
      <c r="F8" s="1119">
        <v>41</v>
      </c>
      <c r="G8" s="1119">
        <v>268</v>
      </c>
      <c r="H8" s="1119">
        <v>170</v>
      </c>
      <c r="I8" s="1120">
        <v>536</v>
      </c>
      <c r="J8" s="1120">
        <v>15</v>
      </c>
      <c r="K8" s="1120">
        <v>260</v>
      </c>
      <c r="L8" s="1120">
        <v>4</v>
      </c>
      <c r="M8" s="1120">
        <v>345</v>
      </c>
      <c r="N8" s="1120">
        <v>668</v>
      </c>
      <c r="O8" s="1120">
        <v>111</v>
      </c>
      <c r="P8" s="1120">
        <v>0</v>
      </c>
      <c r="Q8" s="1120">
        <v>88</v>
      </c>
      <c r="R8" s="1120">
        <v>3</v>
      </c>
      <c r="S8" s="1120">
        <v>36</v>
      </c>
      <c r="T8" s="1120">
        <v>1</v>
      </c>
      <c r="U8" s="1120">
        <v>19</v>
      </c>
      <c r="W8" s="1122"/>
      <c r="X8" s="1122"/>
    </row>
    <row r="9" spans="1:23" s="1103" customFormat="1" ht="15" customHeight="1">
      <c r="A9" s="1107"/>
      <c r="B9" s="1643"/>
      <c r="C9" s="1644"/>
      <c r="D9" s="1117" t="s">
        <v>531</v>
      </c>
      <c r="E9" s="1118">
        <f>SUM(F9:U9)</f>
        <v>86</v>
      </c>
      <c r="F9" s="1120">
        <v>3</v>
      </c>
      <c r="G9" s="1120">
        <v>13</v>
      </c>
      <c r="H9" s="1120">
        <v>3</v>
      </c>
      <c r="I9" s="1120">
        <v>18</v>
      </c>
      <c r="J9" s="1120">
        <v>1</v>
      </c>
      <c r="K9" s="1120">
        <v>11</v>
      </c>
      <c r="L9" s="1120">
        <v>0</v>
      </c>
      <c r="M9" s="1120">
        <v>6</v>
      </c>
      <c r="N9" s="1120">
        <v>18</v>
      </c>
      <c r="O9" s="1120">
        <v>8</v>
      </c>
      <c r="P9" s="1120">
        <v>0</v>
      </c>
      <c r="Q9" s="1120">
        <v>2</v>
      </c>
      <c r="R9" s="1120">
        <v>1</v>
      </c>
      <c r="S9" s="1120">
        <v>2</v>
      </c>
      <c r="T9" s="1120">
        <v>0</v>
      </c>
      <c r="U9" s="1120">
        <v>0</v>
      </c>
      <c r="V9" s="1108"/>
      <c r="W9" s="1104"/>
    </row>
    <row r="10" spans="1:23" s="1103" customFormat="1" ht="15" customHeight="1">
      <c r="A10" s="1107"/>
      <c r="B10" s="1643"/>
      <c r="C10" s="1644"/>
      <c r="D10" s="1117" t="s">
        <v>560</v>
      </c>
      <c r="E10" s="1118">
        <f>SUM(F10:U10)</f>
        <v>2209</v>
      </c>
      <c r="F10" s="1120">
        <v>32</v>
      </c>
      <c r="G10" s="1120">
        <v>146</v>
      </c>
      <c r="H10" s="1120">
        <v>118</v>
      </c>
      <c r="I10" s="1120">
        <v>359</v>
      </c>
      <c r="J10" s="1120">
        <v>13</v>
      </c>
      <c r="K10" s="1120">
        <v>194</v>
      </c>
      <c r="L10" s="1120">
        <v>4</v>
      </c>
      <c r="M10" s="1120">
        <v>342</v>
      </c>
      <c r="N10" s="1120">
        <v>749</v>
      </c>
      <c r="O10" s="1120">
        <v>105</v>
      </c>
      <c r="P10" s="1120">
        <v>0</v>
      </c>
      <c r="Q10" s="1120">
        <v>94</v>
      </c>
      <c r="R10" s="1120">
        <v>2</v>
      </c>
      <c r="S10" s="1120">
        <v>36</v>
      </c>
      <c r="T10" s="1120">
        <v>1</v>
      </c>
      <c r="U10" s="1120">
        <v>14</v>
      </c>
      <c r="V10" s="1108"/>
      <c r="W10" s="1104"/>
    </row>
    <row r="11" spans="1:23" s="1103" customFormat="1" ht="15" customHeight="1">
      <c r="A11" s="1107"/>
      <c r="B11" s="1123"/>
      <c r="C11" s="1116"/>
      <c r="D11" s="1117"/>
      <c r="E11" s="1118"/>
      <c r="F11" s="1120"/>
      <c r="G11" s="1120"/>
      <c r="H11" s="1120"/>
      <c r="I11" s="1120"/>
      <c r="J11" s="1120"/>
      <c r="K11" s="1120"/>
      <c r="L11" s="1120"/>
      <c r="M11" s="1120"/>
      <c r="N11" s="1120"/>
      <c r="O11" s="1120"/>
      <c r="P11" s="1120"/>
      <c r="Q11" s="1120"/>
      <c r="R11" s="1120"/>
      <c r="S11" s="1120"/>
      <c r="T11" s="1120"/>
      <c r="U11" s="1120"/>
      <c r="V11" s="1108"/>
      <c r="W11" s="1104"/>
    </row>
    <row r="12" spans="1:23" s="1103" customFormat="1" ht="15" customHeight="1">
      <c r="A12" s="1107"/>
      <c r="B12" s="1643" t="s">
        <v>561</v>
      </c>
      <c r="C12" s="1644"/>
      <c r="D12" s="1117" t="s">
        <v>559</v>
      </c>
      <c r="E12" s="1118">
        <f>SUM(F12:U12)</f>
        <v>2565</v>
      </c>
      <c r="F12" s="1120">
        <v>66</v>
      </c>
      <c r="G12" s="1120">
        <v>105</v>
      </c>
      <c r="H12" s="1120">
        <v>153</v>
      </c>
      <c r="I12" s="1120">
        <v>248</v>
      </c>
      <c r="J12" s="1120">
        <v>10</v>
      </c>
      <c r="K12" s="1120">
        <v>97</v>
      </c>
      <c r="L12" s="1120">
        <v>2</v>
      </c>
      <c r="M12" s="1120">
        <v>126</v>
      </c>
      <c r="N12" s="1120">
        <v>265</v>
      </c>
      <c r="O12" s="1120">
        <v>454</v>
      </c>
      <c r="P12" s="1120">
        <v>25</v>
      </c>
      <c r="Q12" s="1120">
        <v>474</v>
      </c>
      <c r="R12" s="1120">
        <v>19</v>
      </c>
      <c r="S12" s="1120">
        <v>141</v>
      </c>
      <c r="T12" s="1120">
        <v>380</v>
      </c>
      <c r="U12" s="1120">
        <v>0</v>
      </c>
      <c r="V12" s="1108"/>
      <c r="W12" s="1104"/>
    </row>
    <row r="13" spans="1:23" s="1103" customFormat="1" ht="15" customHeight="1">
      <c r="A13" s="1107"/>
      <c r="B13" s="1643"/>
      <c r="C13" s="1644"/>
      <c r="D13" s="1117" t="s">
        <v>531</v>
      </c>
      <c r="E13" s="1118">
        <f>SUM(F13:U13)</f>
        <v>86</v>
      </c>
      <c r="F13" s="1120">
        <v>1</v>
      </c>
      <c r="G13" s="1120">
        <v>9</v>
      </c>
      <c r="H13" s="1120">
        <v>1</v>
      </c>
      <c r="I13" s="1120">
        <v>1</v>
      </c>
      <c r="J13" s="1120">
        <v>1</v>
      </c>
      <c r="K13" s="1120">
        <v>4</v>
      </c>
      <c r="L13" s="1120">
        <v>0</v>
      </c>
      <c r="M13" s="1120">
        <v>0</v>
      </c>
      <c r="N13" s="1120">
        <v>2</v>
      </c>
      <c r="O13" s="1120">
        <v>14</v>
      </c>
      <c r="P13" s="1120">
        <v>4</v>
      </c>
      <c r="Q13" s="1120">
        <v>14</v>
      </c>
      <c r="R13" s="1120">
        <v>2</v>
      </c>
      <c r="S13" s="1120">
        <v>11</v>
      </c>
      <c r="T13" s="1120">
        <v>22</v>
      </c>
      <c r="U13" s="1120">
        <v>0</v>
      </c>
      <c r="V13" s="1108"/>
      <c r="W13" s="1104"/>
    </row>
    <row r="14" spans="1:23" s="1103" customFormat="1" ht="15" customHeight="1">
      <c r="A14" s="1107"/>
      <c r="B14" s="1643"/>
      <c r="C14" s="1644"/>
      <c r="D14" s="1117" t="s">
        <v>560</v>
      </c>
      <c r="E14" s="1118">
        <f>SUM(F14:U14)</f>
        <v>2209</v>
      </c>
      <c r="F14" s="1120">
        <v>45</v>
      </c>
      <c r="G14" s="1120">
        <v>62</v>
      </c>
      <c r="H14" s="1120">
        <v>59</v>
      </c>
      <c r="I14" s="1120">
        <v>131</v>
      </c>
      <c r="J14" s="1120">
        <v>10</v>
      </c>
      <c r="K14" s="1120">
        <v>62</v>
      </c>
      <c r="L14" s="1120">
        <v>2</v>
      </c>
      <c r="M14" s="1120">
        <v>103</v>
      </c>
      <c r="N14" s="1120">
        <v>304</v>
      </c>
      <c r="O14" s="1120">
        <v>494</v>
      </c>
      <c r="P14" s="1120">
        <v>15</v>
      </c>
      <c r="Q14" s="1120">
        <v>532</v>
      </c>
      <c r="R14" s="1120">
        <v>20</v>
      </c>
      <c r="S14" s="1120">
        <v>141</v>
      </c>
      <c r="T14" s="1120">
        <v>229</v>
      </c>
      <c r="U14" s="1120">
        <v>0</v>
      </c>
      <c r="V14" s="1108"/>
      <c r="W14" s="1104"/>
    </row>
    <row r="15" spans="1:23" s="1110" customFormat="1" ht="12">
      <c r="A15" s="1107"/>
      <c r="D15" s="1124"/>
      <c r="E15" s="1125"/>
      <c r="F15" s="1126"/>
      <c r="G15" s="1126"/>
      <c r="H15" s="1126"/>
      <c r="I15" s="1127"/>
      <c r="J15" s="1127"/>
      <c r="K15" s="1126"/>
      <c r="L15" s="1126"/>
      <c r="M15" s="1126"/>
      <c r="N15" s="1126"/>
      <c r="O15" s="1126"/>
      <c r="P15" s="1126"/>
      <c r="Q15" s="1126"/>
      <c r="R15" s="1126"/>
      <c r="V15" s="1108"/>
      <c r="W15" s="1104"/>
    </row>
    <row r="16" spans="2:5" s="1103" customFormat="1" ht="12">
      <c r="B16" s="1103" t="s">
        <v>562</v>
      </c>
      <c r="D16" s="1128"/>
      <c r="E16" s="1104"/>
    </row>
    <row r="17" spans="4:5" s="1103" customFormat="1" ht="12">
      <c r="D17" s="1129"/>
      <c r="E17" s="1104"/>
    </row>
    <row r="18" spans="4:5" s="1103" customFormat="1" ht="12">
      <c r="D18" s="1104"/>
      <c r="E18" s="1104"/>
    </row>
    <row r="19" s="1103" customFormat="1" ht="12"/>
    <row r="20" s="1103" customFormat="1" ht="12"/>
    <row r="21" s="1103" customFormat="1" ht="12"/>
    <row r="22" s="1103" customFormat="1" ht="12"/>
    <row r="23" s="1103" customFormat="1" ht="12"/>
    <row r="24" s="1103" customFormat="1" ht="12"/>
    <row r="25" s="1103" customFormat="1" ht="12"/>
    <row r="26" s="1103" customFormat="1" ht="12"/>
    <row r="27" s="1103" customFormat="1" ht="12"/>
    <row r="28" s="1103" customFormat="1" ht="12"/>
    <row r="29" s="1103" customFormat="1" ht="12"/>
    <row r="30" s="1103" customFormat="1" ht="12"/>
    <row r="31" s="1103" customFormat="1" ht="12"/>
    <row r="32" s="1103" customFormat="1" ht="12"/>
  </sheetData>
  <mergeCells count="24">
    <mergeCell ref="Q4:Q6"/>
    <mergeCell ref="U4:U6"/>
    <mergeCell ref="B12:B14"/>
    <mergeCell ref="C12:C14"/>
    <mergeCell ref="F5:F6"/>
    <mergeCell ref="G5:G6"/>
    <mergeCell ref="H5:H6"/>
    <mergeCell ref="I5:I6"/>
    <mergeCell ref="J4:J6"/>
    <mergeCell ref="K4:K6"/>
    <mergeCell ref="B8:B10"/>
    <mergeCell ref="C8:C10"/>
    <mergeCell ref="B4:D6"/>
    <mergeCell ref="E4:E6"/>
    <mergeCell ref="S4:S6"/>
    <mergeCell ref="R4:R6"/>
    <mergeCell ref="F4:G4"/>
    <mergeCell ref="T4:T6"/>
    <mergeCell ref="L4:L6"/>
    <mergeCell ref="M4:M6"/>
    <mergeCell ref="H4:I4"/>
    <mergeCell ref="N4:N6"/>
    <mergeCell ref="O4:O6"/>
    <mergeCell ref="P4:P6"/>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1:F453"/>
  <sheetViews>
    <sheetView workbookViewId="0" topLeftCell="A298">
      <selection activeCell="A415" sqref="A415"/>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96</v>
      </c>
      <c r="B1" s="1"/>
      <c r="C1" s="1"/>
      <c r="D1" s="1"/>
      <c r="E1" s="1"/>
      <c r="F1" s="1"/>
    </row>
    <row r="2" spans="1:6" ht="12" customHeight="1">
      <c r="A2" s="1"/>
      <c r="B2" s="1"/>
      <c r="C2" s="1"/>
      <c r="D2" s="1"/>
      <c r="E2" s="1"/>
      <c r="F2" s="1"/>
    </row>
    <row r="3" spans="2:6" ht="12" customHeight="1">
      <c r="B3" s="1" t="s">
        <v>1689</v>
      </c>
      <c r="C3" s="1"/>
      <c r="E3" s="1"/>
      <c r="F3" s="1"/>
    </row>
    <row r="4" spans="2:6" ht="12" customHeight="1">
      <c r="B4" s="3" t="s">
        <v>1694</v>
      </c>
      <c r="C4" s="1" t="s">
        <v>1713</v>
      </c>
      <c r="E4" s="1"/>
      <c r="F4" s="1"/>
    </row>
    <row r="5" spans="2:3" ht="26.25" customHeight="1">
      <c r="B5" s="3" t="s">
        <v>1695</v>
      </c>
      <c r="C5" s="5" t="s">
        <v>107</v>
      </c>
    </row>
    <row r="6" spans="2:6" ht="36" customHeight="1">
      <c r="B6" s="3" t="s">
        <v>111</v>
      </c>
      <c r="C6" s="4" t="s">
        <v>108</v>
      </c>
      <c r="E6" s="1"/>
      <c r="F6" s="1"/>
    </row>
    <row r="7" spans="2:3" ht="12" customHeight="1">
      <c r="B7" s="3" t="s">
        <v>112</v>
      </c>
      <c r="C7" s="5" t="s">
        <v>1762</v>
      </c>
    </row>
    <row r="8" spans="2:3" ht="24.75" customHeight="1">
      <c r="B8" s="3" t="s">
        <v>1714</v>
      </c>
      <c r="C8" s="5" t="s">
        <v>1763</v>
      </c>
    </row>
    <row r="9" spans="2:3" ht="12" customHeight="1">
      <c r="B9" s="1"/>
      <c r="C9" s="5"/>
    </row>
    <row r="10" spans="2:6" ht="12" customHeight="1">
      <c r="B10" s="1"/>
      <c r="C10" s="1" t="s">
        <v>109</v>
      </c>
      <c r="F10" s="1"/>
    </row>
    <row r="11" spans="2:6" ht="12">
      <c r="B11" s="1"/>
      <c r="C11" s="1" t="s">
        <v>110</v>
      </c>
      <c r="E11" s="1"/>
      <c r="F11" s="1"/>
    </row>
    <row r="12" spans="1:6" ht="12">
      <c r="A12" s="1"/>
      <c r="B12" s="1"/>
      <c r="C12" s="1"/>
      <c r="D12" s="1"/>
      <c r="E12" s="1"/>
      <c r="F12" s="1"/>
    </row>
    <row r="13" spans="1:4" ht="12">
      <c r="A13" s="1"/>
      <c r="B13" s="1"/>
      <c r="C13" s="1"/>
      <c r="D13" s="1"/>
    </row>
    <row r="14" spans="2:4" ht="12">
      <c r="B14" s="1" t="s">
        <v>1690</v>
      </c>
      <c r="C14" s="1"/>
      <c r="D14" s="1"/>
    </row>
    <row r="15" ht="12">
      <c r="B15" s="2" t="s">
        <v>1715</v>
      </c>
    </row>
    <row r="16" spans="2:3" ht="12">
      <c r="B16" s="2">
        <v>1</v>
      </c>
      <c r="C16" s="6" t="s">
        <v>1691</v>
      </c>
    </row>
    <row r="17" spans="2:3" ht="12">
      <c r="B17" s="2">
        <v>2</v>
      </c>
      <c r="C17" s="6" t="s">
        <v>97</v>
      </c>
    </row>
    <row r="18" spans="2:3" ht="12">
      <c r="B18" s="2">
        <v>3</v>
      </c>
      <c r="C18" s="6" t="s">
        <v>1764</v>
      </c>
    </row>
    <row r="19" spans="2:3" ht="12">
      <c r="B19" s="2">
        <v>4</v>
      </c>
      <c r="C19" s="6" t="s">
        <v>1716</v>
      </c>
    </row>
    <row r="20" spans="2:3" ht="12">
      <c r="B20" s="2">
        <v>5</v>
      </c>
      <c r="C20" s="6" t="s">
        <v>98</v>
      </c>
    </row>
    <row r="21" spans="2:3" ht="12">
      <c r="B21" s="2">
        <v>6</v>
      </c>
      <c r="C21" s="2" t="s">
        <v>1717</v>
      </c>
    </row>
    <row r="22" spans="2:3" ht="12">
      <c r="B22" s="2">
        <v>7</v>
      </c>
      <c r="C22" s="2" t="s">
        <v>1718</v>
      </c>
    </row>
    <row r="23" spans="2:3" ht="12">
      <c r="B23" s="2">
        <v>8</v>
      </c>
      <c r="C23" s="6" t="s">
        <v>1719</v>
      </c>
    </row>
    <row r="24" spans="2:3" ht="12">
      <c r="B24" s="2">
        <v>9</v>
      </c>
      <c r="C24" s="2" t="s">
        <v>1765</v>
      </c>
    </row>
    <row r="25" spans="2:3" ht="12">
      <c r="B25" s="2">
        <v>10</v>
      </c>
      <c r="C25" s="6" t="s">
        <v>1697</v>
      </c>
    </row>
    <row r="26" spans="2:3" ht="12">
      <c r="B26" s="2">
        <v>11</v>
      </c>
      <c r="C26" s="2" t="s">
        <v>1698</v>
      </c>
    </row>
    <row r="27" spans="2:3" ht="12">
      <c r="B27" s="2">
        <v>12</v>
      </c>
      <c r="C27" s="2" t="s">
        <v>99</v>
      </c>
    </row>
    <row r="28" spans="2:3" ht="12">
      <c r="B28" s="2">
        <v>13</v>
      </c>
      <c r="C28" s="2" t="s">
        <v>1766</v>
      </c>
    </row>
    <row r="29" spans="2:3" ht="12">
      <c r="B29" s="2">
        <v>14</v>
      </c>
      <c r="C29" s="6" t="s">
        <v>1699</v>
      </c>
    </row>
    <row r="30" spans="2:3" ht="12">
      <c r="B30" s="2">
        <v>15</v>
      </c>
      <c r="C30" s="2" t="s">
        <v>1696</v>
      </c>
    </row>
    <row r="31" spans="2:3" ht="12">
      <c r="B31" s="2">
        <v>16</v>
      </c>
      <c r="C31" s="6" t="s">
        <v>1720</v>
      </c>
    </row>
    <row r="32" spans="2:3" ht="12">
      <c r="B32" s="2">
        <v>17</v>
      </c>
      <c r="C32" s="2" t="s">
        <v>1767</v>
      </c>
    </row>
    <row r="33" spans="2:3" ht="12">
      <c r="B33" s="2">
        <v>18</v>
      </c>
      <c r="C33" s="2" t="s">
        <v>100</v>
      </c>
    </row>
    <row r="34" ht="12">
      <c r="C34" s="6"/>
    </row>
    <row r="35" ht="12">
      <c r="B35" s="2" t="s">
        <v>1721</v>
      </c>
    </row>
    <row r="36" spans="2:3" ht="12">
      <c r="B36" s="2">
        <v>1</v>
      </c>
      <c r="C36" s="6" t="s">
        <v>1722</v>
      </c>
    </row>
    <row r="37" spans="2:3" ht="12">
      <c r="B37" s="2">
        <v>2</v>
      </c>
      <c r="C37" s="6" t="s">
        <v>101</v>
      </c>
    </row>
    <row r="38" spans="2:3" ht="12">
      <c r="B38" s="12">
        <v>3</v>
      </c>
      <c r="C38" s="12" t="s">
        <v>102</v>
      </c>
    </row>
    <row r="39" spans="2:3" ht="12">
      <c r="B39" s="12">
        <v>4</v>
      </c>
      <c r="C39" s="12" t="s">
        <v>103</v>
      </c>
    </row>
    <row r="40" spans="2:3" ht="12">
      <c r="B40" s="2">
        <v>5</v>
      </c>
      <c r="C40" s="2" t="s">
        <v>104</v>
      </c>
    </row>
    <row r="41" spans="2:3" ht="12">
      <c r="B41" s="2">
        <v>6</v>
      </c>
      <c r="C41" s="2" t="s">
        <v>105</v>
      </c>
    </row>
    <row r="42" spans="2:3" ht="12">
      <c r="B42" s="2">
        <v>7</v>
      </c>
      <c r="C42" s="2" t="s">
        <v>106</v>
      </c>
    </row>
    <row r="43" spans="2:3" ht="12">
      <c r="B43" s="2">
        <v>8</v>
      </c>
      <c r="C43" s="6" t="s">
        <v>1768</v>
      </c>
    </row>
    <row r="45" ht="12">
      <c r="B45" s="2" t="s">
        <v>1723</v>
      </c>
    </row>
    <row r="46" spans="2:3" ht="12">
      <c r="B46" s="12">
        <v>1</v>
      </c>
      <c r="C46" s="12" t="s">
        <v>113</v>
      </c>
    </row>
    <row r="47" spans="2:3" ht="12">
      <c r="B47" s="2">
        <v>2</v>
      </c>
      <c r="C47" s="2" t="s">
        <v>1769</v>
      </c>
    </row>
    <row r="48" spans="2:3" ht="12">
      <c r="B48" s="2">
        <v>3</v>
      </c>
      <c r="C48" s="2" t="s">
        <v>114</v>
      </c>
    </row>
    <row r="49" spans="2:3" ht="12">
      <c r="B49" s="2">
        <v>4</v>
      </c>
      <c r="C49" s="2" t="s">
        <v>115</v>
      </c>
    </row>
    <row r="50" spans="2:3" ht="12">
      <c r="B50" s="2">
        <v>5</v>
      </c>
      <c r="C50" s="2" t="s">
        <v>116</v>
      </c>
    </row>
    <row r="51" spans="2:3" ht="12">
      <c r="B51" s="2">
        <v>6</v>
      </c>
      <c r="C51" s="2" t="s">
        <v>0</v>
      </c>
    </row>
    <row r="53" ht="12">
      <c r="B53" s="2" t="s">
        <v>6</v>
      </c>
    </row>
    <row r="54" spans="2:3" ht="12">
      <c r="B54" s="2">
        <v>1</v>
      </c>
      <c r="C54" s="2" t="s">
        <v>117</v>
      </c>
    </row>
    <row r="55" spans="2:3" ht="12">
      <c r="B55" s="2">
        <v>2</v>
      </c>
      <c r="C55" s="2" t="s">
        <v>1</v>
      </c>
    </row>
    <row r="56" spans="2:3" ht="12">
      <c r="B56" s="2">
        <v>3</v>
      </c>
      <c r="C56" s="2" t="s">
        <v>2</v>
      </c>
    </row>
    <row r="57" spans="2:3" ht="12">
      <c r="B57" s="2">
        <v>4</v>
      </c>
      <c r="C57" s="2" t="s">
        <v>118</v>
      </c>
    </row>
    <row r="58" ht="12">
      <c r="C58" s="2" t="s">
        <v>129</v>
      </c>
    </row>
    <row r="59" ht="12">
      <c r="C59" s="2" t="s">
        <v>130</v>
      </c>
    </row>
    <row r="60" spans="2:3" ht="12">
      <c r="B60" s="2">
        <v>5</v>
      </c>
      <c r="C60" s="2" t="s">
        <v>1679</v>
      </c>
    </row>
    <row r="61" ht="12">
      <c r="C61" s="2" t="s">
        <v>119</v>
      </c>
    </row>
    <row r="62" ht="12">
      <c r="C62" s="2" t="s">
        <v>120</v>
      </c>
    </row>
    <row r="63" ht="12">
      <c r="C63" s="2" t="s">
        <v>131</v>
      </c>
    </row>
    <row r="64" ht="12">
      <c r="C64" s="2" t="s">
        <v>132</v>
      </c>
    </row>
    <row r="65" spans="2:3" ht="12">
      <c r="B65" s="2">
        <v>6</v>
      </c>
      <c r="C65" s="2" t="s">
        <v>1692</v>
      </c>
    </row>
    <row r="66" ht="12">
      <c r="C66" s="2" t="s">
        <v>121</v>
      </c>
    </row>
    <row r="67" ht="12">
      <c r="C67" s="2" t="s">
        <v>3</v>
      </c>
    </row>
    <row r="68" spans="2:3" ht="12">
      <c r="B68" s="2">
        <v>7</v>
      </c>
      <c r="C68" s="2" t="s">
        <v>122</v>
      </c>
    </row>
    <row r="69" ht="12">
      <c r="C69" s="2" t="s">
        <v>123</v>
      </c>
    </row>
    <row r="70" ht="12">
      <c r="C70" s="2" t="s">
        <v>4</v>
      </c>
    </row>
    <row r="71" ht="12">
      <c r="C71" s="2" t="s">
        <v>124</v>
      </c>
    </row>
    <row r="72" ht="12">
      <c r="C72" s="2" t="s">
        <v>5</v>
      </c>
    </row>
    <row r="73" spans="2:3" ht="12">
      <c r="B73" s="2">
        <v>8</v>
      </c>
      <c r="C73" s="2" t="s">
        <v>125</v>
      </c>
    </row>
    <row r="74" spans="2:3" ht="12">
      <c r="B74" s="12">
        <v>9</v>
      </c>
      <c r="C74" s="12" t="s">
        <v>126</v>
      </c>
    </row>
    <row r="75" spans="2:3" ht="12">
      <c r="B75" s="2">
        <v>10</v>
      </c>
      <c r="C75" s="2" t="s">
        <v>1680</v>
      </c>
    </row>
    <row r="76" ht="12">
      <c r="C76" s="2" t="s">
        <v>127</v>
      </c>
    </row>
    <row r="77" ht="12">
      <c r="C77" s="2" t="s">
        <v>128</v>
      </c>
    </row>
    <row r="79" ht="12">
      <c r="B79" s="2" t="s">
        <v>7</v>
      </c>
    </row>
    <row r="80" spans="2:3" ht="12">
      <c r="B80" s="13" t="s">
        <v>176</v>
      </c>
      <c r="C80" s="12" t="s">
        <v>133</v>
      </c>
    </row>
    <row r="81" spans="2:3" ht="12">
      <c r="B81" s="12">
        <v>1</v>
      </c>
      <c r="C81" s="12" t="s">
        <v>134</v>
      </c>
    </row>
    <row r="82" spans="2:3" ht="12">
      <c r="B82" s="12">
        <v>2</v>
      </c>
      <c r="C82" s="12" t="s">
        <v>135</v>
      </c>
    </row>
    <row r="83" spans="2:3" ht="12">
      <c r="B83" s="2">
        <v>3</v>
      </c>
      <c r="C83" s="2" t="s">
        <v>136</v>
      </c>
    </row>
    <row r="84" spans="2:3" ht="12">
      <c r="B84" s="2">
        <v>4</v>
      </c>
      <c r="C84" s="2" t="s">
        <v>137</v>
      </c>
    </row>
    <row r="85" spans="2:3" ht="12">
      <c r="B85" s="2">
        <v>5</v>
      </c>
      <c r="C85" s="2" t="s">
        <v>138</v>
      </c>
    </row>
    <row r="86" spans="2:3" ht="12">
      <c r="B86" s="2">
        <v>6</v>
      </c>
      <c r="C86" s="2" t="s">
        <v>139</v>
      </c>
    </row>
    <row r="87" ht="12">
      <c r="C87" s="2" t="s">
        <v>181</v>
      </c>
    </row>
    <row r="88" ht="12">
      <c r="C88" s="2" t="s">
        <v>182</v>
      </c>
    </row>
    <row r="89" spans="2:3" ht="12">
      <c r="B89" s="10" t="s">
        <v>177</v>
      </c>
      <c r="C89" s="2" t="s">
        <v>140</v>
      </c>
    </row>
    <row r="90" spans="2:3" ht="12">
      <c r="B90" s="2">
        <v>1</v>
      </c>
      <c r="C90" s="2" t="s">
        <v>141</v>
      </c>
    </row>
    <row r="91" ht="12">
      <c r="C91" s="2" t="s">
        <v>183</v>
      </c>
    </row>
    <row r="92" ht="12">
      <c r="C92" s="2" t="s">
        <v>184</v>
      </c>
    </row>
    <row r="93" ht="12">
      <c r="C93" s="2" t="s">
        <v>185</v>
      </c>
    </row>
    <row r="94" spans="2:3" ht="12">
      <c r="B94" s="2">
        <v>2</v>
      </c>
      <c r="C94" s="2" t="s">
        <v>145</v>
      </c>
    </row>
    <row r="95" ht="12">
      <c r="C95" s="2" t="s">
        <v>186</v>
      </c>
    </row>
    <row r="96" ht="12">
      <c r="C96" s="2" t="s">
        <v>187</v>
      </c>
    </row>
    <row r="97" ht="12">
      <c r="C97" s="2" t="s">
        <v>188</v>
      </c>
    </row>
    <row r="98" ht="12">
      <c r="C98" s="2" t="s">
        <v>189</v>
      </c>
    </row>
    <row r="99" spans="2:3" ht="12">
      <c r="B99" s="2">
        <v>3</v>
      </c>
      <c r="C99" s="7" t="s">
        <v>147</v>
      </c>
    </row>
    <row r="100" ht="12">
      <c r="C100" s="2" t="s">
        <v>190</v>
      </c>
    </row>
    <row r="101" spans="2:3" ht="12">
      <c r="B101" s="2">
        <v>4</v>
      </c>
      <c r="C101" s="2" t="s">
        <v>148</v>
      </c>
    </row>
    <row r="102" ht="12">
      <c r="C102" s="2" t="s">
        <v>191</v>
      </c>
    </row>
    <row r="103" ht="12">
      <c r="C103" s="2" t="s">
        <v>192</v>
      </c>
    </row>
    <row r="104" ht="12">
      <c r="C104" s="2" t="s">
        <v>193</v>
      </c>
    </row>
    <row r="105" spans="2:3" ht="12">
      <c r="B105" s="2">
        <v>5</v>
      </c>
      <c r="C105" s="2" t="s">
        <v>149</v>
      </c>
    </row>
    <row r="106" ht="12">
      <c r="C106" s="2" t="s">
        <v>194</v>
      </c>
    </row>
    <row r="107" ht="12">
      <c r="C107" s="2" t="s">
        <v>195</v>
      </c>
    </row>
    <row r="108" ht="12">
      <c r="C108" s="2" t="s">
        <v>196</v>
      </c>
    </row>
    <row r="109" spans="2:3" ht="12">
      <c r="B109" s="2">
        <v>6</v>
      </c>
      <c r="C109" s="2" t="s">
        <v>150</v>
      </c>
    </row>
    <row r="110" ht="12">
      <c r="C110" s="2" t="s">
        <v>197</v>
      </c>
    </row>
    <row r="111" ht="12">
      <c r="C111" s="2" t="s">
        <v>198</v>
      </c>
    </row>
    <row r="112" spans="2:3" ht="12">
      <c r="B112" s="2">
        <v>7</v>
      </c>
      <c r="C112" s="2" t="s">
        <v>151</v>
      </c>
    </row>
    <row r="113" ht="12">
      <c r="C113" s="2" t="s">
        <v>199</v>
      </c>
    </row>
    <row r="114" ht="12">
      <c r="C114" s="2" t="s">
        <v>200</v>
      </c>
    </row>
    <row r="115" ht="12">
      <c r="C115" s="2" t="s">
        <v>201</v>
      </c>
    </row>
    <row r="116" spans="2:3" ht="12">
      <c r="B116" s="2">
        <v>8</v>
      </c>
      <c r="C116" s="2" t="s">
        <v>153</v>
      </c>
    </row>
    <row r="117" spans="2:3" ht="12">
      <c r="B117" s="10" t="s">
        <v>179</v>
      </c>
      <c r="C117" s="2" t="s">
        <v>178</v>
      </c>
    </row>
    <row r="118" spans="2:3" ht="12">
      <c r="B118" s="2">
        <v>1</v>
      </c>
      <c r="C118" s="2" t="s">
        <v>142</v>
      </c>
    </row>
    <row r="119" spans="2:3" ht="12">
      <c r="B119" s="2">
        <v>2</v>
      </c>
      <c r="C119" s="2" t="s">
        <v>143</v>
      </c>
    </row>
    <row r="120" spans="2:3" ht="12">
      <c r="B120" s="2">
        <v>3</v>
      </c>
      <c r="C120" s="2" t="s">
        <v>144</v>
      </c>
    </row>
    <row r="121" spans="2:3" ht="12">
      <c r="B121" s="2">
        <v>4</v>
      </c>
      <c r="C121" s="2" t="s">
        <v>146</v>
      </c>
    </row>
    <row r="122" spans="2:3" ht="12">
      <c r="B122" s="2">
        <v>5</v>
      </c>
      <c r="C122" s="2" t="s">
        <v>154</v>
      </c>
    </row>
    <row r="123" spans="2:3" ht="12">
      <c r="B123" s="2">
        <v>6</v>
      </c>
      <c r="C123" s="2" t="s">
        <v>155</v>
      </c>
    </row>
    <row r="124" spans="2:3" ht="12">
      <c r="B124" s="2">
        <v>7</v>
      </c>
      <c r="C124" s="2" t="s">
        <v>156</v>
      </c>
    </row>
    <row r="125" spans="2:3" ht="12">
      <c r="B125" s="2">
        <v>8</v>
      </c>
      <c r="C125" s="2" t="s">
        <v>157</v>
      </c>
    </row>
    <row r="126" spans="2:3" ht="12">
      <c r="B126" s="2">
        <v>9</v>
      </c>
      <c r="C126" s="2" t="s">
        <v>158</v>
      </c>
    </row>
    <row r="127" spans="2:3" ht="12">
      <c r="B127" s="2">
        <v>10</v>
      </c>
      <c r="C127" s="2" t="s">
        <v>159</v>
      </c>
    </row>
    <row r="128" spans="2:3" ht="12">
      <c r="B128" s="2">
        <v>11</v>
      </c>
      <c r="C128" s="2" t="s">
        <v>137</v>
      </c>
    </row>
    <row r="129" spans="2:3" ht="12">
      <c r="B129" s="2">
        <v>12</v>
      </c>
      <c r="C129" s="2" t="s">
        <v>160</v>
      </c>
    </row>
    <row r="130" spans="2:3" ht="12">
      <c r="B130" s="2">
        <v>13</v>
      </c>
      <c r="C130" s="2" t="s">
        <v>152</v>
      </c>
    </row>
    <row r="131" ht="12">
      <c r="C131" s="2" t="s">
        <v>181</v>
      </c>
    </row>
    <row r="132" ht="12">
      <c r="C132" s="2" t="s">
        <v>182</v>
      </c>
    </row>
    <row r="133" spans="2:3" ht="12">
      <c r="B133" s="2">
        <v>14</v>
      </c>
      <c r="C133" s="2" t="s">
        <v>153</v>
      </c>
    </row>
    <row r="134" spans="2:3" ht="12">
      <c r="B134" s="2">
        <v>15</v>
      </c>
      <c r="C134" s="2" t="s">
        <v>161</v>
      </c>
    </row>
    <row r="135" spans="2:3" ht="12">
      <c r="B135" s="10" t="s">
        <v>180</v>
      </c>
      <c r="C135" s="2" t="s">
        <v>162</v>
      </c>
    </row>
    <row r="136" spans="2:3" ht="12">
      <c r="B136" s="2">
        <v>1</v>
      </c>
      <c r="C136" s="2" t="s">
        <v>1725</v>
      </c>
    </row>
    <row r="137" ht="12">
      <c r="C137" s="2" t="s">
        <v>9</v>
      </c>
    </row>
    <row r="138" ht="12">
      <c r="C138" s="2" t="s">
        <v>163</v>
      </c>
    </row>
    <row r="139" ht="12">
      <c r="C139" s="2" t="s">
        <v>10</v>
      </c>
    </row>
    <row r="140" ht="12">
      <c r="C140" s="2" t="s">
        <v>11</v>
      </c>
    </row>
    <row r="141" ht="12">
      <c r="C141" s="2" t="s">
        <v>12</v>
      </c>
    </row>
    <row r="142" ht="12">
      <c r="C142" s="2" t="s">
        <v>13</v>
      </c>
    </row>
    <row r="143" ht="12">
      <c r="C143" s="2" t="s">
        <v>164</v>
      </c>
    </row>
    <row r="144" spans="2:3" ht="12">
      <c r="B144" s="2">
        <v>2</v>
      </c>
      <c r="C144" s="2" t="s">
        <v>8</v>
      </c>
    </row>
    <row r="145" ht="12">
      <c r="C145" s="2" t="s">
        <v>165</v>
      </c>
    </row>
    <row r="146" ht="12">
      <c r="C146" s="2" t="s">
        <v>166</v>
      </c>
    </row>
    <row r="147" spans="2:3" ht="12">
      <c r="B147" s="12">
        <v>3</v>
      </c>
      <c r="C147" s="12" t="s">
        <v>167</v>
      </c>
    </row>
    <row r="148" spans="2:3" ht="12">
      <c r="B148" s="2">
        <v>4</v>
      </c>
      <c r="C148" s="2" t="s">
        <v>168</v>
      </c>
    </row>
    <row r="149" spans="2:3" ht="12">
      <c r="B149" s="2">
        <v>5</v>
      </c>
      <c r="C149" s="2" t="s">
        <v>169</v>
      </c>
    </row>
    <row r="150" spans="2:3" ht="12">
      <c r="B150" s="2">
        <v>6</v>
      </c>
      <c r="C150" s="2" t="s">
        <v>170</v>
      </c>
    </row>
    <row r="151" spans="2:3" ht="12">
      <c r="B151" s="2">
        <v>7</v>
      </c>
      <c r="C151" s="2" t="s">
        <v>171</v>
      </c>
    </row>
    <row r="152" spans="2:3" ht="12">
      <c r="B152" s="2">
        <v>8</v>
      </c>
      <c r="C152" s="7" t="s">
        <v>1724</v>
      </c>
    </row>
    <row r="153" spans="2:3" ht="12">
      <c r="B153" s="2">
        <v>9</v>
      </c>
      <c r="C153" s="2" t="s">
        <v>172</v>
      </c>
    </row>
    <row r="154" spans="2:3" ht="12">
      <c r="B154" s="2">
        <v>10</v>
      </c>
      <c r="C154" s="7" t="s">
        <v>173</v>
      </c>
    </row>
    <row r="155" spans="2:3" ht="12">
      <c r="B155" s="2">
        <v>11</v>
      </c>
      <c r="C155" s="2" t="s">
        <v>174</v>
      </c>
    </row>
    <row r="156" spans="2:3" ht="12">
      <c r="B156" s="2">
        <v>12</v>
      </c>
      <c r="C156" s="2" t="s">
        <v>175</v>
      </c>
    </row>
    <row r="157" ht="12">
      <c r="C157" s="7"/>
    </row>
    <row r="158" ht="12">
      <c r="B158" s="2" t="s">
        <v>14</v>
      </c>
    </row>
    <row r="159" spans="2:3" ht="12">
      <c r="B159" s="12">
        <v>1</v>
      </c>
      <c r="C159" s="14" t="s">
        <v>202</v>
      </c>
    </row>
    <row r="160" spans="2:3" ht="12">
      <c r="B160" s="2">
        <v>2</v>
      </c>
      <c r="C160" s="6" t="s">
        <v>203</v>
      </c>
    </row>
    <row r="161" spans="2:3" ht="12">
      <c r="B161" s="2">
        <v>3</v>
      </c>
      <c r="C161" s="6" t="s">
        <v>1729</v>
      </c>
    </row>
    <row r="162" spans="2:3" ht="12">
      <c r="B162" s="2">
        <v>4</v>
      </c>
      <c r="C162" s="6" t="s">
        <v>1726</v>
      </c>
    </row>
    <row r="163" spans="2:3" ht="12">
      <c r="B163" s="2">
        <v>5</v>
      </c>
      <c r="C163" s="6" t="s">
        <v>15</v>
      </c>
    </row>
    <row r="164" ht="12">
      <c r="C164" s="6" t="s">
        <v>1727</v>
      </c>
    </row>
    <row r="165" ht="12">
      <c r="C165" s="2" t="s">
        <v>16</v>
      </c>
    </row>
    <row r="166" ht="12">
      <c r="C166" s="6" t="s">
        <v>1728</v>
      </c>
    </row>
    <row r="167" spans="2:3" ht="12">
      <c r="B167" s="2">
        <v>6</v>
      </c>
      <c r="C167" s="6" t="s">
        <v>17</v>
      </c>
    </row>
    <row r="168" ht="12">
      <c r="C168" s="6" t="s">
        <v>18</v>
      </c>
    </row>
    <row r="169" ht="12">
      <c r="C169" s="6" t="s">
        <v>204</v>
      </c>
    </row>
    <row r="170" ht="12">
      <c r="C170" s="6" t="s">
        <v>205</v>
      </c>
    </row>
    <row r="171" ht="12">
      <c r="C171" s="6"/>
    </row>
    <row r="172" ht="12">
      <c r="B172" s="2" t="s">
        <v>19</v>
      </c>
    </row>
    <row r="173" spans="2:3" ht="12">
      <c r="B173" s="2">
        <v>1</v>
      </c>
      <c r="C173" s="2" t="s">
        <v>206</v>
      </c>
    </row>
    <row r="174" spans="2:3" ht="12">
      <c r="B174" s="12">
        <v>2</v>
      </c>
      <c r="C174" s="12" t="s">
        <v>20</v>
      </c>
    </row>
    <row r="175" spans="2:3" ht="12">
      <c r="B175" s="2">
        <v>3</v>
      </c>
      <c r="C175" s="2" t="s">
        <v>1730</v>
      </c>
    </row>
    <row r="176" spans="2:3" ht="12">
      <c r="B176" s="2">
        <v>4</v>
      </c>
      <c r="C176" s="6" t="s">
        <v>1731</v>
      </c>
    </row>
    <row r="177" ht="12">
      <c r="C177" s="6"/>
    </row>
    <row r="178" ht="12">
      <c r="B178" s="2" t="s">
        <v>21</v>
      </c>
    </row>
    <row r="179" spans="2:3" ht="12">
      <c r="B179" s="2">
        <v>1</v>
      </c>
      <c r="C179" s="2" t="s">
        <v>207</v>
      </c>
    </row>
    <row r="180" spans="2:3" ht="12">
      <c r="B180" s="2">
        <v>2</v>
      </c>
      <c r="C180" s="2" t="s">
        <v>208</v>
      </c>
    </row>
    <row r="181" spans="2:3" ht="12">
      <c r="B181" s="2">
        <v>3</v>
      </c>
      <c r="C181" s="2" t="s">
        <v>209</v>
      </c>
    </row>
    <row r="182" spans="2:3" ht="12">
      <c r="B182" s="2">
        <v>4</v>
      </c>
      <c r="C182" s="2" t="s">
        <v>210</v>
      </c>
    </row>
    <row r="183" spans="2:3" ht="12">
      <c r="B183" s="12">
        <v>5</v>
      </c>
      <c r="C183" s="15" t="s">
        <v>211</v>
      </c>
    </row>
    <row r="184" spans="2:3" ht="24" customHeight="1">
      <c r="B184" s="2">
        <v>6</v>
      </c>
      <c r="C184" s="9" t="s">
        <v>212</v>
      </c>
    </row>
    <row r="185" spans="2:3" ht="25.5" customHeight="1">
      <c r="B185" s="2">
        <v>7</v>
      </c>
      <c r="C185" s="9" t="s">
        <v>213</v>
      </c>
    </row>
    <row r="186" spans="2:3" ht="12">
      <c r="B186" s="12">
        <v>8</v>
      </c>
      <c r="C186" s="16" t="s">
        <v>22</v>
      </c>
    </row>
    <row r="187" spans="2:3" ht="12">
      <c r="B187" s="2">
        <v>9</v>
      </c>
      <c r="C187" s="9" t="s">
        <v>214</v>
      </c>
    </row>
    <row r="188" spans="2:3" ht="12">
      <c r="B188" s="2">
        <v>10</v>
      </c>
      <c r="C188" s="9" t="s">
        <v>215</v>
      </c>
    </row>
    <row r="189" spans="2:3" ht="12">
      <c r="B189" s="2">
        <v>11</v>
      </c>
      <c r="C189" s="9" t="s">
        <v>216</v>
      </c>
    </row>
    <row r="190" spans="2:3" ht="12">
      <c r="B190" s="2">
        <v>12</v>
      </c>
      <c r="C190" s="9" t="s">
        <v>217</v>
      </c>
    </row>
    <row r="192" ht="12">
      <c r="B192" s="2" t="s">
        <v>1738</v>
      </c>
    </row>
    <row r="193" spans="2:3" ht="12">
      <c r="B193" s="2">
        <v>1</v>
      </c>
      <c r="C193" s="2" t="s">
        <v>1739</v>
      </c>
    </row>
    <row r="194" spans="2:3" ht="12">
      <c r="B194" s="12">
        <v>2</v>
      </c>
      <c r="C194" s="12" t="s">
        <v>218</v>
      </c>
    </row>
    <row r="195" spans="2:3" ht="12">
      <c r="B195" s="2">
        <v>3</v>
      </c>
      <c r="C195" s="2" t="s">
        <v>219</v>
      </c>
    </row>
    <row r="196" spans="2:3" ht="12">
      <c r="B196" s="2">
        <v>4</v>
      </c>
      <c r="C196" s="2" t="s">
        <v>220</v>
      </c>
    </row>
    <row r="197" spans="2:3" ht="12">
      <c r="B197" s="2">
        <v>5</v>
      </c>
      <c r="C197" s="2" t="s">
        <v>221</v>
      </c>
    </row>
    <row r="198" spans="2:3" ht="12">
      <c r="B198" s="2">
        <v>6</v>
      </c>
      <c r="C198" s="2" t="s">
        <v>1740</v>
      </c>
    </row>
    <row r="199" spans="2:3" ht="12">
      <c r="B199" s="2">
        <v>7</v>
      </c>
      <c r="C199" s="2" t="s">
        <v>1741</v>
      </c>
    </row>
    <row r="200" spans="2:3" ht="12">
      <c r="B200" s="2">
        <v>8</v>
      </c>
      <c r="C200" s="2" t="s">
        <v>1742</v>
      </c>
    </row>
    <row r="201" spans="2:3" ht="12">
      <c r="B201" s="12">
        <v>9</v>
      </c>
      <c r="C201" s="12" t="s">
        <v>222</v>
      </c>
    </row>
    <row r="203" ht="12">
      <c r="B203" s="2" t="s">
        <v>23</v>
      </c>
    </row>
    <row r="204" spans="2:3" ht="12">
      <c r="B204" s="2">
        <v>1</v>
      </c>
      <c r="C204" s="2" t="s">
        <v>1735</v>
      </c>
    </row>
    <row r="205" ht="12">
      <c r="C205" s="2" t="s">
        <v>1736</v>
      </c>
    </row>
    <row r="206" ht="12">
      <c r="C206" s="2" t="s">
        <v>1737</v>
      </c>
    </row>
    <row r="207" spans="2:3" ht="12">
      <c r="B207" s="2">
        <v>2</v>
      </c>
      <c r="C207" s="2" t="s">
        <v>24</v>
      </c>
    </row>
    <row r="208" spans="2:3" ht="12">
      <c r="B208" s="2">
        <v>3</v>
      </c>
      <c r="C208" s="2" t="s">
        <v>25</v>
      </c>
    </row>
    <row r="209" spans="2:3" ht="12">
      <c r="B209" s="2">
        <v>4</v>
      </c>
      <c r="C209" s="2" t="s">
        <v>26</v>
      </c>
    </row>
    <row r="210" spans="2:3" ht="12">
      <c r="B210" s="2">
        <v>5</v>
      </c>
      <c r="C210" s="2" t="s">
        <v>27</v>
      </c>
    </row>
    <row r="211" spans="2:3" ht="12">
      <c r="B211" s="2">
        <v>6</v>
      </c>
      <c r="C211" s="2" t="s">
        <v>28</v>
      </c>
    </row>
    <row r="212" spans="2:3" ht="12">
      <c r="B212" s="2">
        <v>7</v>
      </c>
      <c r="C212" s="2" t="s">
        <v>223</v>
      </c>
    </row>
    <row r="213" spans="2:3" ht="12">
      <c r="B213" s="2">
        <v>8</v>
      </c>
      <c r="C213" s="2" t="s">
        <v>224</v>
      </c>
    </row>
    <row r="215" ht="12">
      <c r="B215" s="2" t="s">
        <v>29</v>
      </c>
    </row>
    <row r="216" spans="2:3" ht="12">
      <c r="B216" s="12">
        <v>1</v>
      </c>
      <c r="C216" s="12" t="s">
        <v>1700</v>
      </c>
    </row>
    <row r="217" ht="12">
      <c r="C217" s="12" t="s">
        <v>1732</v>
      </c>
    </row>
    <row r="218" ht="12">
      <c r="C218" s="2" t="s">
        <v>1733</v>
      </c>
    </row>
    <row r="219" ht="12">
      <c r="C219" s="2" t="s">
        <v>1734</v>
      </c>
    </row>
    <row r="220" spans="2:3" ht="12">
      <c r="B220" s="2">
        <v>2</v>
      </c>
      <c r="C220" s="2" t="s">
        <v>1701</v>
      </c>
    </row>
    <row r="221" spans="2:3" ht="12">
      <c r="B221" s="2">
        <v>3</v>
      </c>
      <c r="C221" s="2" t="s">
        <v>225</v>
      </c>
    </row>
    <row r="222" spans="2:3" ht="12">
      <c r="B222" s="2">
        <v>4</v>
      </c>
      <c r="C222" s="2" t="s">
        <v>226</v>
      </c>
    </row>
    <row r="223" ht="12">
      <c r="C223" s="2" t="s">
        <v>34</v>
      </c>
    </row>
    <row r="224" ht="12">
      <c r="C224" s="2" t="s">
        <v>35</v>
      </c>
    </row>
    <row r="225" spans="2:3" ht="12">
      <c r="B225" s="2">
        <v>5</v>
      </c>
      <c r="C225" s="2" t="s">
        <v>30</v>
      </c>
    </row>
    <row r="226" spans="2:3" ht="12">
      <c r="B226" s="12">
        <v>6</v>
      </c>
      <c r="C226" s="12" t="s">
        <v>1743</v>
      </c>
    </row>
    <row r="227" ht="12">
      <c r="C227" s="12" t="s">
        <v>1750</v>
      </c>
    </row>
    <row r="228" ht="12">
      <c r="C228" s="2" t="s">
        <v>1751</v>
      </c>
    </row>
    <row r="229" spans="2:3" ht="12">
      <c r="B229" s="2">
        <v>7</v>
      </c>
      <c r="C229" s="2" t="s">
        <v>31</v>
      </c>
    </row>
    <row r="230" spans="2:3" ht="12">
      <c r="B230" s="2">
        <v>8</v>
      </c>
      <c r="C230" s="2" t="s">
        <v>1702</v>
      </c>
    </row>
    <row r="231" spans="2:3" ht="12">
      <c r="B231" s="2">
        <v>9</v>
      </c>
      <c r="C231" s="2" t="s">
        <v>32</v>
      </c>
    </row>
    <row r="232" spans="2:3" ht="12">
      <c r="B232" s="2">
        <v>10</v>
      </c>
      <c r="C232" s="2" t="s">
        <v>227</v>
      </c>
    </row>
    <row r="233" ht="12">
      <c r="C233" s="2" t="s">
        <v>1748</v>
      </c>
    </row>
    <row r="234" ht="12">
      <c r="C234" s="2" t="s">
        <v>1749</v>
      </c>
    </row>
    <row r="235" spans="2:3" ht="12">
      <c r="B235" s="2">
        <v>11</v>
      </c>
      <c r="C235" s="2" t="s">
        <v>228</v>
      </c>
    </row>
    <row r="236" ht="12">
      <c r="C236" s="2" t="s">
        <v>229</v>
      </c>
    </row>
    <row r="237" ht="12">
      <c r="C237" s="2" t="s">
        <v>230</v>
      </c>
    </row>
    <row r="238" spans="2:3" ht="12">
      <c r="B238" s="2">
        <v>12</v>
      </c>
      <c r="C238" s="2" t="s">
        <v>231</v>
      </c>
    </row>
    <row r="239" spans="2:3" ht="12">
      <c r="B239" s="2">
        <v>13</v>
      </c>
      <c r="C239" s="2" t="s">
        <v>232</v>
      </c>
    </row>
    <row r="240" spans="2:3" ht="12">
      <c r="B240" s="2">
        <v>14</v>
      </c>
      <c r="C240" s="2" t="s">
        <v>1744</v>
      </c>
    </row>
    <row r="241" spans="2:3" ht="12">
      <c r="B241" s="2">
        <v>15</v>
      </c>
      <c r="C241" s="2" t="s">
        <v>1745</v>
      </c>
    </row>
    <row r="242" spans="2:3" ht="12">
      <c r="B242" s="2">
        <v>16</v>
      </c>
      <c r="C242" s="2" t="s">
        <v>1747</v>
      </c>
    </row>
    <row r="243" spans="2:3" ht="12">
      <c r="B243" s="2">
        <v>17</v>
      </c>
      <c r="C243" s="2" t="s">
        <v>1746</v>
      </c>
    </row>
    <row r="244" spans="2:3" ht="12">
      <c r="B244" s="2">
        <v>18</v>
      </c>
      <c r="C244" s="2" t="s">
        <v>33</v>
      </c>
    </row>
    <row r="246" ht="12">
      <c r="B246" s="2" t="s">
        <v>233</v>
      </c>
    </row>
    <row r="247" spans="2:3" ht="12">
      <c r="B247" s="12">
        <v>1</v>
      </c>
      <c r="C247" s="12" t="s">
        <v>1752</v>
      </c>
    </row>
    <row r="248" spans="2:3" ht="12">
      <c r="B248" s="2">
        <v>2</v>
      </c>
      <c r="C248" s="2" t="s">
        <v>1753</v>
      </c>
    </row>
    <row r="249" spans="2:3" ht="12">
      <c r="B249" s="2">
        <v>3</v>
      </c>
      <c r="C249" s="2" t="s">
        <v>38</v>
      </c>
    </row>
    <row r="250" spans="2:3" ht="12">
      <c r="B250" s="2">
        <v>4</v>
      </c>
      <c r="C250" s="2" t="s">
        <v>39</v>
      </c>
    </row>
    <row r="252" ht="12">
      <c r="B252" s="2" t="s">
        <v>234</v>
      </c>
    </row>
    <row r="253" spans="2:3" ht="12">
      <c r="B253" s="12">
        <v>1</v>
      </c>
      <c r="C253" s="12" t="s">
        <v>1754</v>
      </c>
    </row>
    <row r="254" spans="2:3" ht="12">
      <c r="B254" s="2">
        <v>2</v>
      </c>
      <c r="C254" s="2" t="s">
        <v>1703</v>
      </c>
    </row>
    <row r="255" spans="2:3" ht="12">
      <c r="B255" s="2">
        <v>3</v>
      </c>
      <c r="C255" s="2" t="s">
        <v>1755</v>
      </c>
    </row>
    <row r="256" spans="2:3" ht="12">
      <c r="B256" s="2">
        <v>4</v>
      </c>
      <c r="C256" s="2" t="s">
        <v>1756</v>
      </c>
    </row>
    <row r="257" spans="2:3" ht="12">
      <c r="B257" s="2">
        <v>5</v>
      </c>
      <c r="C257" s="2" t="s">
        <v>1757</v>
      </c>
    </row>
    <row r="258" spans="2:3" ht="12">
      <c r="B258" s="2">
        <v>6</v>
      </c>
      <c r="C258" s="2" t="s">
        <v>1758</v>
      </c>
    </row>
    <row r="259" spans="2:3" ht="12">
      <c r="B259" s="2">
        <v>7</v>
      </c>
      <c r="C259" s="2" t="s">
        <v>1704</v>
      </c>
    </row>
    <row r="260" spans="2:3" ht="12">
      <c r="B260" s="2">
        <v>8</v>
      </c>
      <c r="C260" s="2" t="s">
        <v>1759</v>
      </c>
    </row>
    <row r="261" spans="2:3" ht="12">
      <c r="B261" s="2">
        <v>9</v>
      </c>
      <c r="C261" s="2" t="s">
        <v>1760</v>
      </c>
    </row>
    <row r="262" spans="2:3" ht="12">
      <c r="B262" s="2">
        <v>10</v>
      </c>
      <c r="C262" s="2" t="s">
        <v>1761</v>
      </c>
    </row>
    <row r="263" spans="2:3" ht="12">
      <c r="B263" s="2">
        <v>11</v>
      </c>
      <c r="C263" s="2" t="s">
        <v>1650</v>
      </c>
    </row>
    <row r="264" spans="2:3" ht="12">
      <c r="B264" s="2">
        <v>12</v>
      </c>
      <c r="C264" s="2" t="s">
        <v>235</v>
      </c>
    </row>
    <row r="265" spans="2:3" ht="12">
      <c r="B265" s="2">
        <v>13</v>
      </c>
      <c r="C265" s="2" t="s">
        <v>36</v>
      </c>
    </row>
    <row r="266" spans="2:3" ht="12">
      <c r="B266" s="2">
        <v>14</v>
      </c>
      <c r="C266" s="2" t="s">
        <v>1651</v>
      </c>
    </row>
    <row r="267" spans="2:3" ht="12">
      <c r="B267" s="12">
        <v>15</v>
      </c>
      <c r="C267" s="12" t="s">
        <v>1652</v>
      </c>
    </row>
    <row r="268" spans="2:3" ht="12">
      <c r="B268" s="2">
        <v>16</v>
      </c>
      <c r="C268" s="2" t="s">
        <v>1705</v>
      </c>
    </row>
    <row r="269" spans="2:3" ht="12">
      <c r="B269" s="2">
        <v>17</v>
      </c>
      <c r="C269" s="2" t="s">
        <v>37</v>
      </c>
    </row>
    <row r="270" ht="12">
      <c r="C270" s="2" t="s">
        <v>236</v>
      </c>
    </row>
    <row r="271" ht="12">
      <c r="C271" s="2" t="s">
        <v>237</v>
      </c>
    </row>
    <row r="273" ht="12">
      <c r="B273" s="2" t="s">
        <v>238</v>
      </c>
    </row>
    <row r="274" spans="2:3" ht="12">
      <c r="B274" s="12">
        <v>1</v>
      </c>
      <c r="C274" s="12" t="s">
        <v>239</v>
      </c>
    </row>
    <row r="275" spans="2:3" ht="12">
      <c r="B275" s="2">
        <v>2</v>
      </c>
      <c r="C275" s="2" t="s">
        <v>240</v>
      </c>
    </row>
    <row r="276" ht="12">
      <c r="C276" s="11" t="s">
        <v>241</v>
      </c>
    </row>
    <row r="277" ht="12">
      <c r="C277" s="11" t="s">
        <v>242</v>
      </c>
    </row>
    <row r="279" ht="12">
      <c r="B279" s="2" t="s">
        <v>243</v>
      </c>
    </row>
    <row r="280" spans="2:3" ht="12">
      <c r="B280" s="2">
        <v>1</v>
      </c>
      <c r="C280" s="2" t="s">
        <v>1654</v>
      </c>
    </row>
    <row r="281" ht="12">
      <c r="C281" s="2" t="s">
        <v>40</v>
      </c>
    </row>
    <row r="282" ht="12">
      <c r="C282" s="2" t="s">
        <v>244</v>
      </c>
    </row>
    <row r="283" ht="12">
      <c r="C283" s="2" t="s">
        <v>41</v>
      </c>
    </row>
    <row r="284" ht="12">
      <c r="C284" s="2" t="s">
        <v>42</v>
      </c>
    </row>
    <row r="285" ht="12">
      <c r="C285" s="2" t="s">
        <v>43</v>
      </c>
    </row>
    <row r="286" spans="2:3" ht="12">
      <c r="B286" s="2">
        <v>2</v>
      </c>
      <c r="C286" s="2" t="s">
        <v>245</v>
      </c>
    </row>
    <row r="287" spans="2:3" ht="12">
      <c r="B287" s="2">
        <v>3</v>
      </c>
      <c r="C287" s="2" t="s">
        <v>246</v>
      </c>
    </row>
    <row r="288" spans="2:3" ht="12">
      <c r="B288" s="12">
        <v>4</v>
      </c>
      <c r="C288" s="12" t="s">
        <v>247</v>
      </c>
    </row>
    <row r="289" ht="12">
      <c r="C289" s="12" t="s">
        <v>44</v>
      </c>
    </row>
    <row r="290" ht="12">
      <c r="C290" s="12" t="s">
        <v>45</v>
      </c>
    </row>
    <row r="291" spans="2:3" ht="12">
      <c r="B291" s="2">
        <v>5</v>
      </c>
      <c r="C291" s="2" t="s">
        <v>248</v>
      </c>
    </row>
    <row r="292" ht="12">
      <c r="C292" s="2" t="s">
        <v>44</v>
      </c>
    </row>
    <row r="293" ht="12">
      <c r="C293" s="2" t="s">
        <v>45</v>
      </c>
    </row>
    <row r="294" spans="2:3" ht="12">
      <c r="B294" s="2">
        <v>6</v>
      </c>
      <c r="C294" s="2" t="s">
        <v>249</v>
      </c>
    </row>
    <row r="295" ht="12">
      <c r="C295" s="2" t="s">
        <v>44</v>
      </c>
    </row>
    <row r="296" ht="12">
      <c r="C296" s="2" t="s">
        <v>45</v>
      </c>
    </row>
    <row r="297" spans="2:3" ht="12">
      <c r="B297" s="2">
        <v>7</v>
      </c>
      <c r="C297" s="2" t="s">
        <v>250</v>
      </c>
    </row>
    <row r="298" ht="12">
      <c r="C298" s="2" t="s">
        <v>44</v>
      </c>
    </row>
    <row r="299" ht="12">
      <c r="C299" s="2" t="s">
        <v>45</v>
      </c>
    </row>
    <row r="300" spans="2:3" ht="12">
      <c r="B300" s="2">
        <v>8</v>
      </c>
      <c r="C300" s="2" t="s">
        <v>251</v>
      </c>
    </row>
    <row r="302" ht="12">
      <c r="B302" s="2" t="s">
        <v>252</v>
      </c>
    </row>
    <row r="303" spans="2:3" ht="12">
      <c r="B303" s="12">
        <v>1</v>
      </c>
      <c r="C303" s="12" t="s">
        <v>253</v>
      </c>
    </row>
    <row r="304" spans="2:3" ht="12">
      <c r="B304" s="2">
        <v>2</v>
      </c>
      <c r="C304" s="2" t="s">
        <v>254</v>
      </c>
    </row>
    <row r="305" spans="2:3" ht="12">
      <c r="B305" s="2">
        <v>3</v>
      </c>
      <c r="C305" s="2" t="s">
        <v>255</v>
      </c>
    </row>
    <row r="306" spans="2:3" ht="12">
      <c r="B306" s="2">
        <v>4</v>
      </c>
      <c r="C306" s="2" t="s">
        <v>256</v>
      </c>
    </row>
    <row r="307" spans="2:3" ht="12">
      <c r="B307" s="2">
        <v>5</v>
      </c>
      <c r="C307" s="2" t="s">
        <v>46</v>
      </c>
    </row>
    <row r="308" spans="2:3" ht="12">
      <c r="B308" s="2">
        <v>6</v>
      </c>
      <c r="C308" s="2" t="s">
        <v>257</v>
      </c>
    </row>
    <row r="309" spans="2:3" ht="12">
      <c r="B309" s="2">
        <v>7</v>
      </c>
      <c r="C309" s="2" t="s">
        <v>47</v>
      </c>
    </row>
    <row r="310" spans="2:3" ht="12">
      <c r="B310" s="2">
        <v>8</v>
      </c>
      <c r="C310" s="2" t="s">
        <v>1653</v>
      </c>
    </row>
    <row r="311" spans="2:3" ht="12">
      <c r="B311" s="2">
        <v>9</v>
      </c>
      <c r="C311" s="2" t="s">
        <v>1706</v>
      </c>
    </row>
    <row r="312" spans="2:3" ht="12">
      <c r="B312" s="2">
        <v>10</v>
      </c>
      <c r="C312" s="2" t="s">
        <v>1655</v>
      </c>
    </row>
    <row r="313" ht="12">
      <c r="C313" s="2" t="s">
        <v>258</v>
      </c>
    </row>
    <row r="314" ht="12">
      <c r="C314" s="2" t="s">
        <v>1663</v>
      </c>
    </row>
    <row r="315" ht="12">
      <c r="C315" s="2" t="s">
        <v>1664</v>
      </c>
    </row>
    <row r="316" ht="12">
      <c r="C316" s="2" t="s">
        <v>1665</v>
      </c>
    </row>
    <row r="317" ht="12">
      <c r="C317" s="2" t="s">
        <v>259</v>
      </c>
    </row>
    <row r="318" ht="12">
      <c r="C318" s="2" t="s">
        <v>48</v>
      </c>
    </row>
    <row r="320" ht="12">
      <c r="B320" s="2" t="s">
        <v>260</v>
      </c>
    </row>
    <row r="321" spans="2:3" ht="12">
      <c r="B321" s="2">
        <v>1</v>
      </c>
      <c r="C321" s="2" t="s">
        <v>1707</v>
      </c>
    </row>
    <row r="322" ht="12">
      <c r="C322" s="2" t="s">
        <v>1666</v>
      </c>
    </row>
    <row r="323" ht="12">
      <c r="C323" s="2" t="s">
        <v>1667</v>
      </c>
    </row>
    <row r="324" ht="12">
      <c r="C324" s="2" t="s">
        <v>1668</v>
      </c>
    </row>
    <row r="325" ht="12">
      <c r="C325" s="2" t="s">
        <v>1669</v>
      </c>
    </row>
    <row r="326" ht="12">
      <c r="C326" s="2" t="s">
        <v>1670</v>
      </c>
    </row>
    <row r="327" spans="2:3" ht="12">
      <c r="B327" s="2">
        <v>2</v>
      </c>
      <c r="C327" s="2" t="s">
        <v>1656</v>
      </c>
    </row>
    <row r="328" ht="12">
      <c r="C328" s="2" t="s">
        <v>1671</v>
      </c>
    </row>
    <row r="329" ht="12">
      <c r="C329" s="2" t="s">
        <v>49</v>
      </c>
    </row>
    <row r="330" spans="2:3" ht="12">
      <c r="B330" s="2">
        <v>3</v>
      </c>
      <c r="C330" s="2" t="s">
        <v>1657</v>
      </c>
    </row>
    <row r="331" spans="2:3" ht="12">
      <c r="B331" s="2">
        <v>4</v>
      </c>
      <c r="C331" s="2" t="s">
        <v>1708</v>
      </c>
    </row>
    <row r="332" spans="2:3" ht="12">
      <c r="B332" s="2">
        <v>5</v>
      </c>
      <c r="C332" s="2" t="s">
        <v>1658</v>
      </c>
    </row>
    <row r="333" spans="2:3" ht="12">
      <c r="B333" s="2">
        <v>6</v>
      </c>
      <c r="C333" s="2" t="s">
        <v>1659</v>
      </c>
    </row>
    <row r="334" spans="2:3" ht="12">
      <c r="B334" s="2">
        <v>7</v>
      </c>
      <c r="C334" s="2" t="s">
        <v>1709</v>
      </c>
    </row>
    <row r="335" ht="12">
      <c r="C335" s="2" t="s">
        <v>53</v>
      </c>
    </row>
    <row r="336" ht="12">
      <c r="C336" s="2" t="s">
        <v>261</v>
      </c>
    </row>
    <row r="337" spans="2:3" ht="12">
      <c r="B337" s="2">
        <v>8</v>
      </c>
      <c r="C337" s="2" t="s">
        <v>1710</v>
      </c>
    </row>
    <row r="338" ht="12">
      <c r="C338" s="2" t="s">
        <v>1672</v>
      </c>
    </row>
    <row r="339" ht="12">
      <c r="C339" s="2" t="s">
        <v>50</v>
      </c>
    </row>
    <row r="340" ht="12">
      <c r="C340" s="2" t="s">
        <v>51</v>
      </c>
    </row>
    <row r="341" spans="2:3" ht="12">
      <c r="B341" s="2">
        <v>9</v>
      </c>
      <c r="C341" s="2" t="s">
        <v>1660</v>
      </c>
    </row>
    <row r="342" ht="12">
      <c r="C342" s="2" t="s">
        <v>1672</v>
      </c>
    </row>
    <row r="343" ht="12">
      <c r="C343" s="2" t="s">
        <v>262</v>
      </c>
    </row>
    <row r="344" spans="2:3" ht="12">
      <c r="B344" s="2">
        <v>10</v>
      </c>
      <c r="C344" s="2" t="s">
        <v>1661</v>
      </c>
    </row>
    <row r="345" spans="2:3" ht="12">
      <c r="B345" s="2">
        <v>11</v>
      </c>
      <c r="C345" s="2" t="s">
        <v>263</v>
      </c>
    </row>
    <row r="346" spans="2:3" ht="12">
      <c r="B346" s="12">
        <v>12</v>
      </c>
      <c r="C346" s="12" t="s">
        <v>1662</v>
      </c>
    </row>
    <row r="347" spans="2:3" ht="12">
      <c r="B347" s="2">
        <v>13</v>
      </c>
      <c r="C347" s="2" t="s">
        <v>264</v>
      </c>
    </row>
    <row r="348" spans="2:3" ht="12">
      <c r="B348" s="2">
        <v>14</v>
      </c>
      <c r="C348" s="2" t="s">
        <v>265</v>
      </c>
    </row>
    <row r="349" spans="2:3" ht="12">
      <c r="B349" s="2">
        <v>15</v>
      </c>
      <c r="C349" s="2" t="s">
        <v>52</v>
      </c>
    </row>
    <row r="351" ht="12">
      <c r="B351" s="2" t="s">
        <v>266</v>
      </c>
    </row>
    <row r="352" spans="2:3" ht="12">
      <c r="B352" s="12">
        <v>1</v>
      </c>
      <c r="C352" s="12" t="s">
        <v>1682</v>
      </c>
    </row>
    <row r="353" ht="12">
      <c r="C353" s="2" t="s">
        <v>267</v>
      </c>
    </row>
    <row r="354" ht="12">
      <c r="C354" s="12" t="s">
        <v>268</v>
      </c>
    </row>
    <row r="355" spans="2:3" ht="12">
      <c r="B355" s="12">
        <v>2</v>
      </c>
      <c r="C355" s="12" t="s">
        <v>1683</v>
      </c>
    </row>
    <row r="356" ht="12">
      <c r="C356" s="2" t="s">
        <v>267</v>
      </c>
    </row>
    <row r="357" ht="12">
      <c r="C357" s="12" t="s">
        <v>268</v>
      </c>
    </row>
    <row r="358" spans="2:3" ht="12">
      <c r="B358" s="2">
        <v>3</v>
      </c>
      <c r="C358" s="2" t="s">
        <v>54</v>
      </c>
    </row>
    <row r="359" spans="2:3" ht="12">
      <c r="B359" s="2">
        <v>4</v>
      </c>
      <c r="C359" s="2" t="s">
        <v>269</v>
      </c>
    </row>
    <row r="360" spans="2:3" ht="12">
      <c r="B360" s="2">
        <v>5</v>
      </c>
      <c r="C360" s="2" t="s">
        <v>270</v>
      </c>
    </row>
    <row r="361" spans="2:3" ht="12">
      <c r="B361" s="2">
        <v>6</v>
      </c>
      <c r="C361" s="2" t="s">
        <v>1711</v>
      </c>
    </row>
    <row r="362" ht="12">
      <c r="C362" s="2" t="s">
        <v>271</v>
      </c>
    </row>
    <row r="363" ht="12">
      <c r="C363" s="2" t="s">
        <v>55</v>
      </c>
    </row>
    <row r="364" spans="2:3" ht="12">
      <c r="B364" s="2">
        <v>7</v>
      </c>
      <c r="C364" s="2" t="s">
        <v>56</v>
      </c>
    </row>
    <row r="365" spans="2:3" ht="12">
      <c r="B365" s="2">
        <v>8</v>
      </c>
      <c r="C365" s="2" t="s">
        <v>1684</v>
      </c>
    </row>
    <row r="366" ht="12">
      <c r="C366" s="2" t="s">
        <v>272</v>
      </c>
    </row>
    <row r="367" ht="12">
      <c r="C367" s="2" t="s">
        <v>1688</v>
      </c>
    </row>
    <row r="368" spans="2:3" ht="12">
      <c r="B368" s="2">
        <v>9</v>
      </c>
      <c r="C368" s="2" t="s">
        <v>1685</v>
      </c>
    </row>
    <row r="369" spans="2:3" ht="12">
      <c r="B369" s="2">
        <v>10</v>
      </c>
      <c r="C369" s="2" t="s">
        <v>57</v>
      </c>
    </row>
    <row r="370" spans="2:3" ht="12">
      <c r="B370" s="2">
        <v>11</v>
      </c>
      <c r="C370" s="2" t="s">
        <v>1686</v>
      </c>
    </row>
    <row r="371" spans="2:3" ht="12">
      <c r="B371" s="2">
        <v>12</v>
      </c>
      <c r="C371" s="2" t="s">
        <v>58</v>
      </c>
    </row>
    <row r="372" spans="2:3" ht="12">
      <c r="B372" s="2">
        <v>13</v>
      </c>
      <c r="C372" s="2" t="s">
        <v>273</v>
      </c>
    </row>
    <row r="373" spans="2:3" ht="12">
      <c r="B373" s="2">
        <v>14</v>
      </c>
      <c r="C373" s="2" t="s">
        <v>59</v>
      </c>
    </row>
    <row r="374" ht="12">
      <c r="C374" s="2" t="s">
        <v>274</v>
      </c>
    </row>
    <row r="375" ht="12">
      <c r="C375" s="2" t="s">
        <v>64</v>
      </c>
    </row>
    <row r="376" spans="2:3" ht="12">
      <c r="B376" s="2">
        <v>15</v>
      </c>
      <c r="C376" s="2" t="s">
        <v>60</v>
      </c>
    </row>
    <row r="377" spans="2:3" ht="12">
      <c r="B377" s="2">
        <v>16</v>
      </c>
      <c r="C377" s="2" t="s">
        <v>61</v>
      </c>
    </row>
    <row r="378" spans="2:3" ht="12">
      <c r="B378" s="2">
        <v>17</v>
      </c>
      <c r="C378" s="2" t="s">
        <v>62</v>
      </c>
    </row>
    <row r="379" spans="2:3" ht="12">
      <c r="B379" s="2">
        <v>18</v>
      </c>
      <c r="C379" s="2" t="s">
        <v>275</v>
      </c>
    </row>
    <row r="380" spans="2:3" ht="12">
      <c r="B380" s="2">
        <v>19</v>
      </c>
      <c r="C380" s="2" t="s">
        <v>276</v>
      </c>
    </row>
    <row r="381" spans="2:3" ht="12">
      <c r="B381" s="2">
        <v>20</v>
      </c>
      <c r="C381" s="2" t="s">
        <v>277</v>
      </c>
    </row>
    <row r="382" spans="2:3" ht="12">
      <c r="B382" s="2">
        <v>21</v>
      </c>
      <c r="C382" s="2" t="s">
        <v>278</v>
      </c>
    </row>
    <row r="383" spans="2:3" ht="12">
      <c r="B383" s="2">
        <v>22</v>
      </c>
      <c r="C383" s="2" t="s">
        <v>63</v>
      </c>
    </row>
    <row r="384" spans="2:3" ht="12">
      <c r="B384" s="2">
        <v>23</v>
      </c>
      <c r="C384" s="2" t="s">
        <v>279</v>
      </c>
    </row>
    <row r="385" spans="2:3" ht="12">
      <c r="B385" s="2">
        <v>24</v>
      </c>
      <c r="C385" s="2" t="s">
        <v>1712</v>
      </c>
    </row>
    <row r="386" spans="2:3" ht="12">
      <c r="B386" s="2">
        <v>25</v>
      </c>
      <c r="C386" s="2" t="s">
        <v>1687</v>
      </c>
    </row>
    <row r="387" spans="2:3" ht="12">
      <c r="B387" s="2">
        <v>26</v>
      </c>
      <c r="C387" s="2" t="s">
        <v>280</v>
      </c>
    </row>
    <row r="389" ht="12">
      <c r="B389" s="2" t="s">
        <v>281</v>
      </c>
    </row>
    <row r="390" spans="2:3" ht="12">
      <c r="B390" s="12">
        <v>1</v>
      </c>
      <c r="C390" s="12" t="s">
        <v>1681</v>
      </c>
    </row>
    <row r="391" spans="2:3" ht="12">
      <c r="B391" s="2">
        <v>2</v>
      </c>
      <c r="C391" s="2" t="s">
        <v>65</v>
      </c>
    </row>
    <row r="392" ht="12">
      <c r="C392" s="2" t="s">
        <v>73</v>
      </c>
    </row>
    <row r="393" ht="12">
      <c r="C393" s="2" t="s">
        <v>74</v>
      </c>
    </row>
    <row r="394" ht="12">
      <c r="C394" s="2" t="s">
        <v>75</v>
      </c>
    </row>
    <row r="395" ht="12">
      <c r="C395" s="2" t="s">
        <v>291</v>
      </c>
    </row>
    <row r="396" ht="12">
      <c r="C396" s="2" t="s">
        <v>292</v>
      </c>
    </row>
    <row r="397" ht="12">
      <c r="C397" s="2" t="s">
        <v>293</v>
      </c>
    </row>
    <row r="398" spans="2:3" ht="12">
      <c r="B398" s="2">
        <v>3</v>
      </c>
      <c r="C398" s="2" t="s">
        <v>66</v>
      </c>
    </row>
    <row r="399" spans="2:3" ht="12">
      <c r="B399" s="2">
        <v>4</v>
      </c>
      <c r="C399" s="2" t="s">
        <v>282</v>
      </c>
    </row>
    <row r="400" spans="2:3" ht="12">
      <c r="B400" s="2">
        <v>5</v>
      </c>
      <c r="C400" s="2" t="s">
        <v>67</v>
      </c>
    </row>
    <row r="401" ht="12">
      <c r="C401" s="2" t="s">
        <v>283</v>
      </c>
    </row>
    <row r="402" ht="12">
      <c r="C402" s="2" t="s">
        <v>294</v>
      </c>
    </row>
    <row r="403" spans="2:3" ht="12">
      <c r="B403" s="12">
        <v>6</v>
      </c>
      <c r="C403" s="12" t="s">
        <v>1673</v>
      </c>
    </row>
    <row r="404" ht="12">
      <c r="C404" s="8" t="s">
        <v>1678</v>
      </c>
    </row>
    <row r="405" ht="12">
      <c r="C405" s="8" t="s">
        <v>284</v>
      </c>
    </row>
    <row r="406" ht="12">
      <c r="C406" s="15" t="s">
        <v>285</v>
      </c>
    </row>
    <row r="407" spans="2:3" ht="12">
      <c r="B407" s="12">
        <v>7</v>
      </c>
      <c r="C407" s="15" t="s">
        <v>1674</v>
      </c>
    </row>
    <row r="408" spans="2:3" ht="12">
      <c r="B408" s="2">
        <v>8</v>
      </c>
      <c r="C408" s="8" t="s">
        <v>1675</v>
      </c>
    </row>
    <row r="409" spans="2:3" ht="12">
      <c r="B409" s="2">
        <v>9</v>
      </c>
      <c r="C409" s="8" t="s">
        <v>1677</v>
      </c>
    </row>
    <row r="410" spans="2:3" ht="12">
      <c r="B410" s="2">
        <v>10</v>
      </c>
      <c r="C410" s="8" t="s">
        <v>286</v>
      </c>
    </row>
    <row r="411" spans="2:3" ht="12">
      <c r="B411" s="2">
        <v>11</v>
      </c>
      <c r="C411" s="2" t="s">
        <v>1676</v>
      </c>
    </row>
    <row r="412" spans="2:3" ht="12">
      <c r="B412" s="2">
        <v>12</v>
      </c>
      <c r="C412" s="6" t="s">
        <v>68</v>
      </c>
    </row>
    <row r="413" spans="2:3" ht="12">
      <c r="B413" s="2">
        <v>13</v>
      </c>
      <c r="C413" s="6" t="s">
        <v>287</v>
      </c>
    </row>
    <row r="414" spans="2:3" ht="12">
      <c r="B414" s="2">
        <v>14</v>
      </c>
      <c r="C414" s="6" t="s">
        <v>288</v>
      </c>
    </row>
    <row r="415" spans="2:3" ht="12">
      <c r="B415" s="2">
        <v>15</v>
      </c>
      <c r="C415" s="2" t="s">
        <v>69</v>
      </c>
    </row>
    <row r="416" ht="12">
      <c r="C416" s="2" t="s">
        <v>76</v>
      </c>
    </row>
    <row r="417" ht="12">
      <c r="C417" s="2" t="s">
        <v>77</v>
      </c>
    </row>
    <row r="418" ht="12">
      <c r="C418" s="2" t="s">
        <v>78</v>
      </c>
    </row>
    <row r="419" ht="12">
      <c r="C419" s="2" t="s">
        <v>79</v>
      </c>
    </row>
    <row r="420" ht="12">
      <c r="C420" s="2" t="s">
        <v>80</v>
      </c>
    </row>
    <row r="421" ht="12">
      <c r="C421" s="2" t="s">
        <v>81</v>
      </c>
    </row>
    <row r="422" ht="12">
      <c r="C422" s="2" t="s">
        <v>82</v>
      </c>
    </row>
    <row r="423" spans="2:3" ht="12">
      <c r="B423" s="2">
        <v>16</v>
      </c>
      <c r="C423" s="2" t="s">
        <v>70</v>
      </c>
    </row>
    <row r="424" ht="12">
      <c r="C424" s="2" t="s">
        <v>289</v>
      </c>
    </row>
    <row r="425" ht="12">
      <c r="C425" s="2" t="s">
        <v>83</v>
      </c>
    </row>
    <row r="426" spans="2:3" ht="12">
      <c r="B426" s="2">
        <v>17</v>
      </c>
      <c r="C426" s="2" t="s">
        <v>71</v>
      </c>
    </row>
    <row r="427" ht="12">
      <c r="C427" s="2" t="s">
        <v>76</v>
      </c>
    </row>
    <row r="428" ht="12">
      <c r="C428" s="2" t="s">
        <v>290</v>
      </c>
    </row>
    <row r="429" ht="12">
      <c r="C429" s="2" t="s">
        <v>1630</v>
      </c>
    </row>
    <row r="430" ht="12">
      <c r="C430" s="2" t="s">
        <v>1631</v>
      </c>
    </row>
    <row r="431" spans="2:3" ht="12">
      <c r="B431" s="2">
        <v>18</v>
      </c>
      <c r="C431" s="2" t="s">
        <v>72</v>
      </c>
    </row>
    <row r="432" ht="12">
      <c r="C432" s="2" t="s">
        <v>84</v>
      </c>
    </row>
    <row r="433" ht="12">
      <c r="C433" s="2" t="s">
        <v>83</v>
      </c>
    </row>
    <row r="435" ht="12">
      <c r="B435" s="2" t="s">
        <v>295</v>
      </c>
    </row>
    <row r="436" spans="2:3" ht="12">
      <c r="B436" s="2">
        <v>1</v>
      </c>
      <c r="C436" s="2" t="s">
        <v>296</v>
      </c>
    </row>
    <row r="437" ht="12">
      <c r="C437" s="2" t="s">
        <v>87</v>
      </c>
    </row>
    <row r="438" ht="12">
      <c r="C438" s="2" t="s">
        <v>297</v>
      </c>
    </row>
    <row r="439" spans="2:3" ht="12">
      <c r="B439" s="2">
        <v>2</v>
      </c>
      <c r="C439" s="2" t="s">
        <v>298</v>
      </c>
    </row>
    <row r="440" spans="2:3" ht="12">
      <c r="B440" s="12">
        <v>3</v>
      </c>
      <c r="C440" s="12" t="s">
        <v>85</v>
      </c>
    </row>
    <row r="441" ht="12">
      <c r="C441" s="2" t="s">
        <v>88</v>
      </c>
    </row>
    <row r="442" ht="12">
      <c r="C442" s="12" t="s">
        <v>89</v>
      </c>
    </row>
    <row r="443" ht="12">
      <c r="C443" s="2" t="s">
        <v>90</v>
      </c>
    </row>
    <row r="444" ht="12">
      <c r="C444" s="2" t="s">
        <v>91</v>
      </c>
    </row>
    <row r="445" ht="12">
      <c r="C445" s="2" t="s">
        <v>92</v>
      </c>
    </row>
    <row r="446" ht="12">
      <c r="C446" s="2" t="s">
        <v>93</v>
      </c>
    </row>
    <row r="447" spans="2:3" ht="12">
      <c r="B447" s="12">
        <v>4</v>
      </c>
      <c r="C447" s="12" t="s">
        <v>1693</v>
      </c>
    </row>
    <row r="448" ht="12">
      <c r="C448" s="12" t="s">
        <v>94</v>
      </c>
    </row>
    <row r="449" ht="12">
      <c r="C449" s="2" t="s">
        <v>95</v>
      </c>
    </row>
    <row r="450" spans="2:3" ht="12">
      <c r="B450" s="2">
        <v>5</v>
      </c>
      <c r="C450" s="2" t="s">
        <v>86</v>
      </c>
    </row>
    <row r="451" ht="12">
      <c r="C451" s="2" t="s">
        <v>299</v>
      </c>
    </row>
    <row r="452" ht="12">
      <c r="C452" s="2" t="s">
        <v>300</v>
      </c>
    </row>
    <row r="453" ht="12">
      <c r="C453" s="2" t="s">
        <v>301</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Sheet1"/>
  <dimension ref="B2:O75"/>
  <sheetViews>
    <sheetView workbookViewId="0" topLeftCell="A1">
      <selection activeCell="A1" sqref="A1"/>
    </sheetView>
  </sheetViews>
  <sheetFormatPr defaultColWidth="9.00390625" defaultRowHeight="13.5"/>
  <cols>
    <col min="1" max="2" width="2.625" style="124" customWidth="1"/>
    <col min="3" max="3" width="8.625" style="124" customWidth="1"/>
    <col min="4" max="4" width="7.75390625" style="124" customWidth="1"/>
    <col min="5" max="5" width="9.75390625" style="124" bestFit="1" customWidth="1"/>
    <col min="6" max="8" width="7.75390625" style="124" customWidth="1"/>
    <col min="9" max="9" width="9.50390625" style="124" bestFit="1" customWidth="1"/>
    <col min="10" max="10" width="7.75390625" style="124" customWidth="1"/>
    <col min="11" max="11" width="7.75390625" style="126" customWidth="1"/>
    <col min="12" max="13" width="7.75390625" style="124" customWidth="1"/>
    <col min="14" max="16384" width="9.00390625" style="124" customWidth="1"/>
  </cols>
  <sheetData>
    <row r="2" spans="2:3" ht="14.25">
      <c r="B2" s="125" t="s">
        <v>456</v>
      </c>
      <c r="C2" s="125"/>
    </row>
    <row r="3" spans="6:11" ht="12.75" thickBot="1">
      <c r="F3" s="127"/>
      <c r="J3" s="128"/>
      <c r="K3" s="124" t="s">
        <v>404</v>
      </c>
    </row>
    <row r="4" spans="2:13" ht="14.25" customHeight="1" thickTop="1">
      <c r="B4" s="1188" t="s">
        <v>133</v>
      </c>
      <c r="C4" s="1188"/>
      <c r="D4" s="1187" t="s">
        <v>405</v>
      </c>
      <c r="E4" s="1187"/>
      <c r="F4" s="1187" t="s">
        <v>406</v>
      </c>
      <c r="G4" s="1187"/>
      <c r="H4" s="1178" t="s">
        <v>407</v>
      </c>
      <c r="I4" s="1178"/>
      <c r="J4" s="1179" t="s">
        <v>408</v>
      </c>
      <c r="K4" s="1180"/>
      <c r="L4" s="1187" t="s">
        <v>409</v>
      </c>
      <c r="M4" s="1187"/>
    </row>
    <row r="5" spans="2:13" ht="31.5" customHeight="1">
      <c r="B5" s="1175"/>
      <c r="C5" s="1175"/>
      <c r="D5" s="129" t="s">
        <v>410</v>
      </c>
      <c r="E5" s="130" t="s">
        <v>411</v>
      </c>
      <c r="F5" s="129" t="s">
        <v>410</v>
      </c>
      <c r="G5" s="129" t="s">
        <v>412</v>
      </c>
      <c r="H5" s="129" t="s">
        <v>410</v>
      </c>
      <c r="I5" s="129" t="s">
        <v>412</v>
      </c>
      <c r="J5" s="129" t="s">
        <v>410</v>
      </c>
      <c r="K5" s="130" t="s">
        <v>412</v>
      </c>
      <c r="L5" s="129" t="s">
        <v>410</v>
      </c>
      <c r="M5" s="129" t="s">
        <v>412</v>
      </c>
    </row>
    <row r="6" spans="2:13" ht="16.5" customHeight="1">
      <c r="B6" s="1185"/>
      <c r="C6" s="1186"/>
      <c r="D6" s="132"/>
      <c r="E6" s="133"/>
      <c r="F6" s="133"/>
      <c r="G6" s="133"/>
      <c r="H6" s="133"/>
      <c r="I6" s="133"/>
      <c r="J6" s="133"/>
      <c r="K6" s="133"/>
      <c r="L6" s="133"/>
      <c r="M6" s="134"/>
    </row>
    <row r="7" spans="2:15" s="135" customFormat="1" ht="15.75" customHeight="1">
      <c r="B7" s="1176" t="s">
        <v>332</v>
      </c>
      <c r="C7" s="1177"/>
      <c r="D7" s="138">
        <f>SUM(D9:D73)</f>
        <v>52378</v>
      </c>
      <c r="E7" s="139">
        <v>249702</v>
      </c>
      <c r="F7" s="139">
        <f>SUM(F9:F73)</f>
        <v>44224</v>
      </c>
      <c r="G7" s="139">
        <f>SUM(G9:G73)</f>
        <v>119371</v>
      </c>
      <c r="H7" s="139">
        <f>SUM(H9:H73)</f>
        <v>6421</v>
      </c>
      <c r="I7" s="139">
        <f>SUM(I9:I73)</f>
        <v>108043</v>
      </c>
      <c r="J7" s="139">
        <f>SUM(J9:J73)</f>
        <v>265</v>
      </c>
      <c r="K7" s="139">
        <v>824</v>
      </c>
      <c r="L7" s="139">
        <f>SUM(L9:L73)</f>
        <v>1468</v>
      </c>
      <c r="M7" s="140">
        <f>SUM(M9:M73)</f>
        <v>21464</v>
      </c>
      <c r="O7" s="141"/>
    </row>
    <row r="8" spans="2:15" s="142" customFormat="1" ht="12">
      <c r="B8" s="136"/>
      <c r="C8" s="137"/>
      <c r="D8" s="143"/>
      <c r="E8" s="144"/>
      <c r="F8" s="144"/>
      <c r="G8" s="144"/>
      <c r="H8" s="144"/>
      <c r="I8" s="144"/>
      <c r="J8" s="144"/>
      <c r="K8" s="144"/>
      <c r="L8" s="144"/>
      <c r="M8" s="145"/>
      <c r="O8" s="146"/>
    </row>
    <row r="9" spans="2:13" ht="12">
      <c r="B9" s="131"/>
      <c r="C9" s="57" t="s">
        <v>413</v>
      </c>
      <c r="D9" s="143">
        <v>8104</v>
      </c>
      <c r="E9" s="147">
        <v>51838</v>
      </c>
      <c r="F9" s="147">
        <v>6605</v>
      </c>
      <c r="G9" s="147">
        <v>21359</v>
      </c>
      <c r="H9" s="147">
        <v>1338</v>
      </c>
      <c r="I9" s="147">
        <v>27250</v>
      </c>
      <c r="J9" s="147">
        <v>47</v>
      </c>
      <c r="K9" s="147">
        <v>137</v>
      </c>
      <c r="L9" s="147">
        <v>114</v>
      </c>
      <c r="M9" s="148">
        <v>3092</v>
      </c>
    </row>
    <row r="10" spans="2:13" ht="12">
      <c r="B10" s="116"/>
      <c r="C10" s="57" t="s">
        <v>414</v>
      </c>
      <c r="D10" s="143">
        <v>4290</v>
      </c>
      <c r="E10" s="147">
        <v>29178</v>
      </c>
      <c r="F10" s="147">
        <v>3460</v>
      </c>
      <c r="G10" s="147">
        <v>12351</v>
      </c>
      <c r="H10" s="147">
        <v>731</v>
      </c>
      <c r="I10" s="147">
        <v>15339</v>
      </c>
      <c r="J10" s="147">
        <v>7</v>
      </c>
      <c r="K10" s="147">
        <v>26</v>
      </c>
      <c r="L10" s="147">
        <v>92</v>
      </c>
      <c r="M10" s="148">
        <v>1462</v>
      </c>
    </row>
    <row r="11" spans="2:13" ht="12">
      <c r="B11" s="116"/>
      <c r="C11" s="57" t="s">
        <v>415</v>
      </c>
      <c r="D11" s="143">
        <v>4153</v>
      </c>
      <c r="E11" s="147">
        <v>22644</v>
      </c>
      <c r="F11" s="147">
        <v>3373</v>
      </c>
      <c r="G11" s="147">
        <v>9768</v>
      </c>
      <c r="H11" s="147">
        <v>655</v>
      </c>
      <c r="I11" s="147">
        <v>11012</v>
      </c>
      <c r="J11" s="147">
        <v>42</v>
      </c>
      <c r="K11" s="147">
        <v>124</v>
      </c>
      <c r="L11" s="147">
        <v>83</v>
      </c>
      <c r="M11" s="148">
        <v>1740</v>
      </c>
    </row>
    <row r="12" spans="2:13" ht="12">
      <c r="B12" s="116"/>
      <c r="C12" s="57" t="s">
        <v>416</v>
      </c>
      <c r="D12" s="143">
        <v>4409</v>
      </c>
      <c r="E12" s="147">
        <v>25398</v>
      </c>
      <c r="F12" s="147">
        <v>3687</v>
      </c>
      <c r="G12" s="147">
        <v>9897</v>
      </c>
      <c r="H12" s="147">
        <v>606</v>
      </c>
      <c r="I12" s="147">
        <v>13349</v>
      </c>
      <c r="J12" s="147">
        <v>25</v>
      </c>
      <c r="K12" s="147">
        <v>62</v>
      </c>
      <c r="L12" s="147">
        <v>91</v>
      </c>
      <c r="M12" s="148">
        <v>2090</v>
      </c>
    </row>
    <row r="13" spans="2:13" ht="12">
      <c r="B13" s="131"/>
      <c r="C13" s="57" t="s">
        <v>417</v>
      </c>
      <c r="D13" s="143">
        <v>1782</v>
      </c>
      <c r="E13" s="147">
        <v>8935</v>
      </c>
      <c r="F13" s="147">
        <v>1440</v>
      </c>
      <c r="G13" s="147">
        <v>3872</v>
      </c>
      <c r="H13" s="147">
        <v>271</v>
      </c>
      <c r="I13" s="147">
        <v>4029</v>
      </c>
      <c r="J13" s="149">
        <v>19</v>
      </c>
      <c r="K13" s="149">
        <v>40</v>
      </c>
      <c r="L13" s="147">
        <v>52</v>
      </c>
      <c r="M13" s="148">
        <v>994</v>
      </c>
    </row>
    <row r="14" spans="2:13" ht="12">
      <c r="B14" s="131"/>
      <c r="C14" s="57" t="s">
        <v>418</v>
      </c>
      <c r="D14" s="143">
        <v>1632</v>
      </c>
      <c r="E14" s="147">
        <v>7549</v>
      </c>
      <c r="F14" s="147">
        <v>1367</v>
      </c>
      <c r="G14" s="147">
        <v>3579</v>
      </c>
      <c r="H14" s="147">
        <v>209</v>
      </c>
      <c r="I14" s="147">
        <v>3369</v>
      </c>
      <c r="J14" s="147">
        <v>5</v>
      </c>
      <c r="K14" s="147">
        <v>19</v>
      </c>
      <c r="L14" s="147">
        <v>51</v>
      </c>
      <c r="M14" s="148">
        <v>582</v>
      </c>
    </row>
    <row r="15" spans="2:13" ht="12">
      <c r="B15" s="131"/>
      <c r="C15" s="57" t="s">
        <v>419</v>
      </c>
      <c r="D15" s="143">
        <v>1636</v>
      </c>
      <c r="E15" s="147">
        <v>7785</v>
      </c>
      <c r="F15" s="147">
        <v>1409</v>
      </c>
      <c r="G15" s="147">
        <v>3765</v>
      </c>
      <c r="H15" s="147">
        <v>166</v>
      </c>
      <c r="I15" s="147">
        <v>3480</v>
      </c>
      <c r="J15" s="149">
        <v>13</v>
      </c>
      <c r="K15" s="149">
        <v>27</v>
      </c>
      <c r="L15" s="147">
        <v>48</v>
      </c>
      <c r="M15" s="148">
        <v>513</v>
      </c>
    </row>
    <row r="16" spans="2:13" ht="12">
      <c r="B16" s="131"/>
      <c r="C16" s="57" t="s">
        <v>420</v>
      </c>
      <c r="D16" s="143">
        <v>1565</v>
      </c>
      <c r="E16" s="147">
        <v>5645</v>
      </c>
      <c r="F16" s="147">
        <v>1390</v>
      </c>
      <c r="G16" s="147">
        <v>3516</v>
      </c>
      <c r="H16" s="147">
        <v>133</v>
      </c>
      <c r="I16" s="147">
        <v>1345</v>
      </c>
      <c r="J16" s="147">
        <v>7</v>
      </c>
      <c r="K16" s="147">
        <v>25</v>
      </c>
      <c r="L16" s="147">
        <v>35</v>
      </c>
      <c r="M16" s="148">
        <v>759</v>
      </c>
    </row>
    <row r="17" spans="2:13" ht="12">
      <c r="B17" s="116"/>
      <c r="C17" s="57" t="s">
        <v>421</v>
      </c>
      <c r="D17" s="143">
        <v>1639</v>
      </c>
      <c r="E17" s="147">
        <v>8851</v>
      </c>
      <c r="F17" s="147">
        <v>1400</v>
      </c>
      <c r="G17" s="147">
        <v>3728</v>
      </c>
      <c r="H17" s="147">
        <v>167</v>
      </c>
      <c r="I17" s="147">
        <v>4263</v>
      </c>
      <c r="J17" s="147">
        <v>6</v>
      </c>
      <c r="K17" s="147">
        <v>11</v>
      </c>
      <c r="L17" s="147">
        <v>66</v>
      </c>
      <c r="M17" s="148">
        <v>849</v>
      </c>
    </row>
    <row r="18" spans="2:13" ht="12">
      <c r="B18" s="131"/>
      <c r="C18" s="57" t="s">
        <v>422</v>
      </c>
      <c r="D18" s="143">
        <v>1350</v>
      </c>
      <c r="E18" s="150">
        <v>5345</v>
      </c>
      <c r="F18" s="147">
        <v>1186</v>
      </c>
      <c r="G18" s="147">
        <v>3031</v>
      </c>
      <c r="H18" s="147">
        <v>133</v>
      </c>
      <c r="I18" s="147">
        <v>1896</v>
      </c>
      <c r="J18" s="147">
        <v>1</v>
      </c>
      <c r="K18" s="149" t="s">
        <v>423</v>
      </c>
      <c r="L18" s="147">
        <v>30</v>
      </c>
      <c r="M18" s="148">
        <v>418</v>
      </c>
    </row>
    <row r="19" spans="2:13" ht="12">
      <c r="B19" s="131"/>
      <c r="C19" s="57" t="s">
        <v>424</v>
      </c>
      <c r="D19" s="143">
        <v>1373</v>
      </c>
      <c r="E19" s="147">
        <v>4556</v>
      </c>
      <c r="F19" s="147">
        <v>1246</v>
      </c>
      <c r="G19" s="147">
        <v>3059</v>
      </c>
      <c r="H19" s="147">
        <v>90</v>
      </c>
      <c r="I19" s="147">
        <v>1064</v>
      </c>
      <c r="J19" s="149">
        <v>7</v>
      </c>
      <c r="K19" s="149">
        <v>18</v>
      </c>
      <c r="L19" s="147">
        <v>30</v>
      </c>
      <c r="M19" s="148">
        <v>415</v>
      </c>
    </row>
    <row r="20" spans="2:13" ht="12">
      <c r="B20" s="131"/>
      <c r="C20" s="57" t="s">
        <v>425</v>
      </c>
      <c r="D20" s="143">
        <v>901</v>
      </c>
      <c r="E20" s="147">
        <v>2603</v>
      </c>
      <c r="F20" s="147">
        <v>788</v>
      </c>
      <c r="G20" s="147">
        <v>1754</v>
      </c>
      <c r="H20" s="147">
        <v>73</v>
      </c>
      <c r="I20" s="147">
        <v>455</v>
      </c>
      <c r="J20" s="147">
        <v>2</v>
      </c>
      <c r="K20" s="147">
        <v>2</v>
      </c>
      <c r="L20" s="147">
        <v>38</v>
      </c>
      <c r="M20" s="148">
        <v>392</v>
      </c>
    </row>
    <row r="21" spans="2:15" s="142" customFormat="1" ht="12">
      <c r="B21" s="136"/>
      <c r="C21" s="137"/>
      <c r="D21" s="143"/>
      <c r="E21" s="144"/>
      <c r="F21" s="144"/>
      <c r="G21" s="144"/>
      <c r="H21" s="144"/>
      <c r="I21" s="144"/>
      <c r="J21" s="144"/>
      <c r="K21" s="144"/>
      <c r="L21" s="144"/>
      <c r="M21" s="145"/>
      <c r="O21" s="146"/>
    </row>
    <row r="22" spans="2:13" ht="12">
      <c r="B22" s="1176" t="s">
        <v>426</v>
      </c>
      <c r="C22" s="1177"/>
      <c r="D22" s="143"/>
      <c r="E22" s="147"/>
      <c r="F22" s="147"/>
      <c r="G22" s="147"/>
      <c r="H22" s="147"/>
      <c r="I22" s="147"/>
      <c r="J22" s="147"/>
      <c r="K22" s="147"/>
      <c r="L22" s="147"/>
      <c r="M22" s="148"/>
    </row>
    <row r="23" spans="2:13" ht="12">
      <c r="B23" s="116"/>
      <c r="C23" s="57"/>
      <c r="D23" s="143"/>
      <c r="E23" s="147"/>
      <c r="F23" s="147"/>
      <c r="G23" s="147"/>
      <c r="H23" s="147"/>
      <c r="I23" s="147"/>
      <c r="J23" s="147"/>
      <c r="K23" s="147"/>
      <c r="L23" s="147"/>
      <c r="M23" s="148"/>
    </row>
    <row r="24" spans="2:13" ht="12">
      <c r="B24" s="116"/>
      <c r="C24" s="57" t="s">
        <v>427</v>
      </c>
      <c r="D24" s="143">
        <v>263</v>
      </c>
      <c r="E24" s="147">
        <v>1239</v>
      </c>
      <c r="F24" s="147">
        <v>201</v>
      </c>
      <c r="G24" s="147">
        <v>431</v>
      </c>
      <c r="H24" s="147">
        <v>41</v>
      </c>
      <c r="I24" s="147">
        <v>639</v>
      </c>
      <c r="J24" s="149">
        <v>0</v>
      </c>
      <c r="K24" s="149">
        <v>0</v>
      </c>
      <c r="L24" s="147">
        <v>21</v>
      </c>
      <c r="M24" s="148">
        <v>169</v>
      </c>
    </row>
    <row r="25" spans="2:13" ht="12">
      <c r="B25" s="116"/>
      <c r="C25" s="57" t="s">
        <v>428</v>
      </c>
      <c r="D25" s="143">
        <v>261</v>
      </c>
      <c r="E25" s="147">
        <v>785</v>
      </c>
      <c r="F25" s="147">
        <v>209</v>
      </c>
      <c r="G25" s="147">
        <v>451</v>
      </c>
      <c r="H25" s="147">
        <v>37</v>
      </c>
      <c r="I25" s="147">
        <v>184</v>
      </c>
      <c r="J25" s="149">
        <v>0</v>
      </c>
      <c r="K25" s="149">
        <v>0</v>
      </c>
      <c r="L25" s="147">
        <v>15</v>
      </c>
      <c r="M25" s="148">
        <v>150</v>
      </c>
    </row>
    <row r="26" spans="2:13" ht="12">
      <c r="B26" s="116"/>
      <c r="C26" s="57" t="s">
        <v>338</v>
      </c>
      <c r="D26" s="143">
        <v>369</v>
      </c>
      <c r="E26" s="150">
        <v>1061</v>
      </c>
      <c r="F26" s="147">
        <v>320</v>
      </c>
      <c r="G26" s="147">
        <v>654</v>
      </c>
      <c r="H26" s="147">
        <v>34</v>
      </c>
      <c r="I26" s="147">
        <v>258</v>
      </c>
      <c r="J26" s="147">
        <v>1</v>
      </c>
      <c r="K26" s="149" t="s">
        <v>423</v>
      </c>
      <c r="L26" s="147">
        <v>14</v>
      </c>
      <c r="M26" s="148">
        <v>149</v>
      </c>
    </row>
    <row r="27" spans="2:13" ht="12">
      <c r="B27" s="116"/>
      <c r="C27" s="57" t="s">
        <v>429</v>
      </c>
      <c r="D27" s="143">
        <v>372</v>
      </c>
      <c r="E27" s="150">
        <v>851</v>
      </c>
      <c r="F27" s="147">
        <v>329</v>
      </c>
      <c r="G27" s="147">
        <v>656</v>
      </c>
      <c r="H27" s="147">
        <v>31</v>
      </c>
      <c r="I27" s="147">
        <v>86</v>
      </c>
      <c r="J27" s="147">
        <v>1</v>
      </c>
      <c r="K27" s="149" t="s">
        <v>423</v>
      </c>
      <c r="L27" s="147">
        <v>11</v>
      </c>
      <c r="M27" s="148">
        <v>109</v>
      </c>
    </row>
    <row r="28" spans="2:13" ht="12">
      <c r="B28" s="116"/>
      <c r="C28" s="57" t="s">
        <v>340</v>
      </c>
      <c r="D28" s="143">
        <v>624</v>
      </c>
      <c r="E28" s="147">
        <v>1725</v>
      </c>
      <c r="F28" s="147">
        <v>533</v>
      </c>
      <c r="G28" s="147">
        <v>1041</v>
      </c>
      <c r="H28" s="147">
        <v>60</v>
      </c>
      <c r="I28" s="147">
        <v>355</v>
      </c>
      <c r="J28" s="147">
        <v>8</v>
      </c>
      <c r="K28" s="147">
        <v>14</v>
      </c>
      <c r="L28" s="147">
        <v>23</v>
      </c>
      <c r="M28" s="148">
        <v>315</v>
      </c>
    </row>
    <row r="29" spans="2:13" ht="12">
      <c r="B29" s="116"/>
      <c r="C29" s="57" t="s">
        <v>341</v>
      </c>
      <c r="D29" s="143">
        <v>443</v>
      </c>
      <c r="E29" s="150">
        <v>1636</v>
      </c>
      <c r="F29" s="147">
        <v>409</v>
      </c>
      <c r="G29" s="147">
        <v>1000</v>
      </c>
      <c r="H29" s="147">
        <v>17</v>
      </c>
      <c r="I29" s="147">
        <v>495</v>
      </c>
      <c r="J29" s="149">
        <v>1</v>
      </c>
      <c r="K29" s="149" t="s">
        <v>423</v>
      </c>
      <c r="L29" s="147">
        <v>16</v>
      </c>
      <c r="M29" s="148">
        <v>141</v>
      </c>
    </row>
    <row r="30" spans="2:13" ht="12">
      <c r="B30" s="116"/>
      <c r="C30" s="57" t="s">
        <v>342</v>
      </c>
      <c r="D30" s="143">
        <v>903</v>
      </c>
      <c r="E30" s="147">
        <v>2829</v>
      </c>
      <c r="F30" s="147">
        <v>791</v>
      </c>
      <c r="G30" s="147">
        <v>1782</v>
      </c>
      <c r="H30" s="147">
        <v>85</v>
      </c>
      <c r="I30" s="147">
        <v>701</v>
      </c>
      <c r="J30" s="147">
        <v>2</v>
      </c>
      <c r="K30" s="147">
        <v>12</v>
      </c>
      <c r="L30" s="147">
        <v>25</v>
      </c>
      <c r="M30" s="148">
        <v>334</v>
      </c>
    </row>
    <row r="31" spans="2:13" ht="12">
      <c r="B31" s="116"/>
      <c r="C31" s="57"/>
      <c r="D31" s="143"/>
      <c r="E31" s="147"/>
      <c r="F31" s="147"/>
      <c r="G31" s="147"/>
      <c r="H31" s="147"/>
      <c r="I31" s="147"/>
      <c r="J31" s="147"/>
      <c r="K31" s="147"/>
      <c r="L31" s="147"/>
      <c r="M31" s="148"/>
    </row>
    <row r="32" spans="2:13" ht="12">
      <c r="B32" s="116"/>
      <c r="C32" s="57" t="s">
        <v>430</v>
      </c>
      <c r="D32" s="143">
        <v>816</v>
      </c>
      <c r="E32" s="147">
        <v>3851</v>
      </c>
      <c r="F32" s="147">
        <v>658</v>
      </c>
      <c r="G32" s="147">
        <v>2098</v>
      </c>
      <c r="H32" s="147">
        <v>107</v>
      </c>
      <c r="I32" s="147">
        <v>1343</v>
      </c>
      <c r="J32" s="147">
        <v>15</v>
      </c>
      <c r="K32" s="147">
        <v>39</v>
      </c>
      <c r="L32" s="147">
        <v>36</v>
      </c>
      <c r="M32" s="148">
        <v>371</v>
      </c>
    </row>
    <row r="33" spans="2:13" ht="12">
      <c r="B33" s="116"/>
      <c r="C33" s="57" t="s">
        <v>431</v>
      </c>
      <c r="D33" s="143">
        <v>816</v>
      </c>
      <c r="E33" s="147">
        <v>2199</v>
      </c>
      <c r="F33" s="147">
        <v>718</v>
      </c>
      <c r="G33" s="147">
        <v>1444</v>
      </c>
      <c r="H33" s="147">
        <v>70</v>
      </c>
      <c r="I33" s="147">
        <v>562</v>
      </c>
      <c r="J33" s="147">
        <v>7</v>
      </c>
      <c r="K33" s="147">
        <v>25</v>
      </c>
      <c r="L33" s="147">
        <v>21</v>
      </c>
      <c r="M33" s="148">
        <v>168</v>
      </c>
    </row>
    <row r="34" spans="2:13" ht="12">
      <c r="B34" s="116"/>
      <c r="C34" s="57"/>
      <c r="D34" s="143"/>
      <c r="E34" s="147"/>
      <c r="F34" s="147"/>
      <c r="G34" s="147"/>
      <c r="H34" s="147"/>
      <c r="I34" s="147"/>
      <c r="J34" s="147"/>
      <c r="K34" s="147"/>
      <c r="L34" s="147"/>
      <c r="M34" s="148"/>
    </row>
    <row r="35" spans="2:13" ht="12">
      <c r="B35" s="116"/>
      <c r="C35" s="57" t="s">
        <v>432</v>
      </c>
      <c r="D35" s="143">
        <v>393</v>
      </c>
      <c r="E35" s="147">
        <v>1151</v>
      </c>
      <c r="F35" s="147">
        <v>338</v>
      </c>
      <c r="G35" s="147">
        <v>683</v>
      </c>
      <c r="H35" s="147">
        <v>36</v>
      </c>
      <c r="I35" s="147">
        <v>319</v>
      </c>
      <c r="J35" s="149">
        <v>0</v>
      </c>
      <c r="K35" s="149">
        <v>0</v>
      </c>
      <c r="L35" s="147">
        <v>19</v>
      </c>
      <c r="M35" s="148">
        <v>149</v>
      </c>
    </row>
    <row r="36" spans="2:13" ht="12">
      <c r="B36" s="116"/>
      <c r="C36" s="57" t="s">
        <v>433</v>
      </c>
      <c r="D36" s="143">
        <v>250</v>
      </c>
      <c r="E36" s="150">
        <v>887</v>
      </c>
      <c r="F36" s="147">
        <v>208</v>
      </c>
      <c r="G36" s="147">
        <v>487</v>
      </c>
      <c r="H36" s="147">
        <v>31</v>
      </c>
      <c r="I36" s="147">
        <v>297</v>
      </c>
      <c r="J36" s="149">
        <v>1</v>
      </c>
      <c r="K36" s="149" t="s">
        <v>434</v>
      </c>
      <c r="L36" s="147">
        <v>10</v>
      </c>
      <c r="M36" s="148">
        <v>103</v>
      </c>
    </row>
    <row r="37" spans="2:13" ht="12">
      <c r="B37" s="116"/>
      <c r="C37" s="57" t="s">
        <v>435</v>
      </c>
      <c r="D37" s="143">
        <v>492</v>
      </c>
      <c r="E37" s="147">
        <v>1479</v>
      </c>
      <c r="F37" s="147">
        <v>425</v>
      </c>
      <c r="G37" s="147">
        <v>974</v>
      </c>
      <c r="H37" s="147">
        <v>50</v>
      </c>
      <c r="I37" s="147">
        <v>321</v>
      </c>
      <c r="J37" s="149">
        <v>0</v>
      </c>
      <c r="K37" s="149">
        <v>0</v>
      </c>
      <c r="L37" s="147">
        <v>17</v>
      </c>
      <c r="M37" s="148">
        <v>184</v>
      </c>
    </row>
    <row r="38" spans="2:13" ht="12">
      <c r="B38" s="116"/>
      <c r="C38" s="57" t="s">
        <v>436</v>
      </c>
      <c r="D38" s="143">
        <v>1058</v>
      </c>
      <c r="E38" s="147">
        <v>3068</v>
      </c>
      <c r="F38" s="147">
        <v>933</v>
      </c>
      <c r="G38" s="147">
        <v>2038</v>
      </c>
      <c r="H38" s="147">
        <v>85</v>
      </c>
      <c r="I38" s="147">
        <v>521</v>
      </c>
      <c r="J38" s="147">
        <v>9</v>
      </c>
      <c r="K38" s="147">
        <v>118</v>
      </c>
      <c r="L38" s="147">
        <v>31</v>
      </c>
      <c r="M38" s="148">
        <v>391</v>
      </c>
    </row>
    <row r="39" spans="2:13" ht="12">
      <c r="B39" s="116"/>
      <c r="C39" s="57"/>
      <c r="D39" s="143"/>
      <c r="E39" s="147"/>
      <c r="F39" s="147"/>
      <c r="G39" s="147"/>
      <c r="H39" s="147"/>
      <c r="I39" s="147"/>
      <c r="J39" s="147"/>
      <c r="K39" s="147"/>
      <c r="L39" s="147"/>
      <c r="M39" s="148"/>
    </row>
    <row r="40" spans="2:13" ht="12">
      <c r="B40" s="1176" t="s">
        <v>437</v>
      </c>
      <c r="C40" s="1177"/>
      <c r="D40" s="116"/>
      <c r="E40" s="147"/>
      <c r="F40" s="147"/>
      <c r="G40" s="147"/>
      <c r="H40" s="147"/>
      <c r="I40" s="147"/>
      <c r="J40" s="147"/>
      <c r="K40" s="147"/>
      <c r="L40" s="147"/>
      <c r="M40" s="54"/>
    </row>
    <row r="41" spans="2:13" ht="12">
      <c r="B41" s="131"/>
      <c r="C41" s="57"/>
      <c r="D41" s="143"/>
      <c r="E41" s="147"/>
      <c r="F41" s="147"/>
      <c r="G41" s="147"/>
      <c r="H41" s="147"/>
      <c r="I41" s="147"/>
      <c r="J41" s="147"/>
      <c r="K41" s="147"/>
      <c r="L41" s="147"/>
      <c r="M41" s="148"/>
    </row>
    <row r="42" spans="2:13" ht="12">
      <c r="B42" s="131"/>
      <c r="C42" s="57" t="s">
        <v>438</v>
      </c>
      <c r="D42" s="143">
        <v>383</v>
      </c>
      <c r="E42" s="147">
        <v>1184</v>
      </c>
      <c r="F42" s="147">
        <v>335</v>
      </c>
      <c r="G42" s="147">
        <v>870</v>
      </c>
      <c r="H42" s="147">
        <v>28</v>
      </c>
      <c r="I42" s="147">
        <v>137</v>
      </c>
      <c r="J42" s="149">
        <v>0</v>
      </c>
      <c r="K42" s="149">
        <v>0</v>
      </c>
      <c r="L42" s="147">
        <v>20</v>
      </c>
      <c r="M42" s="148">
        <v>177</v>
      </c>
    </row>
    <row r="43" spans="2:13" ht="12">
      <c r="B43" s="131"/>
      <c r="C43" s="57"/>
      <c r="D43" s="143"/>
      <c r="E43" s="147"/>
      <c r="F43" s="147"/>
      <c r="G43" s="147"/>
      <c r="H43" s="147"/>
      <c r="I43" s="147"/>
      <c r="J43" s="149"/>
      <c r="K43" s="149"/>
      <c r="L43" s="147"/>
      <c r="M43" s="148"/>
    </row>
    <row r="44" spans="2:13" ht="12">
      <c r="B44" s="131"/>
      <c r="C44" s="57" t="s">
        <v>439</v>
      </c>
      <c r="D44" s="143">
        <v>288</v>
      </c>
      <c r="E44" s="150">
        <v>1493</v>
      </c>
      <c r="F44" s="147">
        <v>241</v>
      </c>
      <c r="G44" s="147">
        <v>576</v>
      </c>
      <c r="H44" s="147">
        <v>31</v>
      </c>
      <c r="I44" s="147">
        <v>808</v>
      </c>
      <c r="J44" s="147">
        <v>1</v>
      </c>
      <c r="K44" s="149" t="s">
        <v>440</v>
      </c>
      <c r="L44" s="147">
        <v>15</v>
      </c>
      <c r="M44" s="148">
        <v>109</v>
      </c>
    </row>
    <row r="45" spans="2:13" ht="12">
      <c r="B45" s="116"/>
      <c r="C45" s="57" t="s">
        <v>441</v>
      </c>
      <c r="D45" s="143">
        <v>225</v>
      </c>
      <c r="E45" s="147">
        <v>1175</v>
      </c>
      <c r="F45" s="147">
        <v>185</v>
      </c>
      <c r="G45" s="147">
        <v>651</v>
      </c>
      <c r="H45" s="147">
        <v>23</v>
      </c>
      <c r="I45" s="147">
        <v>425</v>
      </c>
      <c r="J45" s="149">
        <v>0</v>
      </c>
      <c r="K45" s="149">
        <v>0</v>
      </c>
      <c r="L45" s="147">
        <v>17</v>
      </c>
      <c r="M45" s="148">
        <v>99</v>
      </c>
    </row>
    <row r="46" spans="2:13" ht="12">
      <c r="B46" s="116"/>
      <c r="C46" s="57" t="s">
        <v>442</v>
      </c>
      <c r="D46" s="143">
        <v>355</v>
      </c>
      <c r="E46" s="147">
        <v>803</v>
      </c>
      <c r="F46" s="147">
        <v>309</v>
      </c>
      <c r="G46" s="147">
        <v>577</v>
      </c>
      <c r="H46" s="147">
        <v>23</v>
      </c>
      <c r="I46" s="147">
        <v>82</v>
      </c>
      <c r="J46" s="149">
        <v>5</v>
      </c>
      <c r="K46" s="149">
        <v>10</v>
      </c>
      <c r="L46" s="147">
        <v>18</v>
      </c>
      <c r="M46" s="148">
        <v>134</v>
      </c>
    </row>
    <row r="47" spans="2:13" ht="12">
      <c r="B47" s="116"/>
      <c r="C47" s="57" t="s">
        <v>443</v>
      </c>
      <c r="D47" s="143">
        <v>201</v>
      </c>
      <c r="E47" s="147">
        <v>511</v>
      </c>
      <c r="F47" s="147">
        <v>165</v>
      </c>
      <c r="G47" s="147">
        <v>289</v>
      </c>
      <c r="H47" s="147">
        <v>21</v>
      </c>
      <c r="I47" s="147">
        <v>126</v>
      </c>
      <c r="J47" s="149">
        <v>0</v>
      </c>
      <c r="K47" s="149">
        <v>0</v>
      </c>
      <c r="L47" s="147">
        <v>15</v>
      </c>
      <c r="M47" s="148">
        <v>96</v>
      </c>
    </row>
    <row r="48" spans="2:13" ht="12">
      <c r="B48" s="116"/>
      <c r="C48" s="57" t="s">
        <v>353</v>
      </c>
      <c r="D48" s="143">
        <v>388</v>
      </c>
      <c r="E48" s="150">
        <v>1442</v>
      </c>
      <c r="F48" s="147">
        <v>332</v>
      </c>
      <c r="G48" s="147">
        <v>731</v>
      </c>
      <c r="H48" s="147">
        <v>43</v>
      </c>
      <c r="I48" s="147">
        <v>491</v>
      </c>
      <c r="J48" s="149">
        <v>1</v>
      </c>
      <c r="K48" s="149" t="s">
        <v>444</v>
      </c>
      <c r="L48" s="147">
        <v>12</v>
      </c>
      <c r="M48" s="148">
        <v>220</v>
      </c>
    </row>
    <row r="49" spans="2:13" ht="12">
      <c r="B49" s="116"/>
      <c r="C49" s="57" t="s">
        <v>445</v>
      </c>
      <c r="D49" s="143">
        <v>327</v>
      </c>
      <c r="E49" s="147">
        <v>1086</v>
      </c>
      <c r="F49" s="147">
        <v>287</v>
      </c>
      <c r="G49" s="147">
        <v>640</v>
      </c>
      <c r="H49" s="147">
        <v>25</v>
      </c>
      <c r="I49" s="147">
        <v>290</v>
      </c>
      <c r="J49" s="149">
        <v>0</v>
      </c>
      <c r="K49" s="149">
        <v>0</v>
      </c>
      <c r="L49" s="147">
        <v>15</v>
      </c>
      <c r="M49" s="148">
        <v>156</v>
      </c>
    </row>
    <row r="50" spans="2:13" ht="12">
      <c r="B50" s="116"/>
      <c r="C50" s="57" t="s">
        <v>446</v>
      </c>
      <c r="D50" s="143">
        <v>470</v>
      </c>
      <c r="E50" s="147">
        <v>1688</v>
      </c>
      <c r="F50" s="147">
        <v>389</v>
      </c>
      <c r="G50" s="147">
        <v>897</v>
      </c>
      <c r="H50" s="147">
        <v>54</v>
      </c>
      <c r="I50" s="147">
        <v>569</v>
      </c>
      <c r="J50" s="147">
        <v>3</v>
      </c>
      <c r="K50" s="147">
        <v>8</v>
      </c>
      <c r="L50" s="147">
        <v>24</v>
      </c>
      <c r="M50" s="148">
        <v>214</v>
      </c>
    </row>
    <row r="51" spans="2:13" ht="12">
      <c r="B51" s="116"/>
      <c r="C51" s="57"/>
      <c r="D51" s="143"/>
      <c r="E51" s="147"/>
      <c r="F51" s="147"/>
      <c r="G51" s="147"/>
      <c r="H51" s="147"/>
      <c r="I51" s="147"/>
      <c r="J51" s="147"/>
      <c r="K51" s="147"/>
      <c r="L51" s="147"/>
      <c r="M51" s="148"/>
    </row>
    <row r="52" spans="2:13" ht="12">
      <c r="B52" s="1176" t="s">
        <v>447</v>
      </c>
      <c r="C52" s="1177"/>
      <c r="D52" s="143"/>
      <c r="E52" s="147"/>
      <c r="F52" s="147"/>
      <c r="G52" s="147"/>
      <c r="H52" s="147"/>
      <c r="I52" s="147"/>
      <c r="J52" s="147"/>
      <c r="K52" s="147"/>
      <c r="L52" s="147"/>
      <c r="M52" s="148"/>
    </row>
    <row r="53" spans="2:13" ht="12">
      <c r="B53" s="131"/>
      <c r="C53" s="57"/>
      <c r="D53" s="143"/>
      <c r="E53" s="147"/>
      <c r="F53" s="147"/>
      <c r="G53" s="147"/>
      <c r="H53" s="147"/>
      <c r="I53" s="147"/>
      <c r="J53" s="149"/>
      <c r="K53" s="149"/>
      <c r="L53" s="147"/>
      <c r="M53" s="148"/>
    </row>
    <row r="54" spans="2:13" ht="12">
      <c r="B54" s="131"/>
      <c r="C54" s="57" t="s">
        <v>448</v>
      </c>
      <c r="D54" s="143">
        <v>338</v>
      </c>
      <c r="E54" s="147">
        <v>1079</v>
      </c>
      <c r="F54" s="147">
        <v>302</v>
      </c>
      <c r="G54" s="147">
        <v>664</v>
      </c>
      <c r="H54" s="147">
        <v>28</v>
      </c>
      <c r="I54" s="147">
        <v>234</v>
      </c>
      <c r="J54" s="149">
        <v>0</v>
      </c>
      <c r="K54" s="149">
        <v>0</v>
      </c>
      <c r="L54" s="147">
        <v>8</v>
      </c>
      <c r="M54" s="148">
        <v>181</v>
      </c>
    </row>
    <row r="55" spans="2:13" ht="12">
      <c r="B55" s="131"/>
      <c r="C55" s="57" t="s">
        <v>358</v>
      </c>
      <c r="D55" s="143">
        <v>515</v>
      </c>
      <c r="E55" s="147">
        <v>1614</v>
      </c>
      <c r="F55" s="147">
        <v>457</v>
      </c>
      <c r="G55" s="147">
        <v>997</v>
      </c>
      <c r="H55" s="147">
        <v>48</v>
      </c>
      <c r="I55" s="147">
        <v>449</v>
      </c>
      <c r="J55" s="149">
        <v>0</v>
      </c>
      <c r="K55" s="149">
        <v>0</v>
      </c>
      <c r="L55" s="147">
        <v>10</v>
      </c>
      <c r="M55" s="148">
        <v>168</v>
      </c>
    </row>
    <row r="56" spans="2:13" ht="12">
      <c r="B56" s="131"/>
      <c r="C56" s="57" t="s">
        <v>359</v>
      </c>
      <c r="D56" s="143">
        <v>633</v>
      </c>
      <c r="E56" s="147">
        <v>2505</v>
      </c>
      <c r="F56" s="147">
        <v>552</v>
      </c>
      <c r="G56" s="147">
        <v>1650</v>
      </c>
      <c r="H56" s="147">
        <v>58</v>
      </c>
      <c r="I56" s="147">
        <v>665</v>
      </c>
      <c r="J56" s="147">
        <v>4</v>
      </c>
      <c r="K56" s="147">
        <v>12</v>
      </c>
      <c r="L56" s="147">
        <v>19</v>
      </c>
      <c r="M56" s="148">
        <v>178</v>
      </c>
    </row>
    <row r="57" spans="2:13" ht="12">
      <c r="B57" s="131"/>
      <c r="C57" s="57"/>
      <c r="D57" s="143"/>
      <c r="E57" s="147"/>
      <c r="F57" s="147"/>
      <c r="G57" s="147"/>
      <c r="H57" s="147"/>
      <c r="I57" s="147"/>
      <c r="J57" s="147"/>
      <c r="K57" s="147"/>
      <c r="L57" s="147"/>
      <c r="M57" s="148"/>
    </row>
    <row r="58" spans="2:13" ht="12">
      <c r="B58" s="131"/>
      <c r="C58" s="57" t="s">
        <v>361</v>
      </c>
      <c r="D58" s="143">
        <v>589</v>
      </c>
      <c r="E58" s="147">
        <v>2002</v>
      </c>
      <c r="F58" s="147">
        <v>514</v>
      </c>
      <c r="G58" s="147">
        <v>1267</v>
      </c>
      <c r="H58" s="147">
        <v>50</v>
      </c>
      <c r="I58" s="147">
        <v>462</v>
      </c>
      <c r="J58" s="149">
        <v>0</v>
      </c>
      <c r="K58" s="149">
        <v>0</v>
      </c>
      <c r="L58" s="147">
        <v>25</v>
      </c>
      <c r="M58" s="148">
        <v>273</v>
      </c>
    </row>
    <row r="59" spans="2:13" ht="12">
      <c r="B59" s="131"/>
      <c r="C59" s="57" t="s">
        <v>362</v>
      </c>
      <c r="D59" s="143">
        <v>467</v>
      </c>
      <c r="E59" s="150">
        <v>1387</v>
      </c>
      <c r="F59" s="147">
        <v>401</v>
      </c>
      <c r="G59" s="147">
        <v>772</v>
      </c>
      <c r="H59" s="147">
        <v>41</v>
      </c>
      <c r="I59" s="147">
        <v>391</v>
      </c>
      <c r="J59" s="149">
        <v>1</v>
      </c>
      <c r="K59" s="149" t="s">
        <v>423</v>
      </c>
      <c r="L59" s="147">
        <v>24</v>
      </c>
      <c r="M59" s="148">
        <v>224</v>
      </c>
    </row>
    <row r="60" spans="2:13" ht="12">
      <c r="B60" s="131"/>
      <c r="C60" s="57" t="s">
        <v>449</v>
      </c>
      <c r="D60" s="143">
        <v>495</v>
      </c>
      <c r="E60" s="147">
        <v>2389</v>
      </c>
      <c r="F60" s="147">
        <v>414</v>
      </c>
      <c r="G60" s="147">
        <v>1032</v>
      </c>
      <c r="H60" s="147">
        <v>55</v>
      </c>
      <c r="I60" s="147">
        <v>1131</v>
      </c>
      <c r="J60" s="149">
        <v>0</v>
      </c>
      <c r="K60" s="149">
        <v>0</v>
      </c>
      <c r="L60" s="147">
        <v>26</v>
      </c>
      <c r="M60" s="148">
        <v>226</v>
      </c>
    </row>
    <row r="61" spans="2:13" ht="12">
      <c r="B61" s="131"/>
      <c r="C61" s="57" t="s">
        <v>364</v>
      </c>
      <c r="D61" s="143">
        <v>1308</v>
      </c>
      <c r="E61" s="147">
        <v>4319</v>
      </c>
      <c r="F61" s="147">
        <v>1167</v>
      </c>
      <c r="G61" s="147">
        <v>2823</v>
      </c>
      <c r="H61" s="147">
        <v>106</v>
      </c>
      <c r="I61" s="147">
        <v>1052</v>
      </c>
      <c r="J61" s="147">
        <v>4</v>
      </c>
      <c r="K61" s="147">
        <v>21</v>
      </c>
      <c r="L61" s="147">
        <v>31</v>
      </c>
      <c r="M61" s="148">
        <v>423</v>
      </c>
    </row>
    <row r="62" spans="2:13" ht="12">
      <c r="B62" s="131"/>
      <c r="C62" s="57"/>
      <c r="D62" s="143"/>
      <c r="E62" s="147"/>
      <c r="F62" s="147"/>
      <c r="G62" s="147"/>
      <c r="H62" s="147"/>
      <c r="I62" s="147"/>
      <c r="J62" s="147"/>
      <c r="K62" s="147"/>
      <c r="L62" s="147"/>
      <c r="M62" s="148"/>
    </row>
    <row r="63" spans="2:13" ht="12">
      <c r="B63" s="1176" t="s">
        <v>450</v>
      </c>
      <c r="C63" s="1177"/>
      <c r="D63" s="143"/>
      <c r="E63" s="147"/>
      <c r="F63" s="147"/>
      <c r="G63" s="147"/>
      <c r="H63" s="147"/>
      <c r="I63" s="147"/>
      <c r="J63" s="147"/>
      <c r="K63" s="147"/>
      <c r="L63" s="147"/>
      <c r="M63" s="148"/>
    </row>
    <row r="64" spans="2:13" ht="12">
      <c r="B64" s="116"/>
      <c r="C64" s="57"/>
      <c r="D64" s="143"/>
      <c r="E64" s="147"/>
      <c r="F64" s="147"/>
      <c r="G64" s="147"/>
      <c r="H64" s="147"/>
      <c r="I64" s="147"/>
      <c r="J64" s="147"/>
      <c r="K64" s="147"/>
      <c r="L64" s="147"/>
      <c r="M64" s="148"/>
    </row>
    <row r="65" spans="2:13" ht="12">
      <c r="B65" s="116"/>
      <c r="C65" s="57" t="s">
        <v>451</v>
      </c>
      <c r="D65" s="143">
        <v>1153</v>
      </c>
      <c r="E65" s="147">
        <v>4375</v>
      </c>
      <c r="F65" s="147">
        <v>1009</v>
      </c>
      <c r="G65" s="147">
        <v>2383</v>
      </c>
      <c r="H65" s="147">
        <v>110</v>
      </c>
      <c r="I65" s="147">
        <v>1532</v>
      </c>
      <c r="J65" s="147">
        <v>5</v>
      </c>
      <c r="K65" s="147">
        <v>5</v>
      </c>
      <c r="L65" s="147">
        <v>29</v>
      </c>
      <c r="M65" s="148">
        <v>455</v>
      </c>
    </row>
    <row r="66" spans="2:13" ht="12">
      <c r="B66" s="116"/>
      <c r="C66" s="57" t="s">
        <v>366</v>
      </c>
      <c r="D66" s="143">
        <v>607</v>
      </c>
      <c r="E66" s="147">
        <v>2672</v>
      </c>
      <c r="F66" s="147">
        <v>529</v>
      </c>
      <c r="G66" s="147">
        <v>1370</v>
      </c>
      <c r="H66" s="147">
        <v>53</v>
      </c>
      <c r="I66" s="147">
        <v>1105</v>
      </c>
      <c r="J66" s="149">
        <v>5</v>
      </c>
      <c r="K66" s="149">
        <v>11</v>
      </c>
      <c r="L66" s="147">
        <v>20</v>
      </c>
      <c r="M66" s="148">
        <v>186</v>
      </c>
    </row>
    <row r="67" spans="2:13" ht="12">
      <c r="B67" s="116"/>
      <c r="C67" s="57" t="s">
        <v>367</v>
      </c>
      <c r="D67" s="143">
        <v>1017</v>
      </c>
      <c r="E67" s="147">
        <v>4392</v>
      </c>
      <c r="F67" s="147">
        <v>926</v>
      </c>
      <c r="G67" s="147">
        <v>2679</v>
      </c>
      <c r="H67" s="147">
        <v>69</v>
      </c>
      <c r="I67" s="147">
        <v>1358</v>
      </c>
      <c r="J67" s="149">
        <v>2</v>
      </c>
      <c r="K67" s="149">
        <v>3</v>
      </c>
      <c r="L67" s="147">
        <v>20</v>
      </c>
      <c r="M67" s="148">
        <v>352</v>
      </c>
    </row>
    <row r="68" spans="2:13" ht="12">
      <c r="B68" s="116"/>
      <c r="C68" s="57" t="s">
        <v>368</v>
      </c>
      <c r="D68" s="143">
        <v>210</v>
      </c>
      <c r="E68" s="150">
        <v>671</v>
      </c>
      <c r="F68" s="147">
        <v>175</v>
      </c>
      <c r="G68" s="147">
        <v>428</v>
      </c>
      <c r="H68" s="147">
        <v>25</v>
      </c>
      <c r="I68" s="147">
        <v>156</v>
      </c>
      <c r="J68" s="149">
        <v>1</v>
      </c>
      <c r="K68" s="149" t="s">
        <v>434</v>
      </c>
      <c r="L68" s="147">
        <v>9</v>
      </c>
      <c r="M68" s="148">
        <v>87</v>
      </c>
    </row>
    <row r="69" spans="2:13" ht="12">
      <c r="B69" s="116"/>
      <c r="C69" s="57" t="s">
        <v>369</v>
      </c>
      <c r="D69" s="143">
        <v>805</v>
      </c>
      <c r="E69" s="147">
        <v>2898</v>
      </c>
      <c r="F69" s="147">
        <v>676</v>
      </c>
      <c r="G69" s="147">
        <v>1558</v>
      </c>
      <c r="H69" s="147">
        <v>94</v>
      </c>
      <c r="I69" s="147">
        <v>842</v>
      </c>
      <c r="J69" s="149">
        <v>1</v>
      </c>
      <c r="K69" s="149" t="s">
        <v>434</v>
      </c>
      <c r="L69" s="147">
        <v>34</v>
      </c>
      <c r="M69" s="148">
        <v>498</v>
      </c>
    </row>
    <row r="70" spans="2:13" ht="12">
      <c r="B70" s="116"/>
      <c r="C70" s="57"/>
      <c r="D70" s="143"/>
      <c r="E70" s="147"/>
      <c r="F70" s="147"/>
      <c r="G70" s="147"/>
      <c r="H70" s="147"/>
      <c r="I70" s="147"/>
      <c r="J70" s="149"/>
      <c r="K70" s="149"/>
      <c r="L70" s="147"/>
      <c r="M70" s="148"/>
    </row>
    <row r="71" spans="2:13" ht="12">
      <c r="B71" s="116"/>
      <c r="C71" s="57" t="s">
        <v>371</v>
      </c>
      <c r="D71" s="143">
        <v>791</v>
      </c>
      <c r="E71" s="150">
        <v>2234</v>
      </c>
      <c r="F71" s="147">
        <v>694</v>
      </c>
      <c r="G71" s="147">
        <v>1460</v>
      </c>
      <c r="H71" s="147">
        <v>69</v>
      </c>
      <c r="I71" s="147">
        <v>363</v>
      </c>
      <c r="J71" s="149">
        <v>1</v>
      </c>
      <c r="K71" s="149" t="s">
        <v>434</v>
      </c>
      <c r="L71" s="147">
        <v>27</v>
      </c>
      <c r="M71" s="148">
        <v>411</v>
      </c>
    </row>
    <row r="72" spans="2:13" ht="12">
      <c r="B72" s="116"/>
      <c r="C72" s="57" t="s">
        <v>452</v>
      </c>
      <c r="D72" s="143">
        <v>393</v>
      </c>
      <c r="E72" s="147">
        <v>1000</v>
      </c>
      <c r="F72" s="147">
        <v>330</v>
      </c>
      <c r="G72" s="147">
        <v>653</v>
      </c>
      <c r="H72" s="147">
        <v>37</v>
      </c>
      <c r="I72" s="147">
        <v>149</v>
      </c>
      <c r="J72" s="149">
        <v>4</v>
      </c>
      <c r="K72" s="149">
        <v>7</v>
      </c>
      <c r="L72" s="147">
        <v>22</v>
      </c>
      <c r="M72" s="148">
        <v>191</v>
      </c>
    </row>
    <row r="73" spans="2:13" ht="12">
      <c r="B73" s="151"/>
      <c r="C73" s="152" t="s">
        <v>453</v>
      </c>
      <c r="D73" s="153">
        <v>526</v>
      </c>
      <c r="E73" s="154">
        <v>3647</v>
      </c>
      <c r="F73" s="155">
        <v>412</v>
      </c>
      <c r="G73" s="155">
        <v>986</v>
      </c>
      <c r="H73" s="155">
        <v>74</v>
      </c>
      <c r="I73" s="155">
        <v>2294</v>
      </c>
      <c r="J73" s="156">
        <v>1</v>
      </c>
      <c r="K73" s="156" t="s">
        <v>423</v>
      </c>
      <c r="L73" s="155">
        <v>39</v>
      </c>
      <c r="M73" s="157">
        <v>367</v>
      </c>
    </row>
    <row r="74" ht="12">
      <c r="C74" s="124" t="s">
        <v>454</v>
      </c>
    </row>
    <row r="75" ht="12">
      <c r="C75" s="124" t="s">
        <v>455</v>
      </c>
    </row>
  </sheetData>
  <mergeCells count="12">
    <mergeCell ref="B52:C52"/>
    <mergeCell ref="B63:C63"/>
    <mergeCell ref="B22:C22"/>
    <mergeCell ref="B40:C40"/>
    <mergeCell ref="B6:C6"/>
    <mergeCell ref="L4:M4"/>
    <mergeCell ref="B4:C5"/>
    <mergeCell ref="B7:C7"/>
    <mergeCell ref="D4:E4"/>
    <mergeCell ref="F4:G4"/>
    <mergeCell ref="H4:I4"/>
    <mergeCell ref="J4:K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R77"/>
  <sheetViews>
    <sheetView workbookViewId="0" topLeftCell="A1">
      <selection activeCell="A1" sqref="A1"/>
    </sheetView>
  </sheetViews>
  <sheetFormatPr defaultColWidth="9.00390625" defaultRowHeight="13.5"/>
  <cols>
    <col min="1" max="1" width="2.625" style="158" customWidth="1"/>
    <col min="2" max="2" width="4.375" style="158" customWidth="1"/>
    <col min="3" max="4" width="2.625" style="158" customWidth="1"/>
    <col min="5" max="5" width="22.00390625" style="158" customWidth="1"/>
    <col min="6" max="6" width="2.375" style="158" customWidth="1"/>
    <col min="7" max="7" width="7.00390625" style="158" customWidth="1"/>
    <col min="8" max="9" width="8.125" style="158" customWidth="1"/>
    <col min="10" max="10" width="2.375" style="158" customWidth="1"/>
    <col min="11" max="11" width="7.25390625" style="158" customWidth="1"/>
    <col min="12" max="13" width="8.125" style="158" customWidth="1"/>
    <col min="14" max="14" width="2.625" style="158" customWidth="1"/>
    <col min="15" max="15" width="6.25390625" style="158" customWidth="1"/>
    <col min="16" max="17" width="8.125" style="158" customWidth="1"/>
    <col min="18" max="18" width="8.50390625" style="158" customWidth="1"/>
    <col min="19" max="16384" width="9.00390625" style="158" customWidth="1"/>
  </cols>
  <sheetData>
    <row r="1" ht="15" customHeight="1"/>
    <row r="2" ht="15" customHeight="1">
      <c r="B2" s="159" t="s">
        <v>1276</v>
      </c>
    </row>
    <row r="3" ht="15" customHeight="1">
      <c r="B3" s="159" t="s">
        <v>1218</v>
      </c>
    </row>
    <row r="4" spans="3:18" ht="15" customHeight="1" thickBot="1">
      <c r="C4" s="160"/>
      <c r="D4" s="160"/>
      <c r="E4" s="161"/>
      <c r="F4" s="161"/>
      <c r="G4" s="161"/>
      <c r="H4" s="161"/>
      <c r="I4" s="161"/>
      <c r="J4" s="161"/>
      <c r="K4" s="161"/>
      <c r="L4" s="161"/>
      <c r="M4" s="161"/>
      <c r="N4" s="161"/>
      <c r="O4" s="161"/>
      <c r="P4" s="161"/>
      <c r="R4" s="162" t="s">
        <v>1219</v>
      </c>
    </row>
    <row r="5" spans="2:18" s="124" customFormat="1" ht="15" customHeight="1" thickTop="1">
      <c r="B5" s="1169" t="s">
        <v>1220</v>
      </c>
      <c r="C5" s="1170"/>
      <c r="D5" s="1170"/>
      <c r="E5" s="1171"/>
      <c r="F5" s="1158" t="s">
        <v>1221</v>
      </c>
      <c r="G5" s="1159"/>
      <c r="H5" s="1159"/>
      <c r="I5" s="1160"/>
      <c r="J5" s="1158" t="s">
        <v>1222</v>
      </c>
      <c r="K5" s="1159"/>
      <c r="L5" s="1159"/>
      <c r="M5" s="1160"/>
      <c r="N5" s="1158" t="s">
        <v>1223</v>
      </c>
      <c r="O5" s="1159"/>
      <c r="P5" s="1159"/>
      <c r="Q5" s="1160"/>
      <c r="R5" s="1164" t="s">
        <v>1224</v>
      </c>
    </row>
    <row r="6" spans="2:18" s="124" customFormat="1" ht="15" customHeight="1">
      <c r="B6" s="1172"/>
      <c r="C6" s="1173"/>
      <c r="D6" s="1173"/>
      <c r="E6" s="1174"/>
      <c r="F6" s="164"/>
      <c r="G6" s="165"/>
      <c r="H6" s="166"/>
      <c r="I6" s="166"/>
      <c r="J6" s="167"/>
      <c r="K6" s="168"/>
      <c r="L6" s="166"/>
      <c r="M6" s="166"/>
      <c r="N6" s="167"/>
      <c r="O6" s="168"/>
      <c r="P6" s="169"/>
      <c r="Q6" s="170"/>
      <c r="R6" s="1165"/>
    </row>
    <row r="7" spans="2:18" s="124" customFormat="1" ht="15" customHeight="1">
      <c r="B7" s="1172"/>
      <c r="C7" s="1173"/>
      <c r="D7" s="1173"/>
      <c r="E7" s="1174"/>
      <c r="F7" s="1161" t="s">
        <v>1225</v>
      </c>
      <c r="G7" s="1162"/>
      <c r="H7" s="171" t="s">
        <v>1226</v>
      </c>
      <c r="I7" s="171" t="s">
        <v>1227</v>
      </c>
      <c r="J7" s="1161" t="s">
        <v>1225</v>
      </c>
      <c r="K7" s="1162"/>
      <c r="L7" s="171" t="s">
        <v>1226</v>
      </c>
      <c r="M7" s="171" t="s">
        <v>1227</v>
      </c>
      <c r="N7" s="1161" t="s">
        <v>1225</v>
      </c>
      <c r="O7" s="1162"/>
      <c r="P7" s="171" t="s">
        <v>1226</v>
      </c>
      <c r="Q7" s="171" t="s">
        <v>1227</v>
      </c>
      <c r="R7" s="1165"/>
    </row>
    <row r="8" spans="2:18" s="124" customFormat="1" ht="15" customHeight="1">
      <c r="B8" s="1167"/>
      <c r="C8" s="1168"/>
      <c r="D8" s="1168"/>
      <c r="E8" s="1163"/>
      <c r="F8" s="172"/>
      <c r="G8" s="172"/>
      <c r="H8" s="173"/>
      <c r="I8" s="173"/>
      <c r="J8" s="174"/>
      <c r="K8" s="175"/>
      <c r="L8" s="173"/>
      <c r="M8" s="173"/>
      <c r="N8" s="174"/>
      <c r="O8" s="175"/>
      <c r="P8" s="173"/>
      <c r="Q8" s="172"/>
      <c r="R8" s="1166"/>
    </row>
    <row r="9" spans="2:18" s="124" customFormat="1" ht="12" customHeight="1">
      <c r="B9" s="116"/>
      <c r="C9" s="165"/>
      <c r="D9" s="165"/>
      <c r="E9" s="54"/>
      <c r="F9" s="108"/>
      <c r="G9" s="176" t="s">
        <v>1228</v>
      </c>
      <c r="H9" s="176" t="s">
        <v>1228</v>
      </c>
      <c r="I9" s="176" t="s">
        <v>1228</v>
      </c>
      <c r="J9" s="177"/>
      <c r="K9" s="176" t="s">
        <v>1228</v>
      </c>
      <c r="L9" s="176" t="s">
        <v>1228</v>
      </c>
      <c r="M9" s="176" t="s">
        <v>1228</v>
      </c>
      <c r="N9" s="177"/>
      <c r="O9" s="176" t="s">
        <v>1228</v>
      </c>
      <c r="P9" s="176" t="s">
        <v>1228</v>
      </c>
      <c r="Q9" s="176" t="s">
        <v>1228</v>
      </c>
      <c r="R9" s="178" t="s">
        <v>1228</v>
      </c>
    </row>
    <row r="10" spans="2:18" s="124" customFormat="1" ht="12" customHeight="1">
      <c r="B10" s="131"/>
      <c r="C10" s="1155" t="s">
        <v>1229</v>
      </c>
      <c r="D10" s="1155"/>
      <c r="E10" s="1156"/>
      <c r="F10" s="108"/>
      <c r="G10" s="177">
        <v>14897</v>
      </c>
      <c r="H10" s="177">
        <v>17867</v>
      </c>
      <c r="I10" s="177">
        <v>7761</v>
      </c>
      <c r="J10" s="177"/>
      <c r="K10" s="177">
        <v>12590</v>
      </c>
      <c r="L10" s="177">
        <v>15039</v>
      </c>
      <c r="M10" s="177">
        <v>6718</v>
      </c>
      <c r="N10" s="177"/>
      <c r="O10" s="177">
        <v>2307</v>
      </c>
      <c r="P10" s="177">
        <v>2828</v>
      </c>
      <c r="Q10" s="177">
        <v>1043</v>
      </c>
      <c r="R10" s="179">
        <v>293</v>
      </c>
    </row>
    <row r="11" spans="2:18" s="124" customFormat="1" ht="12" customHeight="1">
      <c r="B11" s="131"/>
      <c r="C11" s="1155" t="s">
        <v>457</v>
      </c>
      <c r="D11" s="1157"/>
      <c r="E11" s="1156"/>
      <c r="F11" s="108"/>
      <c r="G11" s="177">
        <v>15415</v>
      </c>
      <c r="H11" s="177">
        <v>18540</v>
      </c>
      <c r="I11" s="177">
        <v>8464</v>
      </c>
      <c r="J11" s="177"/>
      <c r="K11" s="177">
        <v>12984</v>
      </c>
      <c r="L11" s="177">
        <v>15657</v>
      </c>
      <c r="M11" s="177">
        <v>7322</v>
      </c>
      <c r="N11" s="177"/>
      <c r="O11" s="177">
        <v>2422</v>
      </c>
      <c r="P11" s="177">
        <v>2683</v>
      </c>
      <c r="Q11" s="177">
        <v>1180</v>
      </c>
      <c r="R11" s="179">
        <v>335</v>
      </c>
    </row>
    <row r="12" spans="2:18" s="124" customFormat="1" ht="12" customHeight="1">
      <c r="B12" s="131"/>
      <c r="C12" s="1155" t="s">
        <v>458</v>
      </c>
      <c r="D12" s="1157"/>
      <c r="E12" s="1156"/>
      <c r="F12" s="108"/>
      <c r="G12" s="177">
        <v>16389</v>
      </c>
      <c r="H12" s="177">
        <v>19680</v>
      </c>
      <c r="I12" s="177">
        <v>8885</v>
      </c>
      <c r="J12" s="177"/>
      <c r="K12" s="177">
        <v>13547</v>
      </c>
      <c r="L12" s="177">
        <v>16215</v>
      </c>
      <c r="M12" s="177">
        <v>7529</v>
      </c>
      <c r="N12" s="177"/>
      <c r="O12" s="177">
        <v>2815</v>
      </c>
      <c r="P12" s="177">
        <v>3461</v>
      </c>
      <c r="Q12" s="177">
        <v>1357</v>
      </c>
      <c r="R12" s="179">
        <v>320</v>
      </c>
    </row>
    <row r="13" spans="2:18" s="124" customFormat="1" ht="12" customHeight="1">
      <c r="B13" s="131"/>
      <c r="C13" s="1155" t="s">
        <v>1230</v>
      </c>
      <c r="D13" s="1157"/>
      <c r="E13" s="1156"/>
      <c r="F13" s="180"/>
      <c r="G13" s="177">
        <v>17421</v>
      </c>
      <c r="H13" s="177">
        <f>SUM(L13,P13)</f>
        <v>21441</v>
      </c>
      <c r="I13" s="177">
        <v>9362</v>
      </c>
      <c r="J13" s="180"/>
      <c r="K13" s="177">
        <v>14461</v>
      </c>
      <c r="L13" s="177">
        <v>17257</v>
      </c>
      <c r="M13" s="177">
        <v>7965</v>
      </c>
      <c r="N13" s="180"/>
      <c r="O13" s="177">
        <v>2785</v>
      </c>
      <c r="P13" s="177">
        <v>4184</v>
      </c>
      <c r="Q13" s="177">
        <v>1342</v>
      </c>
      <c r="R13" s="179">
        <v>345</v>
      </c>
    </row>
    <row r="14" spans="2:18" s="124" customFormat="1" ht="12" customHeight="1">
      <c r="B14" s="116"/>
      <c r="C14" s="165"/>
      <c r="D14" s="165"/>
      <c r="E14" s="181"/>
      <c r="F14" s="182"/>
      <c r="Q14" s="108"/>
      <c r="R14" s="54"/>
    </row>
    <row r="15" spans="2:18" s="135" customFormat="1" ht="12" customHeight="1">
      <c r="B15" s="183" t="s">
        <v>1231</v>
      </c>
      <c r="C15" s="1154" t="s">
        <v>1232</v>
      </c>
      <c r="D15" s="1154"/>
      <c r="E15" s="1151"/>
      <c r="F15" s="184"/>
      <c r="G15" s="185">
        <f>SUM(G17:G28)/12</f>
        <v>19691.25</v>
      </c>
      <c r="H15" s="185">
        <v>24193</v>
      </c>
      <c r="I15" s="185">
        <v>10770</v>
      </c>
      <c r="J15" s="185"/>
      <c r="K15" s="185">
        <v>15569</v>
      </c>
      <c r="L15" s="185">
        <f>SUM(L17:L28)/12</f>
        <v>19022.416666666668</v>
      </c>
      <c r="M15" s="185">
        <f>SUM(M17:M28)/12</f>
        <v>8727.333333333334</v>
      </c>
      <c r="N15" s="185"/>
      <c r="O15" s="185">
        <f>SUM(O17:O28)/12</f>
        <v>4122.583333333333</v>
      </c>
      <c r="P15" s="185">
        <v>5171</v>
      </c>
      <c r="Q15" s="185">
        <v>2051</v>
      </c>
      <c r="R15" s="186">
        <v>389</v>
      </c>
    </row>
    <row r="16" spans="2:18" s="124" customFormat="1" ht="12" customHeight="1">
      <c r="B16" s="116"/>
      <c r="C16" s="187"/>
      <c r="D16" s="187"/>
      <c r="E16" s="188"/>
      <c r="F16" s="187"/>
      <c r="G16" s="177"/>
      <c r="H16" s="177"/>
      <c r="I16" s="177"/>
      <c r="J16" s="177"/>
      <c r="K16" s="108"/>
      <c r="L16" s="108"/>
      <c r="M16" s="108"/>
      <c r="N16" s="108"/>
      <c r="O16" s="108"/>
      <c r="P16" s="108"/>
      <c r="Q16" s="108"/>
      <c r="R16" s="54"/>
    </row>
    <row r="17" spans="2:18" s="124" customFormat="1" ht="12" customHeight="1">
      <c r="B17" s="116"/>
      <c r="C17" s="165"/>
      <c r="D17" s="165"/>
      <c r="E17" s="189" t="s">
        <v>459</v>
      </c>
      <c r="F17" s="190"/>
      <c r="G17" s="177">
        <f aca="true" t="shared" si="0" ref="G17:I23">K17+O17</f>
        <v>15676</v>
      </c>
      <c r="H17" s="177">
        <f t="shared" si="0"/>
        <v>19233</v>
      </c>
      <c r="I17" s="177">
        <f t="shared" si="0"/>
        <v>8646</v>
      </c>
      <c r="J17" s="177"/>
      <c r="K17" s="177">
        <v>14973</v>
      </c>
      <c r="L17" s="108">
        <v>18479</v>
      </c>
      <c r="M17" s="108">
        <v>8043</v>
      </c>
      <c r="N17" s="108"/>
      <c r="O17" s="177">
        <v>703</v>
      </c>
      <c r="P17" s="177">
        <v>754</v>
      </c>
      <c r="Q17" s="108">
        <v>603</v>
      </c>
      <c r="R17" s="54">
        <v>341</v>
      </c>
    </row>
    <row r="18" spans="2:18" s="124" customFormat="1" ht="12" customHeight="1">
      <c r="B18" s="116"/>
      <c r="C18" s="165"/>
      <c r="D18" s="165"/>
      <c r="E18" s="189" t="s">
        <v>460</v>
      </c>
      <c r="F18" s="190"/>
      <c r="G18" s="177">
        <f t="shared" si="0"/>
        <v>14892</v>
      </c>
      <c r="H18" s="177">
        <f t="shared" si="0"/>
        <v>18142</v>
      </c>
      <c r="I18" s="177">
        <f t="shared" si="0"/>
        <v>8232</v>
      </c>
      <c r="J18" s="177"/>
      <c r="K18" s="177">
        <v>14741</v>
      </c>
      <c r="L18" s="108">
        <v>17971</v>
      </c>
      <c r="M18" s="108">
        <v>8121</v>
      </c>
      <c r="N18" s="108"/>
      <c r="O18" s="177">
        <v>151</v>
      </c>
      <c r="P18" s="108">
        <v>171</v>
      </c>
      <c r="Q18" s="108">
        <v>111</v>
      </c>
      <c r="R18" s="54">
        <v>272</v>
      </c>
    </row>
    <row r="19" spans="2:18" s="124" customFormat="1" ht="12" customHeight="1">
      <c r="B19" s="116"/>
      <c r="C19" s="165"/>
      <c r="D19" s="165"/>
      <c r="E19" s="189" t="s">
        <v>461</v>
      </c>
      <c r="F19" s="190"/>
      <c r="G19" s="177">
        <f t="shared" si="0"/>
        <v>17582</v>
      </c>
      <c r="H19" s="177">
        <f t="shared" si="0"/>
        <v>21565</v>
      </c>
      <c r="I19" s="177">
        <f t="shared" si="0"/>
        <v>9532</v>
      </c>
      <c r="J19" s="177"/>
      <c r="K19" s="177">
        <v>14791</v>
      </c>
      <c r="L19" s="108">
        <v>18051</v>
      </c>
      <c r="M19" s="108">
        <v>8202</v>
      </c>
      <c r="N19" s="108"/>
      <c r="O19" s="177">
        <v>2791</v>
      </c>
      <c r="P19" s="108">
        <v>3514</v>
      </c>
      <c r="Q19" s="108">
        <v>1330</v>
      </c>
      <c r="R19" s="54">
        <v>370</v>
      </c>
    </row>
    <row r="20" spans="2:18" s="124" customFormat="1" ht="12" customHeight="1">
      <c r="B20" s="116"/>
      <c r="C20" s="165"/>
      <c r="D20" s="165"/>
      <c r="E20" s="189" t="s">
        <v>462</v>
      </c>
      <c r="F20" s="190"/>
      <c r="G20" s="177">
        <f t="shared" si="0"/>
        <v>15517</v>
      </c>
      <c r="H20" s="177">
        <f t="shared" si="0"/>
        <v>18897</v>
      </c>
      <c r="I20" s="177">
        <f t="shared" si="0"/>
        <v>8818</v>
      </c>
      <c r="J20" s="177"/>
      <c r="K20" s="177">
        <v>15075</v>
      </c>
      <c r="L20" s="108">
        <v>18416</v>
      </c>
      <c r="M20" s="108">
        <v>8453</v>
      </c>
      <c r="N20" s="108"/>
      <c r="O20" s="177">
        <v>442</v>
      </c>
      <c r="P20" s="108">
        <v>481</v>
      </c>
      <c r="Q20" s="108">
        <v>365</v>
      </c>
      <c r="R20" s="54">
        <v>362</v>
      </c>
    </row>
    <row r="21" spans="2:18" s="124" customFormat="1" ht="12" customHeight="1">
      <c r="B21" s="116"/>
      <c r="C21" s="165"/>
      <c r="D21" s="165"/>
      <c r="E21" s="189" t="s">
        <v>463</v>
      </c>
      <c r="F21" s="190"/>
      <c r="G21" s="177">
        <f t="shared" si="0"/>
        <v>15825</v>
      </c>
      <c r="H21" s="177">
        <f t="shared" si="0"/>
        <v>19337</v>
      </c>
      <c r="I21" s="177">
        <f t="shared" si="0"/>
        <v>8802</v>
      </c>
      <c r="J21" s="177"/>
      <c r="K21" s="177">
        <v>15182</v>
      </c>
      <c r="L21" s="108">
        <v>18499</v>
      </c>
      <c r="M21" s="108">
        <v>8550</v>
      </c>
      <c r="N21" s="108"/>
      <c r="O21" s="177">
        <v>643</v>
      </c>
      <c r="P21" s="108">
        <v>838</v>
      </c>
      <c r="Q21" s="108">
        <v>252</v>
      </c>
      <c r="R21" s="54">
        <v>381</v>
      </c>
    </row>
    <row r="22" spans="2:18" s="124" customFormat="1" ht="12" customHeight="1">
      <c r="B22" s="116"/>
      <c r="C22" s="165"/>
      <c r="D22" s="165"/>
      <c r="E22" s="189" t="s">
        <v>464</v>
      </c>
      <c r="F22" s="190"/>
      <c r="G22" s="177">
        <f t="shared" si="0"/>
        <v>23341</v>
      </c>
      <c r="H22" s="177">
        <f t="shared" si="0"/>
        <v>29157</v>
      </c>
      <c r="I22" s="177">
        <f t="shared" si="0"/>
        <v>11837</v>
      </c>
      <c r="J22" s="177"/>
      <c r="K22" s="177">
        <v>15657</v>
      </c>
      <c r="L22" s="108">
        <v>19182</v>
      </c>
      <c r="M22" s="108">
        <v>8684</v>
      </c>
      <c r="N22" s="108"/>
      <c r="O22" s="177">
        <v>7684</v>
      </c>
      <c r="P22" s="108">
        <v>9975</v>
      </c>
      <c r="Q22" s="108">
        <v>3153</v>
      </c>
      <c r="R22" s="54">
        <v>368</v>
      </c>
    </row>
    <row r="23" spans="2:18" s="124" customFormat="1" ht="12" customHeight="1">
      <c r="B23" s="116"/>
      <c r="C23" s="165"/>
      <c r="D23" s="165"/>
      <c r="E23" s="189" t="s">
        <v>465</v>
      </c>
      <c r="F23" s="190"/>
      <c r="G23" s="177">
        <f t="shared" si="0"/>
        <v>22859</v>
      </c>
      <c r="H23" s="177">
        <f t="shared" si="0"/>
        <v>28379</v>
      </c>
      <c r="I23" s="177">
        <f t="shared" si="0"/>
        <v>12110</v>
      </c>
      <c r="J23" s="177"/>
      <c r="K23" s="177">
        <v>15689</v>
      </c>
      <c r="L23" s="108">
        <v>19225</v>
      </c>
      <c r="M23" s="108">
        <v>8802</v>
      </c>
      <c r="N23" s="108"/>
      <c r="O23" s="177">
        <v>7170</v>
      </c>
      <c r="P23" s="108">
        <v>9154</v>
      </c>
      <c r="Q23" s="108">
        <v>3308</v>
      </c>
      <c r="R23" s="54">
        <v>347</v>
      </c>
    </row>
    <row r="24" spans="2:18" s="124" customFormat="1" ht="12" customHeight="1">
      <c r="B24" s="116"/>
      <c r="C24" s="165"/>
      <c r="D24" s="165"/>
      <c r="E24" s="189" t="s">
        <v>466</v>
      </c>
      <c r="F24" s="190"/>
      <c r="G24" s="177">
        <f>K24+O24</f>
        <v>18678</v>
      </c>
      <c r="H24" s="177">
        <v>22795</v>
      </c>
      <c r="I24" s="177">
        <f>M24+Q24</f>
        <v>10735</v>
      </c>
      <c r="J24" s="177"/>
      <c r="K24" s="177">
        <v>15782</v>
      </c>
      <c r="L24" s="108">
        <v>19346</v>
      </c>
      <c r="M24" s="108">
        <v>8905</v>
      </c>
      <c r="N24" s="108"/>
      <c r="O24" s="177">
        <v>2896</v>
      </c>
      <c r="P24" s="108">
        <v>3349</v>
      </c>
      <c r="Q24" s="108">
        <v>1830</v>
      </c>
      <c r="R24" s="54">
        <v>363</v>
      </c>
    </row>
    <row r="25" spans="2:18" s="124" customFormat="1" ht="12" customHeight="1">
      <c r="B25" s="116"/>
      <c r="C25" s="165"/>
      <c r="D25" s="165"/>
      <c r="E25" s="189" t="s">
        <v>467</v>
      </c>
      <c r="F25" s="190"/>
      <c r="G25" s="177">
        <f>K25+O25</f>
        <v>18228</v>
      </c>
      <c r="H25" s="177">
        <f>L25+P25</f>
        <v>22470</v>
      </c>
      <c r="I25" s="177">
        <f>M25+Q25</f>
        <v>10071</v>
      </c>
      <c r="J25" s="177"/>
      <c r="K25" s="177">
        <v>15971</v>
      </c>
      <c r="L25" s="108">
        <v>19550</v>
      </c>
      <c r="M25" s="108">
        <v>9090</v>
      </c>
      <c r="N25" s="108"/>
      <c r="O25" s="177">
        <v>2257</v>
      </c>
      <c r="P25" s="108">
        <v>2920</v>
      </c>
      <c r="Q25" s="108">
        <v>981</v>
      </c>
      <c r="R25" s="54">
        <v>371</v>
      </c>
    </row>
    <row r="26" spans="2:18" s="124" customFormat="1" ht="12" customHeight="1">
      <c r="B26" s="116"/>
      <c r="C26" s="165"/>
      <c r="D26" s="165"/>
      <c r="E26" s="189" t="s">
        <v>1233</v>
      </c>
      <c r="F26" s="190"/>
      <c r="G26" s="177">
        <f>K26+O26</f>
        <v>16669</v>
      </c>
      <c r="H26" s="177">
        <f>L26+P26</f>
        <v>20242</v>
      </c>
      <c r="I26" s="177">
        <f>M26+Q26</f>
        <v>9743</v>
      </c>
      <c r="J26" s="177"/>
      <c r="K26" s="177">
        <v>16173</v>
      </c>
      <c r="L26" s="108">
        <v>19802</v>
      </c>
      <c r="M26" s="108">
        <v>9140</v>
      </c>
      <c r="N26" s="108"/>
      <c r="O26" s="177">
        <v>496</v>
      </c>
      <c r="P26" s="108">
        <v>440</v>
      </c>
      <c r="Q26" s="108">
        <v>603</v>
      </c>
      <c r="R26" s="54">
        <v>368</v>
      </c>
    </row>
    <row r="27" spans="2:18" s="124" customFormat="1" ht="12" customHeight="1">
      <c r="B27" s="116"/>
      <c r="C27" s="165"/>
      <c r="D27" s="165"/>
      <c r="E27" s="189" t="s">
        <v>1234</v>
      </c>
      <c r="F27" s="190"/>
      <c r="G27" s="177">
        <v>16982</v>
      </c>
      <c r="H27" s="177">
        <f>L27+P27</f>
        <v>20482</v>
      </c>
      <c r="I27" s="177">
        <f>M27+Q27</f>
        <v>9818</v>
      </c>
      <c r="J27" s="177"/>
      <c r="K27" s="177">
        <v>16271</v>
      </c>
      <c r="L27" s="108">
        <v>19808</v>
      </c>
      <c r="M27" s="108">
        <v>9331</v>
      </c>
      <c r="N27" s="108"/>
      <c r="O27" s="177">
        <v>611</v>
      </c>
      <c r="P27" s="108">
        <v>674</v>
      </c>
      <c r="Q27" s="108">
        <v>487</v>
      </c>
      <c r="R27" s="54">
        <v>379</v>
      </c>
    </row>
    <row r="28" spans="2:18" s="124" customFormat="1" ht="12" customHeight="1">
      <c r="B28" s="116"/>
      <c r="C28" s="165"/>
      <c r="D28" s="165"/>
      <c r="E28" s="189" t="s">
        <v>1235</v>
      </c>
      <c r="F28" s="190"/>
      <c r="G28" s="177">
        <f>K28+O28</f>
        <v>40046</v>
      </c>
      <c r="H28" s="177">
        <f>L28+P28</f>
        <v>49624</v>
      </c>
      <c r="I28" s="177">
        <f>M28+Q28</f>
        <v>20972</v>
      </c>
      <c r="J28" s="177"/>
      <c r="K28" s="177">
        <v>16419</v>
      </c>
      <c r="L28" s="108">
        <v>19940</v>
      </c>
      <c r="M28" s="108">
        <v>9407</v>
      </c>
      <c r="N28" s="108"/>
      <c r="O28" s="177">
        <v>23627</v>
      </c>
      <c r="P28" s="108">
        <v>29684</v>
      </c>
      <c r="Q28" s="108">
        <v>11565</v>
      </c>
      <c r="R28" s="54">
        <v>373</v>
      </c>
    </row>
    <row r="29" spans="2:18" s="124" customFormat="1" ht="12" customHeight="1">
      <c r="B29" s="116"/>
      <c r="C29" s="165"/>
      <c r="D29" s="165"/>
      <c r="E29" s="189"/>
      <c r="F29" s="190"/>
      <c r="G29" s="177"/>
      <c r="H29" s="177"/>
      <c r="I29" s="177"/>
      <c r="J29" s="177"/>
      <c r="K29" s="108"/>
      <c r="L29" s="108"/>
      <c r="M29" s="108"/>
      <c r="N29" s="108"/>
      <c r="O29" s="108"/>
      <c r="P29" s="108"/>
      <c r="Q29" s="108"/>
      <c r="R29" s="54"/>
    </row>
    <row r="30" spans="2:18" s="124" customFormat="1" ht="12" customHeight="1">
      <c r="B30" s="1152" t="s">
        <v>1236</v>
      </c>
      <c r="C30" s="124" t="s">
        <v>1237</v>
      </c>
      <c r="E30" s="57" t="s">
        <v>1238</v>
      </c>
      <c r="F30" s="191"/>
      <c r="G30" s="177">
        <v>20308</v>
      </c>
      <c r="H30" s="177">
        <f>L30+P30</f>
        <v>22031</v>
      </c>
      <c r="I30" s="177">
        <f>M30+Q30</f>
        <v>8453</v>
      </c>
      <c r="J30" s="177"/>
      <c r="K30" s="177">
        <v>57735</v>
      </c>
      <c r="L30" s="108">
        <v>19175</v>
      </c>
      <c r="M30" s="108">
        <v>7821</v>
      </c>
      <c r="N30" s="108"/>
      <c r="O30" s="177">
        <v>2573</v>
      </c>
      <c r="P30" s="108">
        <v>2856</v>
      </c>
      <c r="Q30" s="108">
        <v>632</v>
      </c>
      <c r="R30" s="54">
        <v>381</v>
      </c>
    </row>
    <row r="31" spans="2:18" s="124" customFormat="1" ht="12" customHeight="1">
      <c r="B31" s="1152"/>
      <c r="C31" s="124" t="s">
        <v>1239</v>
      </c>
      <c r="E31" s="57" t="s">
        <v>468</v>
      </c>
      <c r="F31" s="191"/>
      <c r="G31" s="177">
        <f aca="true" t="shared" si="1" ref="G31:G43">K31+O31</f>
        <v>16446</v>
      </c>
      <c r="H31" s="177">
        <f>L31+P31</f>
        <v>18117</v>
      </c>
      <c r="I31" s="177">
        <f>M31+Q31</f>
        <v>7650</v>
      </c>
      <c r="J31" s="177"/>
      <c r="K31" s="177">
        <v>13591</v>
      </c>
      <c r="L31" s="108">
        <v>14914</v>
      </c>
      <c r="M31" s="108">
        <v>6601</v>
      </c>
      <c r="N31" s="108"/>
      <c r="O31" s="177">
        <v>2855</v>
      </c>
      <c r="P31" s="108">
        <v>3203</v>
      </c>
      <c r="Q31" s="108">
        <v>1049</v>
      </c>
      <c r="R31" s="54">
        <v>358</v>
      </c>
    </row>
    <row r="32" spans="2:18" s="124" customFormat="1" ht="12" customHeight="1">
      <c r="B32" s="1152"/>
      <c r="C32" s="124" t="s">
        <v>1240</v>
      </c>
      <c r="E32" s="57" t="s">
        <v>469</v>
      </c>
      <c r="F32" s="191"/>
      <c r="G32" s="177">
        <f t="shared" si="1"/>
        <v>15369</v>
      </c>
      <c r="H32" s="177">
        <f>L32+P32</f>
        <v>21175</v>
      </c>
      <c r="I32" s="177">
        <v>9067</v>
      </c>
      <c r="J32" s="177"/>
      <c r="K32" s="177">
        <v>12566</v>
      </c>
      <c r="L32" s="108">
        <v>17064</v>
      </c>
      <c r="M32" s="108">
        <v>7685</v>
      </c>
      <c r="N32" s="108"/>
      <c r="O32" s="177">
        <v>2803</v>
      </c>
      <c r="P32" s="108">
        <v>4111</v>
      </c>
      <c r="Q32" s="108">
        <v>1383</v>
      </c>
      <c r="R32" s="54">
        <v>370</v>
      </c>
    </row>
    <row r="33" spans="2:18" s="124" customFormat="1" ht="12" customHeight="1">
      <c r="B33" s="1152"/>
      <c r="C33" s="192"/>
      <c r="D33" s="192">
        <v>18</v>
      </c>
      <c r="E33" s="57" t="s">
        <v>1241</v>
      </c>
      <c r="F33" s="191"/>
      <c r="G33" s="177">
        <f t="shared" si="1"/>
        <v>11585</v>
      </c>
      <c r="H33" s="177">
        <f>L33+P33</f>
        <v>20336</v>
      </c>
      <c r="I33" s="177">
        <v>6754</v>
      </c>
      <c r="J33" s="177"/>
      <c r="K33" s="177">
        <v>9526</v>
      </c>
      <c r="L33" s="108">
        <v>15971</v>
      </c>
      <c r="M33" s="108">
        <v>5835</v>
      </c>
      <c r="N33" s="108"/>
      <c r="O33" s="177">
        <v>2059</v>
      </c>
      <c r="P33" s="108">
        <v>4365</v>
      </c>
      <c r="Q33" s="108">
        <v>738</v>
      </c>
      <c r="R33" s="54">
        <v>328</v>
      </c>
    </row>
    <row r="34" spans="2:18" s="124" customFormat="1" ht="12" customHeight="1">
      <c r="B34" s="1152"/>
      <c r="C34" s="187"/>
      <c r="D34" s="187">
        <v>20</v>
      </c>
      <c r="E34" s="57" t="s">
        <v>1242</v>
      </c>
      <c r="F34" s="191"/>
      <c r="G34" s="177">
        <f t="shared" si="1"/>
        <v>10144</v>
      </c>
      <c r="H34" s="177">
        <v>17482</v>
      </c>
      <c r="I34" s="177">
        <f>M34+Q34</f>
        <v>8356</v>
      </c>
      <c r="J34" s="177"/>
      <c r="K34" s="177">
        <v>8975</v>
      </c>
      <c r="L34" s="108">
        <v>15012</v>
      </c>
      <c r="M34" s="108">
        <v>7524</v>
      </c>
      <c r="N34" s="108"/>
      <c r="O34" s="177">
        <v>1169</v>
      </c>
      <c r="P34" s="108">
        <v>2469</v>
      </c>
      <c r="Q34" s="108">
        <v>832</v>
      </c>
      <c r="R34" s="54">
        <v>416</v>
      </c>
    </row>
    <row r="35" spans="2:18" s="124" customFormat="1" ht="12" customHeight="1">
      <c r="B35" s="1152"/>
      <c r="C35" s="187"/>
      <c r="D35" s="187">
        <v>22</v>
      </c>
      <c r="E35" s="57" t="s">
        <v>1243</v>
      </c>
      <c r="F35" s="191"/>
      <c r="G35" s="177">
        <f t="shared" si="1"/>
        <v>12103</v>
      </c>
      <c r="H35" s="177">
        <f aca="true" t="shared" si="2" ref="H35:H41">L35+P35</f>
        <v>15379</v>
      </c>
      <c r="I35" s="177">
        <v>7086</v>
      </c>
      <c r="J35" s="177"/>
      <c r="K35" s="177">
        <v>10622</v>
      </c>
      <c r="L35" s="108">
        <v>13459</v>
      </c>
      <c r="M35" s="108">
        <v>6228</v>
      </c>
      <c r="N35" s="108"/>
      <c r="O35" s="177">
        <v>1481</v>
      </c>
      <c r="P35" s="108">
        <v>1920</v>
      </c>
      <c r="Q35" s="108">
        <v>857</v>
      </c>
      <c r="R35" s="54">
        <v>486</v>
      </c>
    </row>
    <row r="36" spans="2:18" s="124" customFormat="1" ht="12" customHeight="1">
      <c r="B36" s="1152"/>
      <c r="C36" s="187"/>
      <c r="D36" s="187">
        <v>23</v>
      </c>
      <c r="E36" s="57" t="s">
        <v>1244</v>
      </c>
      <c r="F36" s="191"/>
      <c r="G36" s="177">
        <f t="shared" si="1"/>
        <v>12862</v>
      </c>
      <c r="H36" s="177">
        <f t="shared" si="2"/>
        <v>14373</v>
      </c>
      <c r="I36" s="177">
        <f aca="true" t="shared" si="3" ref="I36:I41">M36+Q36</f>
        <v>8550</v>
      </c>
      <c r="J36" s="177"/>
      <c r="K36" s="177">
        <v>11082</v>
      </c>
      <c r="L36" s="108">
        <v>12218</v>
      </c>
      <c r="M36" s="108">
        <v>7842</v>
      </c>
      <c r="N36" s="108"/>
      <c r="O36" s="177">
        <v>1780</v>
      </c>
      <c r="P36" s="108">
        <v>2155</v>
      </c>
      <c r="Q36" s="108">
        <v>708</v>
      </c>
      <c r="R36" s="54">
        <v>307</v>
      </c>
    </row>
    <row r="37" spans="2:18" s="124" customFormat="1" ht="12" customHeight="1">
      <c r="B37" s="1152"/>
      <c r="C37" s="187"/>
      <c r="D37" s="187">
        <v>25</v>
      </c>
      <c r="E37" s="57" t="s">
        <v>1245</v>
      </c>
      <c r="F37" s="191"/>
      <c r="G37" s="177">
        <f t="shared" si="1"/>
        <v>25166</v>
      </c>
      <c r="H37" s="177">
        <f t="shared" si="2"/>
        <v>25654</v>
      </c>
      <c r="I37" s="177">
        <f t="shared" si="3"/>
        <v>17713</v>
      </c>
      <c r="J37" s="177"/>
      <c r="K37" s="177">
        <v>20027</v>
      </c>
      <c r="L37" s="108">
        <v>20414</v>
      </c>
      <c r="M37" s="108">
        <v>14173</v>
      </c>
      <c r="N37" s="108"/>
      <c r="O37" s="177">
        <v>5139</v>
      </c>
      <c r="P37" s="108">
        <v>5240</v>
      </c>
      <c r="Q37" s="108">
        <v>3540</v>
      </c>
      <c r="R37" s="193">
        <v>0</v>
      </c>
    </row>
    <row r="38" spans="2:18" s="124" customFormat="1" ht="12" customHeight="1">
      <c r="B38" s="1152"/>
      <c r="C38" s="187"/>
      <c r="D38" s="187">
        <v>34</v>
      </c>
      <c r="E38" s="57" t="s">
        <v>1246</v>
      </c>
      <c r="F38" s="191"/>
      <c r="G38" s="177">
        <f t="shared" si="1"/>
        <v>17023</v>
      </c>
      <c r="H38" s="177">
        <f t="shared" si="2"/>
        <v>19760</v>
      </c>
      <c r="I38" s="177">
        <f t="shared" si="3"/>
        <v>10264</v>
      </c>
      <c r="J38" s="177"/>
      <c r="K38" s="177">
        <v>14035</v>
      </c>
      <c r="L38" s="108">
        <v>16443</v>
      </c>
      <c r="M38" s="108">
        <v>8082</v>
      </c>
      <c r="N38" s="108"/>
      <c r="O38" s="177">
        <v>2988</v>
      </c>
      <c r="P38" s="108">
        <v>3317</v>
      </c>
      <c r="Q38" s="108">
        <v>2182</v>
      </c>
      <c r="R38" s="54">
        <v>407</v>
      </c>
    </row>
    <row r="39" spans="2:18" s="124" customFormat="1" ht="12" customHeight="1">
      <c r="B39" s="1152"/>
      <c r="C39" s="187"/>
      <c r="D39" s="187">
        <v>35</v>
      </c>
      <c r="E39" s="57" t="s">
        <v>1247</v>
      </c>
      <c r="F39" s="191"/>
      <c r="G39" s="177">
        <f t="shared" si="1"/>
        <v>13162</v>
      </c>
      <c r="H39" s="177">
        <f t="shared" si="2"/>
        <v>18857</v>
      </c>
      <c r="I39" s="177">
        <f t="shared" si="3"/>
        <v>9175</v>
      </c>
      <c r="J39" s="177"/>
      <c r="K39" s="177">
        <v>9883</v>
      </c>
      <c r="L39" s="108">
        <v>13693</v>
      </c>
      <c r="M39" s="108">
        <v>7188</v>
      </c>
      <c r="N39" s="108"/>
      <c r="O39" s="177">
        <v>3279</v>
      </c>
      <c r="P39" s="108">
        <v>5164</v>
      </c>
      <c r="Q39" s="108">
        <v>1987</v>
      </c>
      <c r="R39" s="54">
        <v>365</v>
      </c>
    </row>
    <row r="40" spans="2:18" s="124" customFormat="1" ht="12" customHeight="1">
      <c r="B40" s="1152"/>
      <c r="C40" s="194" t="s">
        <v>1248</v>
      </c>
      <c r="D40" s="194"/>
      <c r="E40" s="57" t="s">
        <v>1249</v>
      </c>
      <c r="F40" s="191"/>
      <c r="G40" s="177">
        <f t="shared" si="1"/>
        <v>15281</v>
      </c>
      <c r="H40" s="177">
        <f t="shared" si="2"/>
        <v>15902</v>
      </c>
      <c r="I40" s="177">
        <f t="shared" si="3"/>
        <v>10616</v>
      </c>
      <c r="J40" s="177"/>
      <c r="K40" s="177">
        <v>12158</v>
      </c>
      <c r="L40" s="108">
        <v>12895</v>
      </c>
      <c r="M40" s="108">
        <v>8308</v>
      </c>
      <c r="N40" s="108"/>
      <c r="O40" s="177">
        <v>3123</v>
      </c>
      <c r="P40" s="108">
        <v>3007</v>
      </c>
      <c r="Q40" s="108">
        <v>2308</v>
      </c>
      <c r="R40" s="54">
        <v>259</v>
      </c>
    </row>
    <row r="41" spans="2:18" s="124" customFormat="1" ht="12" customHeight="1">
      <c r="B41" s="1152"/>
      <c r="C41" s="124" t="s">
        <v>1250</v>
      </c>
      <c r="E41" s="57" t="s">
        <v>1251</v>
      </c>
      <c r="F41" s="191"/>
      <c r="G41" s="177">
        <f t="shared" si="1"/>
        <v>29653</v>
      </c>
      <c r="H41" s="177">
        <f t="shared" si="2"/>
        <v>34719</v>
      </c>
      <c r="I41" s="177">
        <f t="shared" si="3"/>
        <v>18446</v>
      </c>
      <c r="J41" s="177"/>
      <c r="K41" s="177">
        <v>21982</v>
      </c>
      <c r="L41" s="108">
        <v>25788</v>
      </c>
      <c r="M41" s="108">
        <v>13597</v>
      </c>
      <c r="N41" s="108"/>
      <c r="O41" s="177">
        <v>7671</v>
      </c>
      <c r="P41" s="108">
        <v>8931</v>
      </c>
      <c r="Q41" s="108">
        <v>4849</v>
      </c>
      <c r="R41" s="193">
        <v>0</v>
      </c>
    </row>
    <row r="42" spans="2:18" s="124" customFormat="1" ht="12" customHeight="1">
      <c r="B42" s="1152"/>
      <c r="C42" s="124" t="s">
        <v>1252</v>
      </c>
      <c r="E42" s="57" t="s">
        <v>1253</v>
      </c>
      <c r="F42" s="191"/>
      <c r="G42" s="177">
        <f t="shared" si="1"/>
        <v>28715</v>
      </c>
      <c r="H42" s="177">
        <v>31508</v>
      </c>
      <c r="I42" s="177">
        <v>17371</v>
      </c>
      <c r="J42" s="177"/>
      <c r="K42" s="177">
        <v>21319</v>
      </c>
      <c r="L42" s="108">
        <v>23402</v>
      </c>
      <c r="M42" s="108">
        <v>12816</v>
      </c>
      <c r="N42" s="108"/>
      <c r="O42" s="177">
        <v>7396</v>
      </c>
      <c r="P42" s="177">
        <v>8105</v>
      </c>
      <c r="Q42" s="108">
        <v>4554</v>
      </c>
      <c r="R42" s="54">
        <v>318</v>
      </c>
    </row>
    <row r="43" spans="2:18" s="124" customFormat="1" ht="12" customHeight="1">
      <c r="B43" s="1152"/>
      <c r="C43" s="124" t="s">
        <v>1254</v>
      </c>
      <c r="E43" s="57" t="s">
        <v>1255</v>
      </c>
      <c r="F43" s="191"/>
      <c r="G43" s="177">
        <f t="shared" si="1"/>
        <v>30049</v>
      </c>
      <c r="H43" s="177">
        <f>L43+P43</f>
        <v>30500</v>
      </c>
      <c r="I43" s="177">
        <f>M43+Q43</f>
        <v>22687</v>
      </c>
      <c r="J43" s="177"/>
      <c r="K43" s="177">
        <v>22213</v>
      </c>
      <c r="L43" s="177">
        <v>22633</v>
      </c>
      <c r="M43" s="177">
        <v>18156</v>
      </c>
      <c r="N43" s="177"/>
      <c r="O43" s="177">
        <v>7836</v>
      </c>
      <c r="P43" s="108">
        <v>7867</v>
      </c>
      <c r="Q43" s="177">
        <v>4531</v>
      </c>
      <c r="R43" s="54">
        <v>302</v>
      </c>
    </row>
    <row r="44" spans="2:18" s="124" customFormat="1" ht="12" customHeight="1">
      <c r="B44" s="1153"/>
      <c r="C44" s="124" t="s">
        <v>1256</v>
      </c>
      <c r="E44" s="57" t="s">
        <v>1257</v>
      </c>
      <c r="F44" s="191"/>
      <c r="G44" s="195">
        <v>0</v>
      </c>
      <c r="H44" s="195">
        <v>0</v>
      </c>
      <c r="I44" s="195">
        <v>0</v>
      </c>
      <c r="J44" s="195"/>
      <c r="K44" s="195">
        <v>0</v>
      </c>
      <c r="L44" s="195">
        <v>0</v>
      </c>
      <c r="M44" s="195">
        <v>0</v>
      </c>
      <c r="N44" s="195"/>
      <c r="O44" s="195">
        <v>0</v>
      </c>
      <c r="P44" s="195">
        <v>0</v>
      </c>
      <c r="Q44" s="195">
        <v>0</v>
      </c>
      <c r="R44" s="193">
        <v>0</v>
      </c>
    </row>
    <row r="45" spans="2:18" s="124" customFormat="1" ht="12" customHeight="1">
      <c r="B45" s="1153"/>
      <c r="C45" s="124" t="s">
        <v>1258</v>
      </c>
      <c r="E45" s="57" t="s">
        <v>1259</v>
      </c>
      <c r="F45" s="191"/>
      <c r="G45" s="195">
        <v>0</v>
      </c>
      <c r="H45" s="195">
        <v>0</v>
      </c>
      <c r="I45" s="195">
        <v>0</v>
      </c>
      <c r="J45" s="195"/>
      <c r="K45" s="195">
        <v>0</v>
      </c>
      <c r="L45" s="195">
        <v>0</v>
      </c>
      <c r="M45" s="195">
        <v>0</v>
      </c>
      <c r="N45" s="195"/>
      <c r="O45" s="195">
        <v>0</v>
      </c>
      <c r="P45" s="195">
        <v>0</v>
      </c>
      <c r="Q45" s="195">
        <v>0</v>
      </c>
      <c r="R45" s="193">
        <v>0</v>
      </c>
    </row>
    <row r="46" spans="2:18" s="124" customFormat="1" ht="12" customHeight="1">
      <c r="B46" s="196"/>
      <c r="E46" s="57"/>
      <c r="F46" s="191"/>
      <c r="G46" s="177"/>
      <c r="H46" s="177"/>
      <c r="I46" s="177"/>
      <c r="J46" s="177"/>
      <c r="K46" s="177"/>
      <c r="L46" s="177"/>
      <c r="M46" s="177"/>
      <c r="N46" s="177"/>
      <c r="O46" s="177"/>
      <c r="P46" s="108"/>
      <c r="Q46" s="177"/>
      <c r="R46" s="54"/>
    </row>
    <row r="47" spans="2:18" ht="12" customHeight="1">
      <c r="B47" s="1152" t="s">
        <v>1260</v>
      </c>
      <c r="C47" s="124" t="s">
        <v>1261</v>
      </c>
      <c r="D47" s="124"/>
      <c r="E47" s="57" t="s">
        <v>1238</v>
      </c>
      <c r="F47" s="191"/>
      <c r="G47" s="177">
        <f aca="true" t="shared" si="4" ref="G47:G56">K47+O47</f>
        <v>16973</v>
      </c>
      <c r="H47" s="177">
        <f aca="true" t="shared" si="5" ref="H47:H56">L47+P47</f>
        <v>19866</v>
      </c>
      <c r="I47" s="177">
        <f aca="true" t="shared" si="6" ref="I47:I56">M47+Q47</f>
        <v>7425</v>
      </c>
      <c r="J47" s="177"/>
      <c r="K47" s="177">
        <v>16788</v>
      </c>
      <c r="L47" s="161">
        <v>17866</v>
      </c>
      <c r="M47" s="161">
        <v>6981</v>
      </c>
      <c r="N47" s="161"/>
      <c r="O47" s="177">
        <v>185</v>
      </c>
      <c r="P47" s="161">
        <v>2000</v>
      </c>
      <c r="Q47" s="161">
        <v>444</v>
      </c>
      <c r="R47" s="193">
        <v>0</v>
      </c>
    </row>
    <row r="48" spans="2:18" ht="12" customHeight="1">
      <c r="B48" s="1152"/>
      <c r="C48" s="124" t="s">
        <v>1239</v>
      </c>
      <c r="D48" s="124"/>
      <c r="E48" s="57" t="s">
        <v>1262</v>
      </c>
      <c r="F48" s="84"/>
      <c r="G48" s="177">
        <f t="shared" si="4"/>
        <v>14557</v>
      </c>
      <c r="H48" s="177">
        <f t="shared" si="5"/>
        <v>16209</v>
      </c>
      <c r="I48" s="177">
        <f t="shared" si="6"/>
        <v>6358</v>
      </c>
      <c r="J48" s="177"/>
      <c r="K48" s="177">
        <v>12460</v>
      </c>
      <c r="L48" s="161">
        <v>13771</v>
      </c>
      <c r="M48" s="161">
        <v>5878</v>
      </c>
      <c r="N48" s="161"/>
      <c r="O48" s="177">
        <v>2097</v>
      </c>
      <c r="P48" s="161">
        <v>2438</v>
      </c>
      <c r="Q48" s="161">
        <v>480</v>
      </c>
      <c r="R48" s="193">
        <v>0</v>
      </c>
    </row>
    <row r="49" spans="2:18" ht="12" customHeight="1">
      <c r="B49" s="1152"/>
      <c r="C49" s="124" t="s">
        <v>1263</v>
      </c>
      <c r="D49" s="124"/>
      <c r="E49" s="57" t="s">
        <v>1264</v>
      </c>
      <c r="F49" s="84"/>
      <c r="G49" s="177">
        <f t="shared" si="4"/>
        <v>13648</v>
      </c>
      <c r="H49" s="177">
        <f t="shared" si="5"/>
        <v>18847</v>
      </c>
      <c r="I49" s="177">
        <f t="shared" si="6"/>
        <v>8710</v>
      </c>
      <c r="J49" s="177"/>
      <c r="K49" s="177">
        <v>11332</v>
      </c>
      <c r="L49" s="161">
        <v>15440</v>
      </c>
      <c r="M49" s="161">
        <v>7431</v>
      </c>
      <c r="N49" s="161"/>
      <c r="O49" s="177">
        <v>2316</v>
      </c>
      <c r="P49" s="161">
        <v>3407</v>
      </c>
      <c r="Q49" s="161">
        <v>1279</v>
      </c>
      <c r="R49" s="193">
        <v>0</v>
      </c>
    </row>
    <row r="50" spans="2:18" ht="12" customHeight="1">
      <c r="B50" s="1152"/>
      <c r="C50" s="197"/>
      <c r="D50" s="192">
        <v>18</v>
      </c>
      <c r="E50" s="57" t="s">
        <v>1241</v>
      </c>
      <c r="F50" s="191"/>
      <c r="G50" s="177">
        <f t="shared" si="4"/>
        <v>10043</v>
      </c>
      <c r="H50" s="177">
        <f t="shared" si="5"/>
        <v>17756</v>
      </c>
      <c r="I50" s="177">
        <f t="shared" si="6"/>
        <v>6245</v>
      </c>
      <c r="J50" s="177"/>
      <c r="K50" s="177">
        <v>8453</v>
      </c>
      <c r="L50" s="161">
        <v>14250</v>
      </c>
      <c r="M50" s="161">
        <v>5589</v>
      </c>
      <c r="N50" s="161"/>
      <c r="O50" s="177">
        <v>1590</v>
      </c>
      <c r="P50" s="161">
        <v>3506</v>
      </c>
      <c r="Q50" s="161">
        <v>656</v>
      </c>
      <c r="R50" s="193">
        <v>0</v>
      </c>
    </row>
    <row r="51" spans="2:18" ht="12" customHeight="1">
      <c r="B51" s="1152"/>
      <c r="C51" s="187"/>
      <c r="D51" s="187">
        <v>20</v>
      </c>
      <c r="E51" s="57" t="s">
        <v>1242</v>
      </c>
      <c r="F51" s="191"/>
      <c r="G51" s="177">
        <f t="shared" si="4"/>
        <v>9223</v>
      </c>
      <c r="H51" s="177">
        <f t="shared" si="5"/>
        <v>14172</v>
      </c>
      <c r="I51" s="177">
        <f t="shared" si="6"/>
        <v>8271</v>
      </c>
      <c r="J51" s="177"/>
      <c r="K51" s="177">
        <v>8265</v>
      </c>
      <c r="L51" s="161">
        <v>12440</v>
      </c>
      <c r="M51" s="161">
        <v>7461</v>
      </c>
      <c r="N51" s="161"/>
      <c r="O51" s="177">
        <v>958</v>
      </c>
      <c r="P51" s="161">
        <v>1732</v>
      </c>
      <c r="Q51" s="161">
        <v>810</v>
      </c>
      <c r="R51" s="193">
        <v>0</v>
      </c>
    </row>
    <row r="52" spans="2:18" ht="12" customHeight="1">
      <c r="B52" s="1152"/>
      <c r="C52" s="187"/>
      <c r="D52" s="187">
        <v>22</v>
      </c>
      <c r="E52" s="57" t="s">
        <v>1243</v>
      </c>
      <c r="F52" s="191"/>
      <c r="G52" s="177">
        <f t="shared" si="4"/>
        <v>10440</v>
      </c>
      <c r="H52" s="177">
        <f t="shared" si="5"/>
        <v>13479</v>
      </c>
      <c r="I52" s="177">
        <f t="shared" si="6"/>
        <v>6552</v>
      </c>
      <c r="J52" s="177"/>
      <c r="K52" s="177">
        <v>9309</v>
      </c>
      <c r="L52" s="161">
        <v>12021</v>
      </c>
      <c r="M52" s="161">
        <v>5829</v>
      </c>
      <c r="N52" s="161"/>
      <c r="O52" s="177">
        <v>1131</v>
      </c>
      <c r="P52" s="161">
        <v>1458</v>
      </c>
      <c r="Q52" s="161">
        <v>723</v>
      </c>
      <c r="R52" s="193">
        <v>0</v>
      </c>
    </row>
    <row r="53" spans="2:18" ht="12" customHeight="1">
      <c r="B53" s="1152"/>
      <c r="C53" s="187"/>
      <c r="D53" s="187">
        <v>23</v>
      </c>
      <c r="E53" s="57" t="s">
        <v>1244</v>
      </c>
      <c r="F53" s="191"/>
      <c r="G53" s="177">
        <f t="shared" si="4"/>
        <v>11443</v>
      </c>
      <c r="H53" s="177">
        <f t="shared" si="5"/>
        <v>12293</v>
      </c>
      <c r="I53" s="177">
        <f t="shared" si="6"/>
        <v>8753</v>
      </c>
      <c r="J53" s="177"/>
      <c r="K53" s="177">
        <v>10005</v>
      </c>
      <c r="L53" s="161">
        <v>10628</v>
      </c>
      <c r="M53" s="161">
        <v>8073</v>
      </c>
      <c r="N53" s="161"/>
      <c r="O53" s="177">
        <v>1438</v>
      </c>
      <c r="P53" s="161">
        <v>1665</v>
      </c>
      <c r="Q53" s="161">
        <v>680</v>
      </c>
      <c r="R53" s="193">
        <v>0</v>
      </c>
    </row>
    <row r="54" spans="2:18" ht="12" customHeight="1">
      <c r="B54" s="1152"/>
      <c r="C54" s="187"/>
      <c r="D54" s="187">
        <v>25</v>
      </c>
      <c r="E54" s="57" t="s">
        <v>1245</v>
      </c>
      <c r="F54" s="191"/>
      <c r="G54" s="177">
        <f t="shared" si="4"/>
        <v>24661</v>
      </c>
      <c r="H54" s="177">
        <f t="shared" si="5"/>
        <v>24755</v>
      </c>
      <c r="I54" s="177">
        <f t="shared" si="6"/>
        <v>22964</v>
      </c>
      <c r="J54" s="177"/>
      <c r="K54" s="177">
        <v>19662</v>
      </c>
      <c r="L54" s="161">
        <v>19746</v>
      </c>
      <c r="M54" s="161">
        <v>18235</v>
      </c>
      <c r="N54" s="161"/>
      <c r="O54" s="177">
        <v>4999</v>
      </c>
      <c r="P54" s="161">
        <v>5009</v>
      </c>
      <c r="Q54" s="161">
        <v>4729</v>
      </c>
      <c r="R54" s="193">
        <v>0</v>
      </c>
    </row>
    <row r="55" spans="2:18" ht="12" customHeight="1">
      <c r="B55" s="1152"/>
      <c r="C55" s="187"/>
      <c r="D55" s="187">
        <v>34</v>
      </c>
      <c r="E55" s="57" t="s">
        <v>1246</v>
      </c>
      <c r="F55" s="191"/>
      <c r="G55" s="177">
        <f t="shared" si="4"/>
        <v>15782</v>
      </c>
      <c r="H55" s="177">
        <f t="shared" si="5"/>
        <v>18057</v>
      </c>
      <c r="I55" s="177">
        <f t="shared" si="6"/>
        <v>9938</v>
      </c>
      <c r="J55" s="177"/>
      <c r="K55" s="177">
        <v>12985</v>
      </c>
      <c r="L55" s="161">
        <v>15040</v>
      </c>
      <c r="M55" s="161">
        <v>7700</v>
      </c>
      <c r="N55" s="161"/>
      <c r="O55" s="177">
        <v>2797</v>
      </c>
      <c r="P55" s="161">
        <v>3017</v>
      </c>
      <c r="Q55" s="161">
        <v>2238</v>
      </c>
      <c r="R55" s="193">
        <v>0</v>
      </c>
    </row>
    <row r="56" spans="2:18" ht="12" customHeight="1">
      <c r="B56" s="1152"/>
      <c r="C56" s="187"/>
      <c r="D56" s="187">
        <v>35</v>
      </c>
      <c r="E56" s="57" t="s">
        <v>1247</v>
      </c>
      <c r="F56" s="191"/>
      <c r="G56" s="177">
        <f t="shared" si="4"/>
        <v>11135</v>
      </c>
      <c r="H56" s="177">
        <f t="shared" si="5"/>
        <v>15441</v>
      </c>
      <c r="I56" s="177">
        <f t="shared" si="6"/>
        <v>8709</v>
      </c>
      <c r="J56" s="177"/>
      <c r="K56" s="177">
        <v>8640</v>
      </c>
      <c r="L56" s="161">
        <v>11679</v>
      </c>
      <c r="M56" s="161">
        <v>6908</v>
      </c>
      <c r="N56" s="161"/>
      <c r="O56" s="177">
        <v>2495</v>
      </c>
      <c r="P56" s="161">
        <v>3762</v>
      </c>
      <c r="Q56" s="161">
        <v>1801</v>
      </c>
      <c r="R56" s="193">
        <v>0</v>
      </c>
    </row>
    <row r="57" spans="2:18" ht="12" customHeight="1">
      <c r="B57" s="198"/>
      <c r="C57" s="161"/>
      <c r="D57" s="161"/>
      <c r="E57" s="57"/>
      <c r="F57" s="191"/>
      <c r="G57" s="177"/>
      <c r="H57" s="177"/>
      <c r="I57" s="177"/>
      <c r="J57" s="177"/>
      <c r="K57" s="161"/>
      <c r="L57" s="161"/>
      <c r="M57" s="161"/>
      <c r="N57" s="161"/>
      <c r="O57" s="161"/>
      <c r="P57" s="161"/>
      <c r="Q57" s="161"/>
      <c r="R57" s="199"/>
    </row>
    <row r="58" spans="2:18" ht="12" customHeight="1">
      <c r="B58" s="1152" t="s">
        <v>1265</v>
      </c>
      <c r="C58" s="124" t="s">
        <v>1266</v>
      </c>
      <c r="D58" s="124"/>
      <c r="E58" s="57" t="s">
        <v>1238</v>
      </c>
      <c r="F58" s="191"/>
      <c r="G58" s="177">
        <f>K58+O58</f>
        <v>25833</v>
      </c>
      <c r="H58" s="177">
        <v>30293</v>
      </c>
      <c r="I58" s="177">
        <f>M58+Q58</f>
        <v>9979</v>
      </c>
      <c r="J58" s="177"/>
      <c r="K58" s="177">
        <v>20924</v>
      </c>
      <c r="L58" s="161">
        <v>24272</v>
      </c>
      <c r="M58" s="161">
        <v>9068</v>
      </c>
      <c r="N58" s="161"/>
      <c r="O58" s="177">
        <v>4909</v>
      </c>
      <c r="P58" s="161">
        <v>6020</v>
      </c>
      <c r="Q58" s="161">
        <v>911</v>
      </c>
      <c r="R58" s="193">
        <v>0</v>
      </c>
    </row>
    <row r="59" spans="2:18" ht="12" customHeight="1">
      <c r="B59" s="1152"/>
      <c r="C59" s="124" t="s">
        <v>1239</v>
      </c>
      <c r="D59" s="124"/>
      <c r="E59" s="57" t="s">
        <v>1262</v>
      </c>
      <c r="F59" s="84"/>
      <c r="G59" s="177">
        <f>K59+O59</f>
        <v>21412</v>
      </c>
      <c r="H59" s="177">
        <f>L59+P59</f>
        <v>22964</v>
      </c>
      <c r="I59" s="177">
        <f>M59+Q59</f>
        <v>11848</v>
      </c>
      <c r="J59" s="177"/>
      <c r="K59" s="177">
        <v>16566</v>
      </c>
      <c r="L59" s="161">
        <v>17850</v>
      </c>
      <c r="M59" s="161">
        <v>8832</v>
      </c>
      <c r="N59" s="161"/>
      <c r="O59" s="177">
        <v>4846</v>
      </c>
      <c r="P59" s="161">
        <v>5114</v>
      </c>
      <c r="Q59" s="161">
        <v>3016</v>
      </c>
      <c r="R59" s="193">
        <v>0</v>
      </c>
    </row>
    <row r="60" spans="2:18" ht="12" customHeight="1">
      <c r="B60" s="1152"/>
      <c r="C60" s="124" t="s">
        <v>1263</v>
      </c>
      <c r="D60" s="124"/>
      <c r="E60" s="57" t="s">
        <v>1264</v>
      </c>
      <c r="F60" s="84"/>
      <c r="G60" s="177">
        <f>K60+O60</f>
        <v>24413</v>
      </c>
      <c r="H60" s="177">
        <v>29751</v>
      </c>
      <c r="I60" s="177">
        <v>12403</v>
      </c>
      <c r="J60" s="177"/>
      <c r="K60" s="177">
        <v>19055</v>
      </c>
      <c r="L60" s="161">
        <v>23128</v>
      </c>
      <c r="M60" s="161">
        <v>9910</v>
      </c>
      <c r="N60" s="161"/>
      <c r="O60" s="177">
        <v>5358</v>
      </c>
      <c r="P60" s="161">
        <v>6710</v>
      </c>
      <c r="Q60" s="161">
        <v>2293</v>
      </c>
      <c r="R60" s="193">
        <v>0</v>
      </c>
    </row>
    <row r="61" spans="2:18" ht="12" customHeight="1">
      <c r="B61" s="1152"/>
      <c r="C61" s="197"/>
      <c r="D61" s="192">
        <v>18</v>
      </c>
      <c r="E61" s="57" t="s">
        <v>1241</v>
      </c>
      <c r="F61" s="191"/>
      <c r="G61" s="177">
        <v>22745</v>
      </c>
      <c r="H61" s="177">
        <v>30393</v>
      </c>
      <c r="I61" s="177">
        <f aca="true" t="shared" si="7" ref="I61:I67">M61+Q61</f>
        <v>10686</v>
      </c>
      <c r="J61" s="177"/>
      <c r="K61" s="177">
        <v>17406</v>
      </c>
      <c r="L61" s="161">
        <v>22773</v>
      </c>
      <c r="M61" s="161">
        <v>8960</v>
      </c>
      <c r="N61" s="161"/>
      <c r="O61" s="177">
        <v>5338</v>
      </c>
      <c r="P61" s="161">
        <v>7619</v>
      </c>
      <c r="Q61" s="161">
        <v>1726</v>
      </c>
      <c r="R61" s="193">
        <v>0</v>
      </c>
    </row>
    <row r="62" spans="2:18" ht="12" customHeight="1">
      <c r="B62" s="1152"/>
      <c r="C62" s="187"/>
      <c r="D62" s="187">
        <v>20</v>
      </c>
      <c r="E62" s="57" t="s">
        <v>1242</v>
      </c>
      <c r="F62" s="191"/>
      <c r="G62" s="177">
        <v>17953</v>
      </c>
      <c r="H62" s="177">
        <f>L62+P62</f>
        <v>23939</v>
      </c>
      <c r="I62" s="177">
        <f t="shared" si="7"/>
        <v>9793</v>
      </c>
      <c r="J62" s="177"/>
      <c r="K62" s="177">
        <v>15018</v>
      </c>
      <c r="L62" s="161">
        <v>19744</v>
      </c>
      <c r="M62" s="161">
        <v>8593</v>
      </c>
      <c r="N62" s="161"/>
      <c r="O62" s="177">
        <v>2934</v>
      </c>
      <c r="P62" s="161">
        <v>4195</v>
      </c>
      <c r="Q62" s="161">
        <v>1200</v>
      </c>
      <c r="R62" s="193">
        <v>0</v>
      </c>
    </row>
    <row r="63" spans="2:18" ht="12" customHeight="1">
      <c r="B63" s="1152"/>
      <c r="C63" s="187"/>
      <c r="D63" s="187">
        <v>22</v>
      </c>
      <c r="E63" s="57" t="s">
        <v>1243</v>
      </c>
      <c r="F63" s="191"/>
      <c r="G63" s="177">
        <f>K63+O63</f>
        <v>20722</v>
      </c>
      <c r="H63" s="177">
        <f>L63+P63</f>
        <v>23708</v>
      </c>
      <c r="I63" s="177">
        <f t="shared" si="7"/>
        <v>11688</v>
      </c>
      <c r="J63" s="177"/>
      <c r="K63" s="177">
        <v>17395</v>
      </c>
      <c r="L63" s="161">
        <v>19982</v>
      </c>
      <c r="M63" s="161">
        <v>9575</v>
      </c>
      <c r="N63" s="161"/>
      <c r="O63" s="177">
        <v>3327</v>
      </c>
      <c r="P63" s="161">
        <v>3726</v>
      </c>
      <c r="Q63" s="161">
        <v>2113</v>
      </c>
      <c r="R63" s="193">
        <v>0</v>
      </c>
    </row>
    <row r="64" spans="2:18" ht="12" customHeight="1">
      <c r="B64" s="1152"/>
      <c r="C64" s="187"/>
      <c r="D64" s="187">
        <v>23</v>
      </c>
      <c r="E64" s="57" t="s">
        <v>1244</v>
      </c>
      <c r="F64" s="191"/>
      <c r="G64" s="177">
        <v>18959</v>
      </c>
      <c r="H64" s="177">
        <f>L64+P64</f>
        <v>25138</v>
      </c>
      <c r="I64" s="177">
        <f t="shared" si="7"/>
        <v>8170</v>
      </c>
      <c r="J64" s="177"/>
      <c r="K64" s="177">
        <v>15749</v>
      </c>
      <c r="L64" s="161">
        <v>20423</v>
      </c>
      <c r="M64" s="161">
        <v>7396</v>
      </c>
      <c r="N64" s="161"/>
      <c r="O64" s="177">
        <v>3209</v>
      </c>
      <c r="P64" s="161">
        <v>4715</v>
      </c>
      <c r="Q64" s="161">
        <v>774</v>
      </c>
      <c r="R64" s="193">
        <v>0</v>
      </c>
    </row>
    <row r="65" spans="2:18" ht="12" customHeight="1">
      <c r="B65" s="1152"/>
      <c r="C65" s="187"/>
      <c r="D65" s="187">
        <v>25</v>
      </c>
      <c r="E65" s="57" t="s">
        <v>1245</v>
      </c>
      <c r="F65" s="191"/>
      <c r="G65" s="177">
        <f>K65+O65</f>
        <v>25623</v>
      </c>
      <c r="H65" s="177">
        <f>L65+P65</f>
        <v>26517</v>
      </c>
      <c r="I65" s="177">
        <f t="shared" si="7"/>
        <v>15890</v>
      </c>
      <c r="J65" s="177"/>
      <c r="K65" s="177">
        <v>20359</v>
      </c>
      <c r="L65" s="161">
        <v>21063</v>
      </c>
      <c r="M65" s="161">
        <v>12810</v>
      </c>
      <c r="N65" s="161"/>
      <c r="O65" s="177">
        <v>5264</v>
      </c>
      <c r="P65" s="161">
        <v>5454</v>
      </c>
      <c r="Q65" s="161">
        <v>3080</v>
      </c>
      <c r="R65" s="193">
        <v>0</v>
      </c>
    </row>
    <row r="66" spans="2:18" ht="12" customHeight="1">
      <c r="B66" s="1152"/>
      <c r="C66" s="187"/>
      <c r="D66" s="187">
        <v>34</v>
      </c>
      <c r="E66" s="57" t="s">
        <v>1246</v>
      </c>
      <c r="F66" s="191"/>
      <c r="G66" s="177">
        <f>K66+O66</f>
        <v>23743</v>
      </c>
      <c r="H66" s="177">
        <f>L66+P66</f>
        <v>29673</v>
      </c>
      <c r="I66" s="177">
        <f t="shared" si="7"/>
        <v>11752</v>
      </c>
      <c r="J66" s="177"/>
      <c r="K66" s="177">
        <v>19707</v>
      </c>
      <c r="L66" s="161">
        <v>24608</v>
      </c>
      <c r="M66" s="161">
        <v>9828</v>
      </c>
      <c r="N66" s="161"/>
      <c r="O66" s="177">
        <v>4036</v>
      </c>
      <c r="P66" s="161">
        <v>5065</v>
      </c>
      <c r="Q66" s="161">
        <v>1924</v>
      </c>
      <c r="R66" s="193">
        <v>0</v>
      </c>
    </row>
    <row r="67" spans="2:18" ht="12" customHeight="1">
      <c r="B67" s="1152"/>
      <c r="C67" s="187"/>
      <c r="D67" s="187">
        <v>35</v>
      </c>
      <c r="E67" s="57" t="s">
        <v>1247</v>
      </c>
      <c r="F67" s="191"/>
      <c r="G67" s="177">
        <f>K67+O67</f>
        <v>22143</v>
      </c>
      <c r="H67" s="177">
        <v>27398</v>
      </c>
      <c r="I67" s="177">
        <f t="shared" si="7"/>
        <v>12836</v>
      </c>
      <c r="J67" s="177"/>
      <c r="K67" s="177">
        <v>15335</v>
      </c>
      <c r="L67" s="161">
        <v>18719</v>
      </c>
      <c r="M67" s="161">
        <v>9349</v>
      </c>
      <c r="N67" s="161"/>
      <c r="O67" s="177">
        <v>6808</v>
      </c>
      <c r="P67" s="161">
        <v>8680</v>
      </c>
      <c r="Q67" s="161">
        <v>3487</v>
      </c>
      <c r="R67" s="193">
        <v>0</v>
      </c>
    </row>
    <row r="68" spans="2:18" ht="12" customHeight="1">
      <c r="B68" s="200"/>
      <c r="C68" s="201"/>
      <c r="D68" s="201"/>
      <c r="E68" s="202"/>
      <c r="F68" s="200"/>
      <c r="G68" s="161"/>
      <c r="H68" s="161"/>
      <c r="I68" s="161"/>
      <c r="J68" s="161"/>
      <c r="K68" s="161"/>
      <c r="L68" s="161"/>
      <c r="M68" s="161"/>
      <c r="N68" s="161"/>
      <c r="O68" s="161"/>
      <c r="P68" s="161"/>
      <c r="Q68" s="161"/>
      <c r="R68" s="202"/>
    </row>
    <row r="69" spans="3:17" ht="12" customHeight="1">
      <c r="C69" s="161" t="s">
        <v>1267</v>
      </c>
      <c r="D69" s="161"/>
      <c r="E69" s="161"/>
      <c r="F69" s="161"/>
      <c r="G69" s="203"/>
      <c r="H69" s="203"/>
      <c r="I69" s="203"/>
      <c r="J69" s="203"/>
      <c r="K69" s="203"/>
      <c r="L69" s="203"/>
      <c r="M69" s="203"/>
      <c r="N69" s="203"/>
      <c r="O69" s="203"/>
      <c r="P69" s="203"/>
      <c r="Q69" s="204"/>
    </row>
    <row r="70" spans="3:17" ht="12" customHeight="1">
      <c r="C70" s="161" t="s">
        <v>1268</v>
      </c>
      <c r="D70" s="161"/>
      <c r="E70" s="161"/>
      <c r="F70" s="161"/>
      <c r="G70" s="161"/>
      <c r="H70" s="161"/>
      <c r="I70" s="161"/>
      <c r="J70" s="161"/>
      <c r="K70" s="161"/>
      <c r="L70" s="161"/>
      <c r="M70" s="161"/>
      <c r="N70" s="161"/>
      <c r="O70" s="161"/>
      <c r="P70" s="161"/>
      <c r="Q70" s="205"/>
    </row>
    <row r="71" spans="3:17" ht="12" customHeight="1">
      <c r="C71" s="161"/>
      <c r="D71" s="161" t="s">
        <v>1269</v>
      </c>
      <c r="E71" s="161" t="s">
        <v>1270</v>
      </c>
      <c r="F71" s="161"/>
      <c r="G71" s="161"/>
      <c r="H71" s="161"/>
      <c r="I71" s="161"/>
      <c r="J71" s="161"/>
      <c r="K71" s="161"/>
      <c r="L71" s="161"/>
      <c r="M71" s="161"/>
      <c r="N71" s="161"/>
      <c r="O71" s="161"/>
      <c r="P71" s="161"/>
      <c r="Q71" s="205"/>
    </row>
    <row r="72" spans="3:17" ht="12" customHeight="1">
      <c r="C72" s="206" t="s">
        <v>1271</v>
      </c>
      <c r="D72" s="206"/>
      <c r="E72" s="161"/>
      <c r="F72" s="161"/>
      <c r="G72" s="161"/>
      <c r="H72" s="161"/>
      <c r="I72" s="161"/>
      <c r="J72" s="161"/>
      <c r="K72" s="161"/>
      <c r="L72" s="161"/>
      <c r="M72" s="161"/>
      <c r="N72" s="161"/>
      <c r="O72" s="161"/>
      <c r="P72" s="161"/>
      <c r="Q72" s="205"/>
    </row>
    <row r="73" spans="3:17" ht="12" customHeight="1">
      <c r="C73" s="161" t="s">
        <v>1272</v>
      </c>
      <c r="D73" s="161"/>
      <c r="E73" s="161"/>
      <c r="F73" s="161"/>
      <c r="G73" s="161"/>
      <c r="H73" s="161"/>
      <c r="I73" s="161"/>
      <c r="J73" s="161"/>
      <c r="K73" s="161"/>
      <c r="L73" s="161"/>
      <c r="M73" s="161"/>
      <c r="N73" s="161"/>
      <c r="O73" s="161"/>
      <c r="P73" s="161"/>
      <c r="Q73" s="205"/>
    </row>
    <row r="74" spans="3:17" ht="12" customHeight="1">
      <c r="C74" s="161" t="s">
        <v>1273</v>
      </c>
      <c r="D74" s="161"/>
      <c r="E74" s="161"/>
      <c r="F74" s="161"/>
      <c r="G74" s="161"/>
      <c r="H74" s="161"/>
      <c r="I74" s="161"/>
      <c r="J74" s="161"/>
      <c r="K74" s="161"/>
      <c r="L74" s="161"/>
      <c r="M74" s="161"/>
      <c r="N74" s="161"/>
      <c r="O74" s="161"/>
      <c r="P74" s="161"/>
      <c r="Q74" s="205"/>
    </row>
    <row r="75" spans="3:17" ht="12" customHeight="1">
      <c r="C75" s="206"/>
      <c r="D75" s="206" t="s">
        <v>1274</v>
      </c>
      <c r="E75" s="161"/>
      <c r="F75" s="161"/>
      <c r="G75" s="161"/>
      <c r="H75" s="161"/>
      <c r="I75" s="161"/>
      <c r="J75" s="161"/>
      <c r="K75" s="161"/>
      <c r="L75" s="161"/>
      <c r="M75" s="161"/>
      <c r="N75" s="161"/>
      <c r="O75" s="161"/>
      <c r="P75" s="161"/>
      <c r="Q75" s="205"/>
    </row>
    <row r="76" spans="3:17" ht="12" customHeight="1">
      <c r="C76" s="206"/>
      <c r="D76" s="206"/>
      <c r="E76" s="161"/>
      <c r="F76" s="161"/>
      <c r="G76" s="161"/>
      <c r="H76" s="161"/>
      <c r="I76" s="161"/>
      <c r="J76" s="161"/>
      <c r="K76" s="161"/>
      <c r="L76" s="161"/>
      <c r="M76" s="161"/>
      <c r="N76" s="161"/>
      <c r="O76" s="161"/>
      <c r="P76" s="161"/>
      <c r="Q76" s="205"/>
    </row>
    <row r="77" spans="3:17" ht="12" customHeight="1">
      <c r="C77" s="161" t="s">
        <v>1275</v>
      </c>
      <c r="D77" s="161"/>
      <c r="E77" s="161"/>
      <c r="F77" s="161"/>
      <c r="G77" s="161"/>
      <c r="H77" s="161"/>
      <c r="I77" s="161"/>
      <c r="J77" s="161"/>
      <c r="K77" s="161"/>
      <c r="L77" s="161"/>
      <c r="M77" s="161"/>
      <c r="N77" s="161"/>
      <c r="O77" s="161"/>
      <c r="P77" s="161"/>
      <c r="Q77" s="205"/>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16">
    <mergeCell ref="C15:E15"/>
    <mergeCell ref="B47:B56"/>
    <mergeCell ref="B58:B67"/>
    <mergeCell ref="B30:B45"/>
    <mergeCell ref="C10:E10"/>
    <mergeCell ref="C11:E11"/>
    <mergeCell ref="C12:E12"/>
    <mergeCell ref="C13:E13"/>
    <mergeCell ref="B5:E8"/>
    <mergeCell ref="R5:R8"/>
    <mergeCell ref="J5:M5"/>
    <mergeCell ref="N5:Q5"/>
    <mergeCell ref="J7:K7"/>
    <mergeCell ref="N7:O7"/>
    <mergeCell ref="F5:I5"/>
    <mergeCell ref="F7:G7"/>
  </mergeCell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B2:AB211"/>
  <sheetViews>
    <sheetView workbookViewId="0" topLeftCell="A1">
      <selection activeCell="A1" sqref="A1"/>
    </sheetView>
  </sheetViews>
  <sheetFormatPr defaultColWidth="9.00390625" defaultRowHeight="13.5"/>
  <cols>
    <col min="1" max="1" width="2.625" style="207" customWidth="1"/>
    <col min="2" max="2" width="3.875" style="207" customWidth="1"/>
    <col min="3" max="3" width="10.625" style="209" customWidth="1"/>
    <col min="4" max="4" width="9.125" style="207" customWidth="1"/>
    <col min="5" max="11" width="8.125" style="207" customWidth="1"/>
    <col min="12" max="12" width="7.625" style="207" customWidth="1"/>
    <col min="13" max="16" width="7.625" style="210" customWidth="1"/>
    <col min="17" max="17" width="7.125" style="210" customWidth="1"/>
    <col min="18" max="28" width="9.00390625" style="210" customWidth="1"/>
    <col min="29" max="16384" width="9.00390625" style="207" customWidth="1"/>
  </cols>
  <sheetData>
    <row r="2" ht="14.25">
      <c r="B2" s="208" t="s">
        <v>1278</v>
      </c>
    </row>
    <row r="4" spans="2:17" ht="14.25">
      <c r="B4" s="208" t="s">
        <v>1317</v>
      </c>
      <c r="Q4" s="211"/>
    </row>
    <row r="5" ht="12.75" thickBot="1"/>
    <row r="6" spans="2:28" ht="19.5" customHeight="1" thickTop="1">
      <c r="B6" s="1144" t="s">
        <v>1279</v>
      </c>
      <c r="C6" s="1137"/>
      <c r="D6" s="1145" t="s">
        <v>1280</v>
      </c>
      <c r="E6" s="1147" t="s">
        <v>1281</v>
      </c>
      <c r="F6" s="1147"/>
      <c r="G6" s="1147"/>
      <c r="H6" s="1147"/>
      <c r="I6" s="1147"/>
      <c r="J6" s="1147"/>
      <c r="K6" s="1147"/>
      <c r="L6" s="1147"/>
      <c r="M6" s="1147"/>
      <c r="N6" s="1147"/>
      <c r="O6" s="1147"/>
      <c r="P6" s="1147"/>
      <c r="Q6" s="207"/>
      <c r="R6" s="207"/>
      <c r="S6" s="207"/>
      <c r="T6" s="207"/>
      <c r="U6" s="207"/>
      <c r="V6" s="207"/>
      <c r="W6" s="207"/>
      <c r="X6" s="207"/>
      <c r="Y6" s="207"/>
      <c r="Z6" s="207"/>
      <c r="AA6" s="207"/>
      <c r="AB6" s="207"/>
    </row>
    <row r="7" spans="2:28" ht="27.75" customHeight="1">
      <c r="B7" s="1138"/>
      <c r="C7" s="1139"/>
      <c r="D7" s="1146"/>
      <c r="E7" s="212" t="s">
        <v>1282</v>
      </c>
      <c r="F7" s="212" t="s">
        <v>1283</v>
      </c>
      <c r="G7" s="212" t="s">
        <v>1284</v>
      </c>
      <c r="H7" s="212" t="s">
        <v>1285</v>
      </c>
      <c r="I7" s="212" t="s">
        <v>1286</v>
      </c>
      <c r="J7" s="212" t="s">
        <v>1287</v>
      </c>
      <c r="K7" s="212" t="s">
        <v>1288</v>
      </c>
      <c r="L7" s="212" t="s">
        <v>1289</v>
      </c>
      <c r="M7" s="212" t="s">
        <v>1290</v>
      </c>
      <c r="N7" s="212" t="s">
        <v>1291</v>
      </c>
      <c r="O7" s="212" t="s">
        <v>1292</v>
      </c>
      <c r="P7" s="213" t="s">
        <v>1277</v>
      </c>
      <c r="Q7" s="207"/>
      <c r="R7" s="207"/>
      <c r="S7" s="207"/>
      <c r="T7" s="207"/>
      <c r="U7" s="207"/>
      <c r="V7" s="207"/>
      <c r="W7" s="207"/>
      <c r="X7" s="207"/>
      <c r="Y7" s="207"/>
      <c r="Z7" s="207"/>
      <c r="AA7" s="207"/>
      <c r="AB7" s="207"/>
    </row>
    <row r="8" spans="2:28" s="214" customFormat="1" ht="10.5">
      <c r="B8" s="215"/>
      <c r="C8" s="216"/>
      <c r="D8" s="217" t="s">
        <v>1293</v>
      </c>
      <c r="E8" s="218" t="s">
        <v>1293</v>
      </c>
      <c r="F8" s="218" t="s">
        <v>1293</v>
      </c>
      <c r="G8" s="218" t="s">
        <v>1293</v>
      </c>
      <c r="H8" s="218" t="s">
        <v>1293</v>
      </c>
      <c r="I8" s="218" t="s">
        <v>1293</v>
      </c>
      <c r="J8" s="218" t="s">
        <v>1293</v>
      </c>
      <c r="K8" s="218" t="s">
        <v>1293</v>
      </c>
      <c r="L8" s="218" t="s">
        <v>1293</v>
      </c>
      <c r="M8" s="218" t="s">
        <v>1293</v>
      </c>
      <c r="N8" s="218" t="s">
        <v>1293</v>
      </c>
      <c r="O8" s="218" t="s">
        <v>1293</v>
      </c>
      <c r="P8" s="219" t="s">
        <v>1293</v>
      </c>
      <c r="Q8" s="220"/>
      <c r="R8" s="221"/>
      <c r="S8" s="221"/>
      <c r="T8" s="221"/>
      <c r="U8" s="221"/>
      <c r="V8" s="221"/>
      <c r="W8" s="221"/>
      <c r="X8" s="221"/>
      <c r="Y8" s="221"/>
      <c r="Z8" s="221"/>
      <c r="AA8" s="221"/>
      <c r="AB8" s="221"/>
    </row>
    <row r="9" spans="2:17" ht="13.5" customHeight="1">
      <c r="B9" s="1142" t="s">
        <v>1294</v>
      </c>
      <c r="C9" s="1143"/>
      <c r="D9" s="222">
        <v>117146</v>
      </c>
      <c r="E9" s="223">
        <v>14013</v>
      </c>
      <c r="F9" s="224">
        <v>13833</v>
      </c>
      <c r="G9" s="224">
        <v>13201</v>
      </c>
      <c r="H9" s="224">
        <v>18913</v>
      </c>
      <c r="I9" s="224">
        <v>25</v>
      </c>
      <c r="J9" s="224">
        <v>765</v>
      </c>
      <c r="K9" s="224">
        <v>14692</v>
      </c>
      <c r="L9" s="224">
        <v>7289</v>
      </c>
      <c r="M9" s="224">
        <v>3919</v>
      </c>
      <c r="N9" s="224">
        <v>5101</v>
      </c>
      <c r="O9" s="224">
        <v>195</v>
      </c>
      <c r="P9" s="225">
        <v>225</v>
      </c>
      <c r="Q9" s="226"/>
    </row>
    <row r="10" spans="2:17" ht="13.5" customHeight="1">
      <c r="B10" s="1142" t="s">
        <v>1295</v>
      </c>
      <c r="C10" s="1143"/>
      <c r="D10" s="222">
        <f>SUM(E10:P10)</f>
        <v>116926</v>
      </c>
      <c r="E10" s="223">
        <v>13646</v>
      </c>
      <c r="F10" s="224">
        <v>13779</v>
      </c>
      <c r="G10" s="224">
        <v>13275</v>
      </c>
      <c r="H10" s="224">
        <v>18875</v>
      </c>
      <c r="I10" s="224">
        <v>11495</v>
      </c>
      <c r="J10" s="224">
        <v>14193</v>
      </c>
      <c r="K10" s="224">
        <v>14843</v>
      </c>
      <c r="L10" s="224">
        <v>7284</v>
      </c>
      <c r="M10" s="224">
        <v>3990</v>
      </c>
      <c r="N10" s="224">
        <v>5151</v>
      </c>
      <c r="O10" s="224">
        <v>202</v>
      </c>
      <c r="P10" s="225">
        <v>193</v>
      </c>
      <c r="Q10" s="226"/>
    </row>
    <row r="11" spans="2:17" ht="12" customHeight="1">
      <c r="B11" s="1148" t="s">
        <v>1296</v>
      </c>
      <c r="C11" s="1141"/>
      <c r="D11" s="227">
        <f aca="true" t="shared" si="0" ref="D11:P11">SUM(D14,D31,D43,D58)</f>
        <v>116688</v>
      </c>
      <c r="E11" s="228">
        <f t="shared" si="0"/>
        <v>13615</v>
      </c>
      <c r="F11" s="228">
        <f t="shared" si="0"/>
        <v>13756</v>
      </c>
      <c r="G11" s="228">
        <f t="shared" si="0"/>
        <v>13203</v>
      </c>
      <c r="H11" s="228">
        <f t="shared" si="0"/>
        <v>18837</v>
      </c>
      <c r="I11" s="228">
        <f t="shared" si="0"/>
        <v>11382</v>
      </c>
      <c r="J11" s="228">
        <f t="shared" si="0"/>
        <v>14207</v>
      </c>
      <c r="K11" s="228">
        <f t="shared" si="0"/>
        <v>14850</v>
      </c>
      <c r="L11" s="228">
        <f t="shared" si="0"/>
        <v>7281</v>
      </c>
      <c r="M11" s="228">
        <f t="shared" si="0"/>
        <v>3995</v>
      </c>
      <c r="N11" s="228">
        <f t="shared" si="0"/>
        <v>5166</v>
      </c>
      <c r="O11" s="228">
        <f t="shared" si="0"/>
        <v>205</v>
      </c>
      <c r="P11" s="229">
        <f t="shared" si="0"/>
        <v>191</v>
      </c>
      <c r="Q11" s="230"/>
    </row>
    <row r="12" spans="2:17" ht="6.75" customHeight="1">
      <c r="B12" s="231"/>
      <c r="C12" s="232"/>
      <c r="D12" s="233"/>
      <c r="E12" s="234"/>
      <c r="F12" s="226"/>
      <c r="G12" s="226"/>
      <c r="H12" s="226"/>
      <c r="I12" s="226"/>
      <c r="J12" s="226"/>
      <c r="K12" s="226"/>
      <c r="L12" s="226"/>
      <c r="M12" s="226"/>
      <c r="N12" s="226"/>
      <c r="O12" s="226"/>
      <c r="P12" s="235"/>
      <c r="Q12" s="226"/>
    </row>
    <row r="13" spans="2:28" s="236" customFormat="1" ht="9" customHeight="1">
      <c r="B13" s="231"/>
      <c r="C13" s="237"/>
      <c r="D13" s="233"/>
      <c r="E13" s="223"/>
      <c r="F13" s="226"/>
      <c r="G13" s="223"/>
      <c r="H13" s="223"/>
      <c r="I13" s="223"/>
      <c r="J13" s="223"/>
      <c r="K13" s="223"/>
      <c r="L13" s="223"/>
      <c r="M13" s="223"/>
      <c r="N13" s="223"/>
      <c r="O13" s="223"/>
      <c r="P13" s="238"/>
      <c r="Q13" s="223"/>
      <c r="R13" s="239"/>
      <c r="S13" s="239"/>
      <c r="T13" s="239"/>
      <c r="U13" s="239"/>
      <c r="V13" s="239"/>
      <c r="W13" s="239"/>
      <c r="X13" s="239"/>
      <c r="Y13" s="239"/>
      <c r="Z13" s="239"/>
      <c r="AA13" s="239"/>
      <c r="AB13" s="239"/>
    </row>
    <row r="14" spans="2:28" s="240" customFormat="1" ht="12" customHeight="1">
      <c r="B14" s="1149" t="s">
        <v>426</v>
      </c>
      <c r="C14" s="1150"/>
      <c r="D14" s="227">
        <f aca="true" t="shared" si="1" ref="D14:P14">SUM(D15:D29)</f>
        <v>29294</v>
      </c>
      <c r="E14" s="228">
        <f t="shared" si="1"/>
        <v>3368</v>
      </c>
      <c r="F14" s="228">
        <f t="shared" si="1"/>
        <v>3048</v>
      </c>
      <c r="G14" s="228">
        <f t="shared" si="1"/>
        <v>2437</v>
      </c>
      <c r="H14" s="228">
        <f t="shared" si="1"/>
        <v>2918</v>
      </c>
      <c r="I14" s="228">
        <f t="shared" si="1"/>
        <v>1675</v>
      </c>
      <c r="J14" s="228">
        <f t="shared" si="1"/>
        <v>2272</v>
      </c>
      <c r="K14" s="228">
        <f t="shared" si="1"/>
        <v>3448</v>
      </c>
      <c r="L14" s="228">
        <f t="shared" si="1"/>
        <v>2938</v>
      </c>
      <c r="M14" s="228">
        <f t="shared" si="1"/>
        <v>2519</v>
      </c>
      <c r="N14" s="228">
        <f t="shared" si="1"/>
        <v>4458</v>
      </c>
      <c r="O14" s="228">
        <f t="shared" si="1"/>
        <v>111</v>
      </c>
      <c r="P14" s="229">
        <f t="shared" si="1"/>
        <v>102</v>
      </c>
      <c r="Q14" s="228"/>
      <c r="R14" s="241"/>
      <c r="S14" s="241"/>
      <c r="T14" s="241"/>
      <c r="U14" s="241"/>
      <c r="V14" s="241"/>
      <c r="W14" s="241"/>
      <c r="X14" s="241"/>
      <c r="Y14" s="241"/>
      <c r="Z14" s="241"/>
      <c r="AA14" s="241"/>
      <c r="AB14" s="241"/>
    </row>
    <row r="15" spans="2:17" ht="12.75" customHeight="1">
      <c r="B15" s="242"/>
      <c r="C15" s="243" t="s">
        <v>1297</v>
      </c>
      <c r="D15" s="244">
        <f aca="true" t="shared" si="2" ref="D15:D29">SUM(E15:P15)</f>
        <v>3472</v>
      </c>
      <c r="E15" s="245">
        <v>396</v>
      </c>
      <c r="F15" s="245">
        <v>359</v>
      </c>
      <c r="G15" s="245">
        <v>246</v>
      </c>
      <c r="H15" s="245">
        <v>288</v>
      </c>
      <c r="I15" s="245">
        <v>178</v>
      </c>
      <c r="J15" s="245">
        <v>271</v>
      </c>
      <c r="K15" s="245">
        <v>403</v>
      </c>
      <c r="L15" s="245">
        <v>358</v>
      </c>
      <c r="M15" s="245">
        <v>303</v>
      </c>
      <c r="N15" s="245">
        <v>624</v>
      </c>
      <c r="O15" s="245">
        <v>17</v>
      </c>
      <c r="P15" s="246">
        <v>29</v>
      </c>
      <c r="Q15" s="247"/>
    </row>
    <row r="16" spans="2:17" ht="12" customHeight="1">
      <c r="B16" s="248"/>
      <c r="C16" s="243" t="s">
        <v>1298</v>
      </c>
      <c r="D16" s="244">
        <f t="shared" si="2"/>
        <v>5795</v>
      </c>
      <c r="E16" s="223">
        <v>638</v>
      </c>
      <c r="F16" s="224">
        <v>620</v>
      </c>
      <c r="G16" s="223">
        <v>446</v>
      </c>
      <c r="H16" s="223">
        <v>567</v>
      </c>
      <c r="I16" s="223">
        <v>276</v>
      </c>
      <c r="J16" s="223">
        <v>376</v>
      </c>
      <c r="K16" s="223">
        <v>567</v>
      </c>
      <c r="L16" s="223">
        <v>561</v>
      </c>
      <c r="M16" s="249">
        <v>529</v>
      </c>
      <c r="N16" s="249">
        <v>1144</v>
      </c>
      <c r="O16" s="249">
        <v>26</v>
      </c>
      <c r="P16" s="250">
        <v>45</v>
      </c>
      <c r="Q16" s="247"/>
    </row>
    <row r="17" spans="2:17" ht="12" customHeight="1">
      <c r="B17" s="248"/>
      <c r="C17" s="243" t="s">
        <v>336</v>
      </c>
      <c r="D17" s="244">
        <f t="shared" si="2"/>
        <v>1110</v>
      </c>
      <c r="E17" s="223">
        <v>154</v>
      </c>
      <c r="F17" s="224">
        <v>118</v>
      </c>
      <c r="G17" s="223">
        <v>121</v>
      </c>
      <c r="H17" s="223">
        <v>185</v>
      </c>
      <c r="I17" s="223">
        <v>110</v>
      </c>
      <c r="J17" s="223">
        <v>162</v>
      </c>
      <c r="K17" s="223">
        <v>167</v>
      </c>
      <c r="L17" s="223">
        <v>72</v>
      </c>
      <c r="M17" s="249">
        <v>15</v>
      </c>
      <c r="N17" s="249">
        <v>2</v>
      </c>
      <c r="O17" s="249">
        <v>1</v>
      </c>
      <c r="P17" s="250">
        <v>3</v>
      </c>
      <c r="Q17" s="247"/>
    </row>
    <row r="18" spans="2:17" ht="12" customHeight="1">
      <c r="B18" s="248"/>
      <c r="C18" s="243" t="s">
        <v>1299</v>
      </c>
      <c r="D18" s="244">
        <f t="shared" si="2"/>
        <v>1332</v>
      </c>
      <c r="E18" s="223">
        <v>70</v>
      </c>
      <c r="F18" s="224">
        <v>99</v>
      </c>
      <c r="G18" s="223">
        <v>94</v>
      </c>
      <c r="H18" s="223">
        <v>129</v>
      </c>
      <c r="I18" s="223">
        <v>82</v>
      </c>
      <c r="J18" s="223">
        <v>166</v>
      </c>
      <c r="K18" s="223">
        <v>265</v>
      </c>
      <c r="L18" s="223">
        <v>236</v>
      </c>
      <c r="M18" s="249">
        <v>127</v>
      </c>
      <c r="N18" s="249">
        <v>62</v>
      </c>
      <c r="O18" s="249">
        <v>2</v>
      </c>
      <c r="P18" s="250">
        <v>0</v>
      </c>
      <c r="Q18" s="247"/>
    </row>
    <row r="19" spans="2:17" ht="12" customHeight="1">
      <c r="B19" s="248"/>
      <c r="C19" s="243" t="s">
        <v>1300</v>
      </c>
      <c r="D19" s="244">
        <f t="shared" si="2"/>
        <v>1832</v>
      </c>
      <c r="E19" s="223">
        <v>164</v>
      </c>
      <c r="F19" s="224">
        <v>131</v>
      </c>
      <c r="G19" s="223">
        <v>125</v>
      </c>
      <c r="H19" s="223">
        <v>151</v>
      </c>
      <c r="I19" s="223">
        <v>81</v>
      </c>
      <c r="J19" s="223">
        <v>121</v>
      </c>
      <c r="K19" s="223">
        <v>255</v>
      </c>
      <c r="L19" s="223">
        <v>238</v>
      </c>
      <c r="M19" s="249">
        <v>218</v>
      </c>
      <c r="N19" s="249">
        <v>338</v>
      </c>
      <c r="O19" s="249">
        <v>9</v>
      </c>
      <c r="P19" s="250">
        <v>1</v>
      </c>
      <c r="Q19" s="247"/>
    </row>
    <row r="20" spans="2:17" ht="12" customHeight="1">
      <c r="B20" s="248"/>
      <c r="C20" s="243" t="s">
        <v>429</v>
      </c>
      <c r="D20" s="244">
        <f t="shared" si="2"/>
        <v>1252</v>
      </c>
      <c r="E20" s="223">
        <v>135</v>
      </c>
      <c r="F20" s="224">
        <v>106</v>
      </c>
      <c r="G20" s="223">
        <v>79</v>
      </c>
      <c r="H20" s="223">
        <v>81</v>
      </c>
      <c r="I20" s="223">
        <v>45</v>
      </c>
      <c r="J20" s="223">
        <v>62</v>
      </c>
      <c r="K20" s="223">
        <v>108</v>
      </c>
      <c r="L20" s="223">
        <v>115</v>
      </c>
      <c r="M20" s="249">
        <v>144</v>
      </c>
      <c r="N20" s="249">
        <v>362</v>
      </c>
      <c r="O20" s="249">
        <v>13</v>
      </c>
      <c r="P20" s="250">
        <v>2</v>
      </c>
      <c r="Q20" s="247"/>
    </row>
    <row r="21" spans="2:17" ht="12" customHeight="1">
      <c r="B21" s="242"/>
      <c r="C21" s="243" t="s">
        <v>1301</v>
      </c>
      <c r="D21" s="244">
        <f t="shared" si="2"/>
        <v>1889</v>
      </c>
      <c r="E21" s="245">
        <v>117</v>
      </c>
      <c r="F21" s="245">
        <v>149</v>
      </c>
      <c r="G21" s="245">
        <v>120</v>
      </c>
      <c r="H21" s="245">
        <v>132</v>
      </c>
      <c r="I21" s="245">
        <v>80</v>
      </c>
      <c r="J21" s="245">
        <v>95</v>
      </c>
      <c r="K21" s="245">
        <v>214</v>
      </c>
      <c r="L21" s="245">
        <v>191</v>
      </c>
      <c r="M21" s="245">
        <v>214</v>
      </c>
      <c r="N21" s="245">
        <v>564</v>
      </c>
      <c r="O21" s="245">
        <v>12</v>
      </c>
      <c r="P21" s="246">
        <v>1</v>
      </c>
      <c r="Q21" s="251"/>
    </row>
    <row r="22" spans="2:17" ht="12" customHeight="1">
      <c r="B22" s="248"/>
      <c r="C22" s="243" t="s">
        <v>341</v>
      </c>
      <c r="D22" s="244">
        <f t="shared" si="2"/>
        <v>1238</v>
      </c>
      <c r="E22" s="223">
        <v>150</v>
      </c>
      <c r="F22" s="224">
        <v>159</v>
      </c>
      <c r="G22" s="223">
        <v>102</v>
      </c>
      <c r="H22" s="223">
        <v>148</v>
      </c>
      <c r="I22" s="223">
        <v>86</v>
      </c>
      <c r="J22" s="223">
        <v>89</v>
      </c>
      <c r="K22" s="223">
        <v>137</v>
      </c>
      <c r="L22" s="223">
        <v>148</v>
      </c>
      <c r="M22" s="249">
        <v>104</v>
      </c>
      <c r="N22" s="249">
        <v>115</v>
      </c>
      <c r="O22" s="249">
        <v>0</v>
      </c>
      <c r="P22" s="250">
        <v>0</v>
      </c>
      <c r="Q22" s="247"/>
    </row>
    <row r="23" spans="2:17" ht="12" customHeight="1">
      <c r="B23" s="248"/>
      <c r="C23" s="243" t="s">
        <v>342</v>
      </c>
      <c r="D23" s="244">
        <f t="shared" si="2"/>
        <v>2474</v>
      </c>
      <c r="E23" s="223">
        <v>233</v>
      </c>
      <c r="F23" s="224">
        <v>220</v>
      </c>
      <c r="G23" s="223">
        <v>201</v>
      </c>
      <c r="H23" s="223">
        <v>209</v>
      </c>
      <c r="I23" s="223">
        <v>123</v>
      </c>
      <c r="J23" s="223">
        <v>135</v>
      </c>
      <c r="K23" s="223">
        <v>303</v>
      </c>
      <c r="L23" s="223">
        <v>300</v>
      </c>
      <c r="M23" s="249">
        <v>294</v>
      </c>
      <c r="N23" s="249">
        <v>453</v>
      </c>
      <c r="O23" s="249">
        <v>1</v>
      </c>
      <c r="P23" s="250">
        <v>2</v>
      </c>
      <c r="Q23" s="247"/>
    </row>
    <row r="24" spans="2:17" ht="12" customHeight="1">
      <c r="B24" s="248"/>
      <c r="C24" s="243" t="s">
        <v>1302</v>
      </c>
      <c r="D24" s="244">
        <f t="shared" si="2"/>
        <v>1527</v>
      </c>
      <c r="E24" s="223">
        <v>324</v>
      </c>
      <c r="F24" s="224">
        <v>255</v>
      </c>
      <c r="G24" s="223">
        <v>241</v>
      </c>
      <c r="H24" s="223">
        <v>257</v>
      </c>
      <c r="I24" s="223">
        <v>147</v>
      </c>
      <c r="J24" s="223">
        <v>157</v>
      </c>
      <c r="K24" s="223">
        <v>111</v>
      </c>
      <c r="L24" s="223">
        <v>22</v>
      </c>
      <c r="M24" s="249">
        <v>7</v>
      </c>
      <c r="N24" s="249">
        <v>4</v>
      </c>
      <c r="O24" s="249">
        <v>0</v>
      </c>
      <c r="P24" s="250">
        <v>2</v>
      </c>
      <c r="Q24" s="247"/>
    </row>
    <row r="25" spans="2:28" s="236" customFormat="1" ht="12" customHeight="1">
      <c r="B25" s="248"/>
      <c r="C25" s="243" t="s">
        <v>344</v>
      </c>
      <c r="D25" s="244">
        <f t="shared" si="2"/>
        <v>939</v>
      </c>
      <c r="E25" s="223">
        <v>68</v>
      </c>
      <c r="F25" s="224">
        <v>60</v>
      </c>
      <c r="G25" s="223">
        <v>61</v>
      </c>
      <c r="H25" s="223">
        <v>70</v>
      </c>
      <c r="I25" s="223">
        <v>28</v>
      </c>
      <c r="J25" s="223">
        <v>45</v>
      </c>
      <c r="K25" s="223">
        <v>86</v>
      </c>
      <c r="L25" s="223">
        <v>97</v>
      </c>
      <c r="M25" s="249">
        <v>118</v>
      </c>
      <c r="N25" s="249">
        <v>282</v>
      </c>
      <c r="O25" s="249">
        <v>21</v>
      </c>
      <c r="P25" s="250">
        <v>3</v>
      </c>
      <c r="Q25" s="223"/>
      <c r="R25" s="239"/>
      <c r="S25" s="239"/>
      <c r="T25" s="239"/>
      <c r="U25" s="239"/>
      <c r="V25" s="239"/>
      <c r="W25" s="239"/>
      <c r="X25" s="239"/>
      <c r="Y25" s="239"/>
      <c r="Z25" s="239"/>
      <c r="AA25" s="239"/>
      <c r="AB25" s="239"/>
    </row>
    <row r="26" spans="2:17" ht="12" customHeight="1">
      <c r="B26" s="242"/>
      <c r="C26" s="243" t="s">
        <v>1303</v>
      </c>
      <c r="D26" s="244">
        <f t="shared" si="2"/>
        <v>884</v>
      </c>
      <c r="E26" s="252">
        <v>121</v>
      </c>
      <c r="F26" s="252">
        <v>117</v>
      </c>
      <c r="G26" s="252">
        <v>84</v>
      </c>
      <c r="H26" s="252">
        <v>89</v>
      </c>
      <c r="I26" s="252">
        <v>66</v>
      </c>
      <c r="J26" s="252">
        <v>76</v>
      </c>
      <c r="K26" s="252">
        <v>113</v>
      </c>
      <c r="L26" s="252">
        <v>101</v>
      </c>
      <c r="M26" s="252">
        <v>68</v>
      </c>
      <c r="N26" s="252">
        <v>45</v>
      </c>
      <c r="O26" s="252">
        <v>1</v>
      </c>
      <c r="P26" s="253">
        <v>3</v>
      </c>
      <c r="Q26" s="251"/>
    </row>
    <row r="27" spans="2:28" s="236" customFormat="1" ht="12" customHeight="1">
      <c r="B27" s="248"/>
      <c r="C27" s="243" t="s">
        <v>1304</v>
      </c>
      <c r="D27" s="244">
        <f t="shared" si="2"/>
        <v>1330</v>
      </c>
      <c r="E27" s="223">
        <v>180</v>
      </c>
      <c r="F27" s="224">
        <v>156</v>
      </c>
      <c r="G27" s="223">
        <v>123</v>
      </c>
      <c r="H27" s="223">
        <v>156</v>
      </c>
      <c r="I27" s="223">
        <v>98</v>
      </c>
      <c r="J27" s="223">
        <v>132</v>
      </c>
      <c r="K27" s="223">
        <v>170</v>
      </c>
      <c r="L27" s="223">
        <v>122</v>
      </c>
      <c r="M27" s="223">
        <v>84</v>
      </c>
      <c r="N27" s="223">
        <v>107</v>
      </c>
      <c r="O27" s="223">
        <v>0</v>
      </c>
      <c r="P27" s="238">
        <v>2</v>
      </c>
      <c r="Q27" s="223"/>
      <c r="R27" s="239"/>
      <c r="S27" s="239"/>
      <c r="T27" s="239"/>
      <c r="U27" s="239"/>
      <c r="V27" s="239"/>
      <c r="W27" s="239"/>
      <c r="X27" s="239"/>
      <c r="Y27" s="239"/>
      <c r="Z27" s="239"/>
      <c r="AA27" s="239"/>
      <c r="AB27" s="239"/>
    </row>
    <row r="28" spans="2:28" s="236" customFormat="1" ht="12" customHeight="1">
      <c r="B28" s="248"/>
      <c r="C28" s="243" t="s">
        <v>1305</v>
      </c>
      <c r="D28" s="244">
        <f t="shared" si="2"/>
        <v>1210</v>
      </c>
      <c r="E28" s="223">
        <v>189</v>
      </c>
      <c r="F28" s="224">
        <v>154</v>
      </c>
      <c r="G28" s="223">
        <v>104</v>
      </c>
      <c r="H28" s="223">
        <v>141</v>
      </c>
      <c r="I28" s="223">
        <v>80</v>
      </c>
      <c r="J28" s="223">
        <v>112</v>
      </c>
      <c r="K28" s="223">
        <v>154</v>
      </c>
      <c r="L28" s="223">
        <v>122</v>
      </c>
      <c r="M28" s="223">
        <v>80</v>
      </c>
      <c r="N28" s="223">
        <v>71</v>
      </c>
      <c r="O28" s="223">
        <v>0</v>
      </c>
      <c r="P28" s="238">
        <v>3</v>
      </c>
      <c r="Q28" s="223"/>
      <c r="R28" s="239"/>
      <c r="S28" s="239"/>
      <c r="T28" s="239"/>
      <c r="U28" s="239"/>
      <c r="V28" s="239"/>
      <c r="W28" s="239"/>
      <c r="X28" s="239"/>
      <c r="Y28" s="239"/>
      <c r="Z28" s="239"/>
      <c r="AA28" s="239"/>
      <c r="AB28" s="239"/>
    </row>
    <row r="29" spans="2:28" s="236" customFormat="1" ht="12" customHeight="1">
      <c r="B29" s="248"/>
      <c r="C29" s="243" t="s">
        <v>436</v>
      </c>
      <c r="D29" s="244">
        <f t="shared" si="2"/>
        <v>3010</v>
      </c>
      <c r="E29" s="223">
        <v>429</v>
      </c>
      <c r="F29" s="224">
        <v>345</v>
      </c>
      <c r="G29" s="223">
        <v>290</v>
      </c>
      <c r="H29" s="223">
        <v>315</v>
      </c>
      <c r="I29" s="223">
        <v>195</v>
      </c>
      <c r="J29" s="223">
        <v>273</v>
      </c>
      <c r="K29" s="223">
        <v>395</v>
      </c>
      <c r="L29" s="223">
        <v>255</v>
      </c>
      <c r="M29" s="223">
        <v>214</v>
      </c>
      <c r="N29" s="223">
        <v>285</v>
      </c>
      <c r="O29" s="223">
        <v>8</v>
      </c>
      <c r="P29" s="238">
        <v>6</v>
      </c>
      <c r="Q29" s="223"/>
      <c r="R29" s="239"/>
      <c r="S29" s="239"/>
      <c r="T29" s="239"/>
      <c r="U29" s="239"/>
      <c r="V29" s="239"/>
      <c r="W29" s="239"/>
      <c r="X29" s="239"/>
      <c r="Y29" s="239"/>
      <c r="Z29" s="239"/>
      <c r="AA29" s="239"/>
      <c r="AB29" s="239"/>
    </row>
    <row r="30" spans="2:28" s="236" customFormat="1" ht="12" customHeight="1">
      <c r="B30" s="248"/>
      <c r="C30" s="243"/>
      <c r="D30" s="233"/>
      <c r="E30" s="223"/>
      <c r="F30" s="226"/>
      <c r="G30" s="223"/>
      <c r="H30" s="223"/>
      <c r="I30" s="223"/>
      <c r="J30" s="223"/>
      <c r="K30" s="223"/>
      <c r="L30" s="223"/>
      <c r="M30" s="223"/>
      <c r="N30" s="223"/>
      <c r="O30" s="223"/>
      <c r="P30" s="238"/>
      <c r="Q30" s="223"/>
      <c r="R30" s="239"/>
      <c r="S30" s="239"/>
      <c r="T30" s="239"/>
      <c r="U30" s="239"/>
      <c r="V30" s="239"/>
      <c r="W30" s="239"/>
      <c r="X30" s="239"/>
      <c r="Y30" s="239"/>
      <c r="Z30" s="239"/>
      <c r="AA30" s="239"/>
      <c r="AB30" s="239"/>
    </row>
    <row r="31" spans="2:28" s="240" customFormat="1" ht="12" customHeight="1">
      <c r="B31" s="1149" t="s">
        <v>1306</v>
      </c>
      <c r="C31" s="1150"/>
      <c r="D31" s="254">
        <f aca="true" t="shared" si="3" ref="D31:P31">SUM(D32:D41)</f>
        <v>17649</v>
      </c>
      <c r="E31" s="255">
        <f t="shared" si="3"/>
        <v>1931</v>
      </c>
      <c r="F31" s="255">
        <f t="shared" si="3"/>
        <v>1740</v>
      </c>
      <c r="G31" s="255">
        <f t="shared" si="3"/>
        <v>1820</v>
      </c>
      <c r="H31" s="255">
        <f t="shared" si="3"/>
        <v>2750</v>
      </c>
      <c r="I31" s="255">
        <f t="shared" si="3"/>
        <v>1737</v>
      </c>
      <c r="J31" s="255">
        <f t="shared" si="3"/>
        <v>2515</v>
      </c>
      <c r="K31" s="255">
        <f t="shared" si="3"/>
        <v>2975</v>
      </c>
      <c r="L31" s="255">
        <f t="shared" si="3"/>
        <v>1324</v>
      </c>
      <c r="M31" s="255">
        <f t="shared" si="3"/>
        <v>477</v>
      </c>
      <c r="N31" s="255">
        <f t="shared" si="3"/>
        <v>290</v>
      </c>
      <c r="O31" s="255">
        <f t="shared" si="3"/>
        <v>86</v>
      </c>
      <c r="P31" s="256">
        <f t="shared" si="3"/>
        <v>4</v>
      </c>
      <c r="Q31" s="228"/>
      <c r="R31" s="241"/>
      <c r="S31" s="241"/>
      <c r="T31" s="241"/>
      <c r="U31" s="241"/>
      <c r="V31" s="241"/>
      <c r="W31" s="241"/>
      <c r="X31" s="241"/>
      <c r="Y31" s="241"/>
      <c r="Z31" s="241"/>
      <c r="AA31" s="241"/>
      <c r="AB31" s="241"/>
    </row>
    <row r="32" spans="2:28" s="236" customFormat="1" ht="12" customHeight="1">
      <c r="B32" s="248"/>
      <c r="C32" s="243" t="s">
        <v>417</v>
      </c>
      <c r="D32" s="244">
        <f aca="true" t="shared" si="4" ref="D32:D41">SUM(E32:P32)</f>
        <v>2888</v>
      </c>
      <c r="E32" s="223">
        <v>236</v>
      </c>
      <c r="F32" s="226">
        <v>252</v>
      </c>
      <c r="G32" s="223">
        <v>226</v>
      </c>
      <c r="H32" s="223">
        <v>304</v>
      </c>
      <c r="I32" s="223">
        <v>201</v>
      </c>
      <c r="J32" s="223">
        <v>332</v>
      </c>
      <c r="K32" s="223">
        <v>559</v>
      </c>
      <c r="L32" s="223">
        <v>393</v>
      </c>
      <c r="M32" s="223">
        <v>174</v>
      </c>
      <c r="N32" s="223">
        <v>128</v>
      </c>
      <c r="O32" s="223">
        <v>81</v>
      </c>
      <c r="P32" s="238">
        <v>2</v>
      </c>
      <c r="Q32" s="223"/>
      <c r="R32" s="239"/>
      <c r="S32" s="239"/>
      <c r="T32" s="239"/>
      <c r="U32" s="239"/>
      <c r="V32" s="239"/>
      <c r="W32" s="239"/>
      <c r="X32" s="239"/>
      <c r="Y32" s="239"/>
      <c r="Z32" s="239"/>
      <c r="AA32" s="239"/>
      <c r="AB32" s="239"/>
    </row>
    <row r="33" spans="2:28" s="236" customFormat="1" ht="12" customHeight="1">
      <c r="B33" s="231"/>
      <c r="C33" s="243" t="s">
        <v>425</v>
      </c>
      <c r="D33" s="244">
        <f t="shared" si="4"/>
        <v>3930</v>
      </c>
      <c r="E33" s="223">
        <v>229</v>
      </c>
      <c r="F33" s="226">
        <v>298</v>
      </c>
      <c r="G33" s="223">
        <v>420</v>
      </c>
      <c r="H33" s="223">
        <v>691</v>
      </c>
      <c r="I33" s="223">
        <v>498</v>
      </c>
      <c r="J33" s="223">
        <v>710</v>
      </c>
      <c r="K33" s="223">
        <v>759</v>
      </c>
      <c r="L33" s="223">
        <v>221</v>
      </c>
      <c r="M33" s="223">
        <v>62</v>
      </c>
      <c r="N33" s="223">
        <v>41</v>
      </c>
      <c r="O33" s="223">
        <v>1</v>
      </c>
      <c r="P33" s="238">
        <v>0</v>
      </c>
      <c r="Q33" s="223"/>
      <c r="R33" s="239"/>
      <c r="S33" s="239"/>
      <c r="T33" s="239"/>
      <c r="U33" s="239"/>
      <c r="V33" s="239"/>
      <c r="W33" s="239"/>
      <c r="X33" s="239"/>
      <c r="Y33" s="239"/>
      <c r="Z33" s="239"/>
      <c r="AA33" s="239"/>
      <c r="AB33" s="239"/>
    </row>
    <row r="34" spans="2:28" s="236" customFormat="1" ht="12" customHeight="1">
      <c r="B34" s="231"/>
      <c r="C34" s="243" t="s">
        <v>1307</v>
      </c>
      <c r="D34" s="244">
        <f t="shared" si="4"/>
        <v>1709</v>
      </c>
      <c r="E34" s="223">
        <v>169</v>
      </c>
      <c r="F34" s="226">
        <v>203</v>
      </c>
      <c r="G34" s="223">
        <v>179</v>
      </c>
      <c r="H34" s="223">
        <v>303</v>
      </c>
      <c r="I34" s="223">
        <v>167</v>
      </c>
      <c r="J34" s="223">
        <v>243</v>
      </c>
      <c r="K34" s="223">
        <v>327</v>
      </c>
      <c r="L34" s="223">
        <v>91</v>
      </c>
      <c r="M34" s="223">
        <v>18</v>
      </c>
      <c r="N34" s="223">
        <v>9</v>
      </c>
      <c r="O34" s="223">
        <v>0</v>
      </c>
      <c r="P34" s="238">
        <v>0</v>
      </c>
      <c r="Q34" s="223"/>
      <c r="R34" s="239"/>
      <c r="S34" s="239"/>
      <c r="T34" s="239"/>
      <c r="U34" s="239"/>
      <c r="V34" s="239"/>
      <c r="W34" s="239"/>
      <c r="X34" s="239"/>
      <c r="Y34" s="239"/>
      <c r="Z34" s="239"/>
      <c r="AA34" s="239"/>
      <c r="AB34" s="239"/>
    </row>
    <row r="35" spans="2:28" s="236" customFormat="1" ht="12" customHeight="1">
      <c r="B35" s="248"/>
      <c r="C35" s="243" t="s">
        <v>1308</v>
      </c>
      <c r="D35" s="244">
        <f t="shared" si="4"/>
        <v>1220</v>
      </c>
      <c r="E35" s="223">
        <v>139</v>
      </c>
      <c r="F35" s="226">
        <v>146</v>
      </c>
      <c r="G35" s="223">
        <v>167</v>
      </c>
      <c r="H35" s="223">
        <v>211</v>
      </c>
      <c r="I35" s="223">
        <v>151</v>
      </c>
      <c r="J35" s="223">
        <v>196</v>
      </c>
      <c r="K35" s="223">
        <v>151</v>
      </c>
      <c r="L35" s="223">
        <v>43</v>
      </c>
      <c r="M35" s="223">
        <v>10</v>
      </c>
      <c r="N35" s="223">
        <v>5</v>
      </c>
      <c r="O35" s="223">
        <v>0</v>
      </c>
      <c r="P35" s="238">
        <v>1</v>
      </c>
      <c r="Q35" s="223"/>
      <c r="R35" s="239"/>
      <c r="S35" s="239"/>
      <c r="T35" s="239"/>
      <c r="U35" s="239"/>
      <c r="V35" s="239"/>
      <c r="W35" s="239"/>
      <c r="X35" s="239"/>
      <c r="Y35" s="239"/>
      <c r="Z35" s="239"/>
      <c r="AA35" s="239"/>
      <c r="AB35" s="239"/>
    </row>
    <row r="36" spans="2:28" s="236" customFormat="1" ht="12" customHeight="1">
      <c r="B36" s="248"/>
      <c r="C36" s="243" t="s">
        <v>441</v>
      </c>
      <c r="D36" s="244">
        <f t="shared" si="4"/>
        <v>857</v>
      </c>
      <c r="E36" s="223">
        <v>89</v>
      </c>
      <c r="F36" s="226">
        <v>99</v>
      </c>
      <c r="G36" s="223">
        <v>115</v>
      </c>
      <c r="H36" s="223">
        <v>164</v>
      </c>
      <c r="I36" s="223">
        <v>87</v>
      </c>
      <c r="J36" s="223">
        <v>133</v>
      </c>
      <c r="K36" s="223">
        <v>114</v>
      </c>
      <c r="L36" s="223">
        <v>34</v>
      </c>
      <c r="M36" s="223">
        <v>10</v>
      </c>
      <c r="N36" s="223">
        <v>12</v>
      </c>
      <c r="O36" s="223">
        <v>0</v>
      </c>
      <c r="P36" s="238">
        <v>0</v>
      </c>
      <c r="Q36" s="223"/>
      <c r="R36" s="239"/>
      <c r="S36" s="239"/>
      <c r="T36" s="239"/>
      <c r="U36" s="239"/>
      <c r="V36" s="239"/>
      <c r="W36" s="239"/>
      <c r="X36" s="239"/>
      <c r="Y36" s="239"/>
      <c r="Z36" s="239"/>
      <c r="AA36" s="239"/>
      <c r="AB36" s="239"/>
    </row>
    <row r="37" spans="2:28" s="236" customFormat="1" ht="12" customHeight="1">
      <c r="B37" s="231"/>
      <c r="C37" s="243" t="s">
        <v>442</v>
      </c>
      <c r="D37" s="244">
        <f t="shared" si="4"/>
        <v>1346</v>
      </c>
      <c r="E37" s="223">
        <v>245</v>
      </c>
      <c r="F37" s="226">
        <v>148</v>
      </c>
      <c r="G37" s="223">
        <v>164</v>
      </c>
      <c r="H37" s="223">
        <v>228</v>
      </c>
      <c r="I37" s="223">
        <v>124</v>
      </c>
      <c r="J37" s="223">
        <v>182</v>
      </c>
      <c r="K37" s="223">
        <v>174</v>
      </c>
      <c r="L37" s="223">
        <v>56</v>
      </c>
      <c r="M37" s="223">
        <v>18</v>
      </c>
      <c r="N37" s="223">
        <v>6</v>
      </c>
      <c r="O37" s="223">
        <v>0</v>
      </c>
      <c r="P37" s="238">
        <v>1</v>
      </c>
      <c r="Q37" s="223"/>
      <c r="R37" s="239"/>
      <c r="S37" s="239"/>
      <c r="T37" s="239"/>
      <c r="U37" s="239"/>
      <c r="V37" s="239"/>
      <c r="W37" s="239"/>
      <c r="X37" s="239"/>
      <c r="Y37" s="239"/>
      <c r="Z37" s="239"/>
      <c r="AA37" s="239"/>
      <c r="AB37" s="239"/>
    </row>
    <row r="38" spans="2:28" s="236" customFormat="1" ht="12" customHeight="1">
      <c r="B38" s="231"/>
      <c r="C38" s="243" t="s">
        <v>443</v>
      </c>
      <c r="D38" s="244">
        <f t="shared" si="4"/>
        <v>1126</v>
      </c>
      <c r="E38" s="223">
        <v>96</v>
      </c>
      <c r="F38" s="226">
        <v>95</v>
      </c>
      <c r="G38" s="223">
        <v>99</v>
      </c>
      <c r="H38" s="223">
        <v>159</v>
      </c>
      <c r="I38" s="223">
        <v>93</v>
      </c>
      <c r="J38" s="223">
        <v>166</v>
      </c>
      <c r="K38" s="223">
        <v>217</v>
      </c>
      <c r="L38" s="223">
        <v>118</v>
      </c>
      <c r="M38" s="223">
        <v>49</v>
      </c>
      <c r="N38" s="223">
        <v>31</v>
      </c>
      <c r="O38" s="223">
        <v>3</v>
      </c>
      <c r="P38" s="238">
        <v>0</v>
      </c>
      <c r="Q38" s="223"/>
      <c r="R38" s="239"/>
      <c r="S38" s="239"/>
      <c r="T38" s="239"/>
      <c r="U38" s="239"/>
      <c r="V38" s="239"/>
      <c r="W38" s="239"/>
      <c r="X38" s="239"/>
      <c r="Y38" s="239"/>
      <c r="Z38" s="239"/>
      <c r="AA38" s="239"/>
      <c r="AB38" s="239"/>
    </row>
    <row r="39" spans="2:28" s="257" customFormat="1" ht="12" customHeight="1">
      <c r="B39" s="231"/>
      <c r="C39" s="243" t="s">
        <v>353</v>
      </c>
      <c r="D39" s="244">
        <f t="shared" si="4"/>
        <v>1808</v>
      </c>
      <c r="E39" s="223">
        <v>439</v>
      </c>
      <c r="F39" s="226">
        <v>211</v>
      </c>
      <c r="G39" s="223">
        <v>192</v>
      </c>
      <c r="H39" s="223">
        <v>252</v>
      </c>
      <c r="I39" s="223">
        <v>166</v>
      </c>
      <c r="J39" s="223">
        <v>179</v>
      </c>
      <c r="K39" s="223">
        <v>208</v>
      </c>
      <c r="L39" s="223">
        <v>109</v>
      </c>
      <c r="M39" s="223">
        <v>27</v>
      </c>
      <c r="N39" s="223">
        <v>25</v>
      </c>
      <c r="O39" s="223">
        <v>0</v>
      </c>
      <c r="P39" s="238">
        <v>0</v>
      </c>
      <c r="Q39" s="223"/>
      <c r="R39" s="258"/>
      <c r="S39" s="258"/>
      <c r="T39" s="258"/>
      <c r="U39" s="258"/>
      <c r="V39" s="258"/>
      <c r="W39" s="258"/>
      <c r="X39" s="258"/>
      <c r="Y39" s="258"/>
      <c r="Z39" s="258"/>
      <c r="AA39" s="258"/>
      <c r="AB39" s="258"/>
    </row>
    <row r="40" spans="2:28" s="257" customFormat="1" ht="12" customHeight="1">
      <c r="B40" s="231"/>
      <c r="C40" s="243" t="s">
        <v>1309</v>
      </c>
      <c r="D40" s="244">
        <f t="shared" si="4"/>
        <v>1083</v>
      </c>
      <c r="E40" s="223">
        <v>82</v>
      </c>
      <c r="F40" s="226">
        <v>82</v>
      </c>
      <c r="G40" s="223">
        <v>84</v>
      </c>
      <c r="H40" s="223">
        <v>163</v>
      </c>
      <c r="I40" s="223">
        <v>89</v>
      </c>
      <c r="J40" s="223">
        <v>143</v>
      </c>
      <c r="K40" s="223">
        <v>187</v>
      </c>
      <c r="L40" s="223">
        <v>153</v>
      </c>
      <c r="M40" s="223">
        <v>77</v>
      </c>
      <c r="N40" s="223">
        <v>23</v>
      </c>
      <c r="O40" s="223">
        <v>0</v>
      </c>
      <c r="P40" s="238">
        <v>0</v>
      </c>
      <c r="Q40" s="223"/>
      <c r="R40" s="258"/>
      <c r="S40" s="258"/>
      <c r="T40" s="258"/>
      <c r="U40" s="258"/>
      <c r="V40" s="258"/>
      <c r="W40" s="258"/>
      <c r="X40" s="258"/>
      <c r="Y40" s="258"/>
      <c r="Z40" s="258"/>
      <c r="AA40" s="258"/>
      <c r="AB40" s="258"/>
    </row>
    <row r="41" spans="2:28" s="257" customFormat="1" ht="12" customHeight="1">
      <c r="B41" s="231"/>
      <c r="C41" s="243" t="s">
        <v>1310</v>
      </c>
      <c r="D41" s="244">
        <f t="shared" si="4"/>
        <v>1682</v>
      </c>
      <c r="E41" s="245">
        <v>207</v>
      </c>
      <c r="F41" s="245">
        <v>206</v>
      </c>
      <c r="G41" s="245">
        <v>174</v>
      </c>
      <c r="H41" s="245">
        <v>275</v>
      </c>
      <c r="I41" s="245">
        <v>161</v>
      </c>
      <c r="J41" s="245">
        <v>231</v>
      </c>
      <c r="K41" s="245">
        <v>279</v>
      </c>
      <c r="L41" s="245">
        <v>106</v>
      </c>
      <c r="M41" s="245">
        <v>32</v>
      </c>
      <c r="N41" s="245">
        <v>10</v>
      </c>
      <c r="O41" s="245">
        <v>1</v>
      </c>
      <c r="P41" s="246">
        <v>0</v>
      </c>
      <c r="Q41" s="251"/>
      <c r="R41" s="258"/>
      <c r="S41" s="258"/>
      <c r="T41" s="258"/>
      <c r="U41" s="258"/>
      <c r="V41" s="258"/>
      <c r="W41" s="258"/>
      <c r="X41" s="258"/>
      <c r="Y41" s="258"/>
      <c r="Z41" s="258"/>
      <c r="AA41" s="258"/>
      <c r="AB41" s="258"/>
    </row>
    <row r="42" spans="2:28" s="257" customFormat="1" ht="12" customHeight="1">
      <c r="B42" s="231"/>
      <c r="C42" s="243"/>
      <c r="D42" s="244"/>
      <c r="E42" s="245"/>
      <c r="F42" s="245"/>
      <c r="G42" s="245"/>
      <c r="H42" s="245"/>
      <c r="I42" s="245"/>
      <c r="J42" s="245"/>
      <c r="K42" s="245"/>
      <c r="L42" s="245"/>
      <c r="M42" s="245"/>
      <c r="N42" s="245"/>
      <c r="O42" s="245"/>
      <c r="P42" s="246"/>
      <c r="Q42" s="251"/>
      <c r="R42" s="258"/>
      <c r="S42" s="258"/>
      <c r="T42" s="258"/>
      <c r="U42" s="258"/>
      <c r="V42" s="258"/>
      <c r="W42" s="258"/>
      <c r="X42" s="258"/>
      <c r="Y42" s="258"/>
      <c r="Z42" s="258"/>
      <c r="AA42" s="258"/>
      <c r="AB42" s="258"/>
    </row>
    <row r="43" spans="2:28" s="240" customFormat="1" ht="12" customHeight="1">
      <c r="B43" s="1149" t="s">
        <v>447</v>
      </c>
      <c r="C43" s="1150"/>
      <c r="D43" s="227">
        <f aca="true" t="shared" si="5" ref="D43:P43">SUM(D44:D56)</f>
        <v>42843</v>
      </c>
      <c r="E43" s="228">
        <f t="shared" si="5"/>
        <v>5009</v>
      </c>
      <c r="F43" s="228">
        <f t="shared" si="5"/>
        <v>5636</v>
      </c>
      <c r="G43" s="228">
        <f t="shared" si="5"/>
        <v>5788</v>
      </c>
      <c r="H43" s="228">
        <f t="shared" si="5"/>
        <v>8858</v>
      </c>
      <c r="I43" s="228">
        <f t="shared" si="5"/>
        <v>5409</v>
      </c>
      <c r="J43" s="228">
        <f t="shared" si="5"/>
        <v>6223</v>
      </c>
      <c r="K43" s="228">
        <f t="shared" si="5"/>
        <v>4652</v>
      </c>
      <c r="L43" s="228">
        <f t="shared" si="5"/>
        <v>1018</v>
      </c>
      <c r="M43" s="228">
        <f t="shared" si="5"/>
        <v>146</v>
      </c>
      <c r="N43" s="228">
        <f t="shared" si="5"/>
        <v>40</v>
      </c>
      <c r="O43" s="228">
        <f t="shared" si="5"/>
        <v>3</v>
      </c>
      <c r="P43" s="229">
        <f t="shared" si="5"/>
        <v>61</v>
      </c>
      <c r="Q43" s="228"/>
      <c r="R43" s="241"/>
      <c r="S43" s="241"/>
      <c r="T43" s="241"/>
      <c r="U43" s="241"/>
      <c r="V43" s="241"/>
      <c r="W43" s="241"/>
      <c r="X43" s="241"/>
      <c r="Y43" s="241"/>
      <c r="Z43" s="241"/>
      <c r="AA43" s="241"/>
      <c r="AB43" s="241"/>
    </row>
    <row r="44" spans="2:16" ht="12" customHeight="1">
      <c r="B44" s="231"/>
      <c r="C44" s="243" t="s">
        <v>413</v>
      </c>
      <c r="D44" s="244">
        <f aca="true" t="shared" si="6" ref="D44:D56">SUM(E44:P44)</f>
        <v>9811</v>
      </c>
      <c r="E44" s="223">
        <v>1131</v>
      </c>
      <c r="F44" s="226">
        <v>1306</v>
      </c>
      <c r="G44" s="223">
        <v>1295</v>
      </c>
      <c r="H44" s="223">
        <v>1987</v>
      </c>
      <c r="I44" s="223">
        <v>1241</v>
      </c>
      <c r="J44" s="223">
        <v>1513</v>
      </c>
      <c r="K44" s="223">
        <v>1075</v>
      </c>
      <c r="L44" s="223">
        <v>225</v>
      </c>
      <c r="M44" s="247">
        <v>16</v>
      </c>
      <c r="N44" s="247">
        <v>3</v>
      </c>
      <c r="O44" s="247">
        <v>1</v>
      </c>
      <c r="P44" s="259">
        <v>18</v>
      </c>
    </row>
    <row r="45" spans="2:17" ht="12" customHeight="1">
      <c r="B45" s="231"/>
      <c r="C45" s="243" t="s">
        <v>418</v>
      </c>
      <c r="D45" s="244">
        <f t="shared" si="6"/>
        <v>4346</v>
      </c>
      <c r="E45" s="223">
        <v>526</v>
      </c>
      <c r="F45" s="226">
        <v>571</v>
      </c>
      <c r="G45" s="223">
        <v>583</v>
      </c>
      <c r="H45" s="223">
        <v>950</v>
      </c>
      <c r="I45" s="223">
        <v>540</v>
      </c>
      <c r="J45" s="223">
        <v>673</v>
      </c>
      <c r="K45" s="223">
        <v>426</v>
      </c>
      <c r="L45" s="223">
        <v>69</v>
      </c>
      <c r="M45" s="247">
        <v>4</v>
      </c>
      <c r="N45" s="247">
        <v>2</v>
      </c>
      <c r="O45" s="247">
        <v>0</v>
      </c>
      <c r="P45" s="259">
        <v>2</v>
      </c>
      <c r="Q45" s="247"/>
    </row>
    <row r="46" spans="2:17" ht="11.25" customHeight="1">
      <c r="B46" s="231"/>
      <c r="C46" s="243" t="s">
        <v>419</v>
      </c>
      <c r="D46" s="244">
        <f t="shared" si="6"/>
        <v>3441</v>
      </c>
      <c r="E46" s="223">
        <v>362</v>
      </c>
      <c r="F46" s="226">
        <v>494</v>
      </c>
      <c r="G46" s="223">
        <v>520</v>
      </c>
      <c r="H46" s="223">
        <v>754</v>
      </c>
      <c r="I46" s="223">
        <v>443</v>
      </c>
      <c r="J46" s="223">
        <v>483</v>
      </c>
      <c r="K46" s="223">
        <v>321</v>
      </c>
      <c r="L46" s="223">
        <v>53</v>
      </c>
      <c r="M46" s="247">
        <v>6</v>
      </c>
      <c r="N46" s="247">
        <v>1</v>
      </c>
      <c r="O46" s="247">
        <v>1</v>
      </c>
      <c r="P46" s="259">
        <v>3</v>
      </c>
      <c r="Q46" s="247"/>
    </row>
    <row r="47" spans="2:17" ht="12" customHeight="1">
      <c r="B47" s="231"/>
      <c r="C47" s="243" t="s">
        <v>420</v>
      </c>
      <c r="D47" s="244">
        <f t="shared" si="6"/>
        <v>4855</v>
      </c>
      <c r="E47" s="223">
        <v>540</v>
      </c>
      <c r="F47" s="226">
        <v>617</v>
      </c>
      <c r="G47" s="223">
        <v>609</v>
      </c>
      <c r="H47" s="223">
        <v>949</v>
      </c>
      <c r="I47" s="223">
        <v>598</v>
      </c>
      <c r="J47" s="223">
        <v>716</v>
      </c>
      <c r="K47" s="223">
        <v>591</v>
      </c>
      <c r="L47" s="223">
        <v>184</v>
      </c>
      <c r="M47" s="247">
        <v>27</v>
      </c>
      <c r="N47" s="247">
        <v>14</v>
      </c>
      <c r="O47" s="247">
        <v>1</v>
      </c>
      <c r="P47" s="259">
        <v>9</v>
      </c>
      <c r="Q47" s="247"/>
    </row>
    <row r="48" spans="2:17" ht="12" customHeight="1">
      <c r="B48" s="231"/>
      <c r="C48" s="243" t="s">
        <v>422</v>
      </c>
      <c r="D48" s="244">
        <f t="shared" si="6"/>
        <v>3138</v>
      </c>
      <c r="E48" s="223">
        <v>320</v>
      </c>
      <c r="F48" s="226">
        <v>323</v>
      </c>
      <c r="G48" s="223">
        <v>348</v>
      </c>
      <c r="H48" s="223">
        <v>539</v>
      </c>
      <c r="I48" s="223">
        <v>380</v>
      </c>
      <c r="J48" s="223">
        <v>555</v>
      </c>
      <c r="K48" s="223">
        <v>503</v>
      </c>
      <c r="L48" s="223">
        <v>144</v>
      </c>
      <c r="M48" s="247">
        <v>14</v>
      </c>
      <c r="N48" s="247">
        <v>7</v>
      </c>
      <c r="O48" s="247">
        <v>0</v>
      </c>
      <c r="P48" s="259">
        <v>5</v>
      </c>
      <c r="Q48" s="247"/>
    </row>
    <row r="49" spans="2:17" ht="12.75" customHeight="1">
      <c r="B49" s="231"/>
      <c r="C49" s="243" t="s">
        <v>424</v>
      </c>
      <c r="D49" s="244">
        <f t="shared" si="6"/>
        <v>4215</v>
      </c>
      <c r="E49" s="223">
        <v>535</v>
      </c>
      <c r="F49" s="226">
        <v>481</v>
      </c>
      <c r="G49" s="223">
        <v>510</v>
      </c>
      <c r="H49" s="223">
        <v>744</v>
      </c>
      <c r="I49" s="223">
        <v>545</v>
      </c>
      <c r="J49" s="223">
        <v>677</v>
      </c>
      <c r="K49" s="223">
        <v>572</v>
      </c>
      <c r="L49" s="223">
        <v>110</v>
      </c>
      <c r="M49" s="247">
        <v>30</v>
      </c>
      <c r="N49" s="247">
        <v>4</v>
      </c>
      <c r="O49" s="247">
        <v>0</v>
      </c>
      <c r="P49" s="259">
        <v>7</v>
      </c>
      <c r="Q49" s="260"/>
    </row>
    <row r="50" spans="2:17" ht="12.75" customHeight="1">
      <c r="B50" s="231"/>
      <c r="C50" s="243" t="s">
        <v>357</v>
      </c>
      <c r="D50" s="244">
        <f t="shared" si="6"/>
        <v>1453</v>
      </c>
      <c r="E50" s="223">
        <v>158</v>
      </c>
      <c r="F50" s="226">
        <v>199</v>
      </c>
      <c r="G50" s="223">
        <v>150</v>
      </c>
      <c r="H50" s="223">
        <v>217</v>
      </c>
      <c r="I50" s="223">
        <v>166</v>
      </c>
      <c r="J50" s="223">
        <v>221</v>
      </c>
      <c r="K50" s="223">
        <v>250</v>
      </c>
      <c r="L50" s="223">
        <v>69</v>
      </c>
      <c r="M50" s="247">
        <v>16</v>
      </c>
      <c r="N50" s="247">
        <v>2</v>
      </c>
      <c r="O50" s="247"/>
      <c r="P50" s="259">
        <v>5</v>
      </c>
      <c r="Q50" s="260"/>
    </row>
    <row r="51" spans="2:17" ht="12" customHeight="1">
      <c r="B51" s="231"/>
      <c r="C51" s="243" t="s">
        <v>1311</v>
      </c>
      <c r="D51" s="244">
        <f t="shared" si="6"/>
        <v>1486</v>
      </c>
      <c r="E51" s="223">
        <v>184</v>
      </c>
      <c r="F51" s="226">
        <v>210</v>
      </c>
      <c r="G51" s="223">
        <v>203</v>
      </c>
      <c r="H51" s="223">
        <v>342</v>
      </c>
      <c r="I51" s="223">
        <v>191</v>
      </c>
      <c r="J51" s="223">
        <v>214</v>
      </c>
      <c r="K51" s="223">
        <v>117</v>
      </c>
      <c r="L51" s="223">
        <v>23</v>
      </c>
      <c r="M51" s="247">
        <v>1</v>
      </c>
      <c r="N51" s="247">
        <v>0</v>
      </c>
      <c r="O51" s="247">
        <v>0</v>
      </c>
      <c r="P51" s="259">
        <v>1</v>
      </c>
      <c r="Q51" s="247"/>
    </row>
    <row r="52" spans="2:17" ht="12" customHeight="1">
      <c r="B52" s="231"/>
      <c r="C52" s="243" t="s">
        <v>1312</v>
      </c>
      <c r="D52" s="244">
        <f t="shared" si="6"/>
        <v>1696</v>
      </c>
      <c r="E52" s="223">
        <v>191</v>
      </c>
      <c r="F52" s="226">
        <v>265</v>
      </c>
      <c r="G52" s="223">
        <v>297</v>
      </c>
      <c r="H52" s="223">
        <v>452</v>
      </c>
      <c r="I52" s="223">
        <v>222</v>
      </c>
      <c r="J52" s="223">
        <v>171</v>
      </c>
      <c r="K52" s="223">
        <v>91</v>
      </c>
      <c r="L52" s="223">
        <v>3</v>
      </c>
      <c r="M52" s="247">
        <v>3</v>
      </c>
      <c r="N52" s="247">
        <v>1</v>
      </c>
      <c r="O52" s="247">
        <v>0</v>
      </c>
      <c r="P52" s="259">
        <v>0</v>
      </c>
      <c r="Q52" s="247"/>
    </row>
    <row r="53" spans="2:17" ht="12" customHeight="1">
      <c r="B53" s="231"/>
      <c r="C53" s="243" t="s">
        <v>361</v>
      </c>
      <c r="D53" s="244">
        <f t="shared" si="6"/>
        <v>1760</v>
      </c>
      <c r="E53" s="223">
        <v>190</v>
      </c>
      <c r="F53" s="226">
        <v>233</v>
      </c>
      <c r="G53" s="223">
        <v>293</v>
      </c>
      <c r="H53" s="223">
        <v>416</v>
      </c>
      <c r="I53" s="223">
        <v>236</v>
      </c>
      <c r="J53" s="223">
        <v>205</v>
      </c>
      <c r="K53" s="223">
        <v>148</v>
      </c>
      <c r="L53" s="223">
        <v>33</v>
      </c>
      <c r="M53" s="247">
        <v>4</v>
      </c>
      <c r="N53" s="247">
        <v>2</v>
      </c>
      <c r="O53" s="247">
        <v>0</v>
      </c>
      <c r="P53" s="259">
        <v>0</v>
      </c>
      <c r="Q53" s="247"/>
    </row>
    <row r="54" spans="2:17" ht="12" customHeight="1">
      <c r="B54" s="231"/>
      <c r="C54" s="243" t="s">
        <v>1313</v>
      </c>
      <c r="D54" s="244">
        <f t="shared" si="6"/>
        <v>2227</v>
      </c>
      <c r="E54" s="223">
        <v>238</v>
      </c>
      <c r="F54" s="226">
        <v>250</v>
      </c>
      <c r="G54" s="223">
        <v>280</v>
      </c>
      <c r="H54" s="223">
        <v>599</v>
      </c>
      <c r="I54" s="223">
        <v>340</v>
      </c>
      <c r="J54" s="223">
        <v>298</v>
      </c>
      <c r="K54" s="223">
        <v>174</v>
      </c>
      <c r="L54" s="223">
        <v>37</v>
      </c>
      <c r="M54" s="247">
        <v>9</v>
      </c>
      <c r="N54" s="247">
        <v>2</v>
      </c>
      <c r="O54" s="247">
        <v>0</v>
      </c>
      <c r="P54" s="259">
        <v>0</v>
      </c>
      <c r="Q54" s="247"/>
    </row>
    <row r="55" spans="2:17" ht="12" customHeight="1">
      <c r="B55" s="231"/>
      <c r="C55" s="243" t="s">
        <v>363</v>
      </c>
      <c r="D55" s="244">
        <f t="shared" si="6"/>
        <v>1723</v>
      </c>
      <c r="E55" s="223">
        <v>308</v>
      </c>
      <c r="F55" s="226">
        <v>327</v>
      </c>
      <c r="G55" s="223">
        <v>371</v>
      </c>
      <c r="H55" s="223">
        <v>378</v>
      </c>
      <c r="I55" s="223">
        <v>161</v>
      </c>
      <c r="J55" s="223">
        <v>106</v>
      </c>
      <c r="K55" s="223">
        <v>60</v>
      </c>
      <c r="L55" s="223">
        <v>9</v>
      </c>
      <c r="M55" s="247">
        <v>2</v>
      </c>
      <c r="N55" s="247">
        <v>1</v>
      </c>
      <c r="O55" s="247">
        <v>0</v>
      </c>
      <c r="P55" s="259">
        <v>0</v>
      </c>
      <c r="Q55" s="247"/>
    </row>
    <row r="56" spans="2:17" ht="12" customHeight="1">
      <c r="B56" s="231"/>
      <c r="C56" s="243" t="s">
        <v>364</v>
      </c>
      <c r="D56" s="244">
        <f t="shared" si="6"/>
        <v>2692</v>
      </c>
      <c r="E56" s="223">
        <v>326</v>
      </c>
      <c r="F56" s="226">
        <v>360</v>
      </c>
      <c r="G56" s="223">
        <v>329</v>
      </c>
      <c r="H56" s="223">
        <v>531</v>
      </c>
      <c r="I56" s="223">
        <v>346</v>
      </c>
      <c r="J56" s="223">
        <v>391</v>
      </c>
      <c r="K56" s="223">
        <v>324</v>
      </c>
      <c r="L56" s="223">
        <v>59</v>
      </c>
      <c r="M56" s="247">
        <v>14</v>
      </c>
      <c r="N56" s="247">
        <v>1</v>
      </c>
      <c r="O56" s="247">
        <v>0</v>
      </c>
      <c r="P56" s="259">
        <v>11</v>
      </c>
      <c r="Q56" s="247"/>
    </row>
    <row r="57" spans="2:17" ht="12" customHeight="1">
      <c r="B57" s="231"/>
      <c r="C57" s="243"/>
      <c r="D57" s="233"/>
      <c r="E57" s="223"/>
      <c r="F57" s="226"/>
      <c r="G57" s="223"/>
      <c r="H57" s="223"/>
      <c r="I57" s="223"/>
      <c r="J57" s="223"/>
      <c r="K57" s="223"/>
      <c r="L57" s="223"/>
      <c r="M57" s="247"/>
      <c r="N57" s="247"/>
      <c r="O57" s="247"/>
      <c r="P57" s="259"/>
      <c r="Q57" s="247"/>
    </row>
    <row r="58" spans="2:28" s="261" customFormat="1" ht="12" customHeight="1">
      <c r="B58" s="1149" t="s">
        <v>450</v>
      </c>
      <c r="C58" s="1150"/>
      <c r="D58" s="227">
        <f aca="true" t="shared" si="7" ref="D58:P58">SUM(D59:D68)</f>
        <v>26902</v>
      </c>
      <c r="E58" s="228">
        <f t="shared" si="7"/>
        <v>3307</v>
      </c>
      <c r="F58" s="228">
        <f t="shared" si="7"/>
        <v>3332</v>
      </c>
      <c r="G58" s="228">
        <f t="shared" si="7"/>
        <v>3158</v>
      </c>
      <c r="H58" s="228">
        <f t="shared" si="7"/>
        <v>4311</v>
      </c>
      <c r="I58" s="228">
        <f t="shared" si="7"/>
        <v>2561</v>
      </c>
      <c r="J58" s="228">
        <f t="shared" si="7"/>
        <v>3197</v>
      </c>
      <c r="K58" s="228">
        <f t="shared" si="7"/>
        <v>3775</v>
      </c>
      <c r="L58" s="228">
        <f t="shared" si="7"/>
        <v>2001</v>
      </c>
      <c r="M58" s="228">
        <f t="shared" si="7"/>
        <v>853</v>
      </c>
      <c r="N58" s="228">
        <f t="shared" si="7"/>
        <v>378</v>
      </c>
      <c r="O58" s="228">
        <f t="shared" si="7"/>
        <v>5</v>
      </c>
      <c r="P58" s="229">
        <f t="shared" si="7"/>
        <v>24</v>
      </c>
      <c r="Q58" s="260"/>
      <c r="R58" s="262"/>
      <c r="S58" s="262"/>
      <c r="T58" s="262"/>
      <c r="U58" s="262"/>
      <c r="V58" s="262"/>
      <c r="W58" s="262"/>
      <c r="X58" s="262"/>
      <c r="Y58" s="262"/>
      <c r="Z58" s="262"/>
      <c r="AA58" s="262"/>
      <c r="AB58" s="262"/>
    </row>
    <row r="59" spans="2:17" ht="12" customHeight="1">
      <c r="B59" s="231"/>
      <c r="C59" s="243" t="s">
        <v>1314</v>
      </c>
      <c r="D59" s="244">
        <f aca="true" t="shared" si="8" ref="D59:D68">SUM(E59:P59)</f>
        <v>5113</v>
      </c>
      <c r="E59" s="223">
        <v>662</v>
      </c>
      <c r="F59" s="226">
        <v>661</v>
      </c>
      <c r="G59" s="223">
        <v>557</v>
      </c>
      <c r="H59" s="223">
        <v>770</v>
      </c>
      <c r="I59" s="223">
        <v>448</v>
      </c>
      <c r="J59" s="223">
        <v>587</v>
      </c>
      <c r="K59" s="223">
        <v>778</v>
      </c>
      <c r="L59" s="223">
        <v>413</v>
      </c>
      <c r="M59" s="247">
        <v>168</v>
      </c>
      <c r="N59" s="247">
        <v>64</v>
      </c>
      <c r="O59" s="247">
        <v>0</v>
      </c>
      <c r="P59" s="259">
        <v>5</v>
      </c>
      <c r="Q59" s="247"/>
    </row>
    <row r="60" spans="2:17" ht="12" customHeight="1">
      <c r="B60" s="231"/>
      <c r="C60" s="243" t="s">
        <v>421</v>
      </c>
      <c r="D60" s="244">
        <f t="shared" si="8"/>
        <v>3709</v>
      </c>
      <c r="E60" s="223">
        <v>524</v>
      </c>
      <c r="F60" s="226">
        <v>496</v>
      </c>
      <c r="G60" s="223">
        <v>497</v>
      </c>
      <c r="H60" s="223">
        <v>632</v>
      </c>
      <c r="I60" s="223">
        <v>375</v>
      </c>
      <c r="J60" s="223">
        <v>448</v>
      </c>
      <c r="K60" s="223">
        <v>441</v>
      </c>
      <c r="L60" s="223">
        <v>204</v>
      </c>
      <c r="M60" s="247">
        <v>70</v>
      </c>
      <c r="N60" s="247">
        <v>16</v>
      </c>
      <c r="O60" s="247">
        <v>1</v>
      </c>
      <c r="P60" s="259">
        <v>5</v>
      </c>
      <c r="Q60" s="247"/>
    </row>
    <row r="61" spans="2:17" ht="12" customHeight="1">
      <c r="B61" s="231"/>
      <c r="C61" s="243" t="s">
        <v>451</v>
      </c>
      <c r="D61" s="244">
        <f t="shared" si="8"/>
        <v>3728</v>
      </c>
      <c r="E61" s="223">
        <v>379</v>
      </c>
      <c r="F61" s="226">
        <v>400</v>
      </c>
      <c r="G61" s="223">
        <v>417</v>
      </c>
      <c r="H61" s="223">
        <v>536</v>
      </c>
      <c r="I61" s="223">
        <v>352</v>
      </c>
      <c r="J61" s="223">
        <v>462</v>
      </c>
      <c r="K61" s="223">
        <v>619</v>
      </c>
      <c r="L61" s="223">
        <v>350</v>
      </c>
      <c r="M61" s="247">
        <v>161</v>
      </c>
      <c r="N61" s="247">
        <v>49</v>
      </c>
      <c r="O61" s="247">
        <v>1</v>
      </c>
      <c r="P61" s="259">
        <v>2</v>
      </c>
      <c r="Q61" s="247"/>
    </row>
    <row r="62" spans="2:17" ht="12" customHeight="1">
      <c r="B62" s="231"/>
      <c r="C62" s="243" t="s">
        <v>366</v>
      </c>
      <c r="D62" s="244">
        <f t="shared" si="8"/>
        <v>1204</v>
      </c>
      <c r="E62" s="223">
        <v>133</v>
      </c>
      <c r="F62" s="226">
        <v>138</v>
      </c>
      <c r="G62" s="223">
        <v>113</v>
      </c>
      <c r="H62" s="223">
        <v>185</v>
      </c>
      <c r="I62" s="223">
        <v>119</v>
      </c>
      <c r="J62" s="223">
        <v>179</v>
      </c>
      <c r="K62" s="223">
        <v>173</v>
      </c>
      <c r="L62" s="223">
        <v>106</v>
      </c>
      <c r="M62" s="247">
        <v>46</v>
      </c>
      <c r="N62" s="247">
        <v>12</v>
      </c>
      <c r="O62" s="247">
        <v>0</v>
      </c>
      <c r="P62" s="259">
        <v>0</v>
      </c>
      <c r="Q62" s="247"/>
    </row>
    <row r="63" spans="2:17" ht="12" customHeight="1">
      <c r="B63" s="231"/>
      <c r="C63" s="243" t="s">
        <v>367</v>
      </c>
      <c r="D63" s="244">
        <f t="shared" si="8"/>
        <v>1403</v>
      </c>
      <c r="E63" s="223">
        <v>293</v>
      </c>
      <c r="F63" s="226">
        <v>249</v>
      </c>
      <c r="G63" s="223">
        <v>204</v>
      </c>
      <c r="H63" s="223">
        <v>243</v>
      </c>
      <c r="I63" s="223">
        <v>122</v>
      </c>
      <c r="J63" s="223">
        <v>114</v>
      </c>
      <c r="K63" s="223">
        <v>131</v>
      </c>
      <c r="L63" s="223">
        <v>35</v>
      </c>
      <c r="M63" s="247">
        <v>6</v>
      </c>
      <c r="N63" s="247">
        <v>2</v>
      </c>
      <c r="O63" s="247">
        <v>1</v>
      </c>
      <c r="P63" s="259">
        <v>3</v>
      </c>
      <c r="Q63" s="247"/>
    </row>
    <row r="64" spans="2:17" ht="12" customHeight="1">
      <c r="B64" s="231"/>
      <c r="C64" s="243" t="s">
        <v>368</v>
      </c>
      <c r="D64" s="244">
        <f t="shared" si="8"/>
        <v>1168</v>
      </c>
      <c r="E64" s="223">
        <v>95</v>
      </c>
      <c r="F64" s="226">
        <v>117</v>
      </c>
      <c r="G64" s="223">
        <v>104</v>
      </c>
      <c r="H64" s="223">
        <v>199</v>
      </c>
      <c r="I64" s="223">
        <v>125</v>
      </c>
      <c r="J64" s="223">
        <v>163</v>
      </c>
      <c r="K64" s="223">
        <v>216</v>
      </c>
      <c r="L64" s="223">
        <v>103</v>
      </c>
      <c r="M64" s="247">
        <v>29</v>
      </c>
      <c r="N64" s="247">
        <v>16</v>
      </c>
      <c r="O64" s="247">
        <v>0</v>
      </c>
      <c r="P64" s="259">
        <v>1</v>
      </c>
      <c r="Q64" s="247"/>
    </row>
    <row r="65" spans="2:17" ht="12" customHeight="1">
      <c r="B65" s="231"/>
      <c r="C65" s="243" t="s">
        <v>369</v>
      </c>
      <c r="D65" s="244">
        <f t="shared" si="8"/>
        <v>3446</v>
      </c>
      <c r="E65" s="223">
        <v>288</v>
      </c>
      <c r="F65" s="226">
        <v>307</v>
      </c>
      <c r="G65" s="223">
        <v>292</v>
      </c>
      <c r="H65" s="223">
        <v>417</v>
      </c>
      <c r="I65" s="223">
        <v>255</v>
      </c>
      <c r="J65" s="223">
        <v>383</v>
      </c>
      <c r="K65" s="223">
        <v>603</v>
      </c>
      <c r="L65" s="223">
        <v>443</v>
      </c>
      <c r="M65" s="247">
        <v>262</v>
      </c>
      <c r="N65" s="247">
        <v>187</v>
      </c>
      <c r="O65" s="247">
        <v>2</v>
      </c>
      <c r="P65" s="259">
        <v>7</v>
      </c>
      <c r="Q65" s="251"/>
    </row>
    <row r="66" spans="2:17" ht="12" customHeight="1">
      <c r="B66" s="231"/>
      <c r="C66" s="243" t="s">
        <v>371</v>
      </c>
      <c r="D66" s="244">
        <f t="shared" si="8"/>
        <v>3447</v>
      </c>
      <c r="E66" s="223">
        <v>509</v>
      </c>
      <c r="F66" s="226">
        <v>534</v>
      </c>
      <c r="G66" s="223">
        <v>580</v>
      </c>
      <c r="H66" s="223">
        <v>741</v>
      </c>
      <c r="I66" s="223">
        <v>359</v>
      </c>
      <c r="J66" s="223">
        <v>359</v>
      </c>
      <c r="K66" s="223">
        <v>268</v>
      </c>
      <c r="L66" s="223">
        <v>71</v>
      </c>
      <c r="M66" s="247">
        <v>24</v>
      </c>
      <c r="N66" s="247">
        <v>2</v>
      </c>
      <c r="O66" s="247">
        <v>0</v>
      </c>
      <c r="P66" s="259">
        <v>0</v>
      </c>
      <c r="Q66" s="247"/>
    </row>
    <row r="67" spans="2:17" ht="12" customHeight="1">
      <c r="B67" s="231"/>
      <c r="C67" s="243" t="s">
        <v>372</v>
      </c>
      <c r="D67" s="244">
        <f t="shared" si="8"/>
        <v>2072</v>
      </c>
      <c r="E67" s="223">
        <v>265</v>
      </c>
      <c r="F67" s="226">
        <v>261</v>
      </c>
      <c r="G67" s="223">
        <v>217</v>
      </c>
      <c r="H67" s="223">
        <v>275</v>
      </c>
      <c r="I67" s="223">
        <v>181</v>
      </c>
      <c r="J67" s="223">
        <v>259</v>
      </c>
      <c r="K67" s="223">
        <v>307</v>
      </c>
      <c r="L67" s="223">
        <v>211</v>
      </c>
      <c r="M67" s="247">
        <v>72</v>
      </c>
      <c r="N67" s="247">
        <v>23</v>
      </c>
      <c r="O67" s="247">
        <v>0</v>
      </c>
      <c r="P67" s="259">
        <v>1</v>
      </c>
      <c r="Q67" s="247"/>
    </row>
    <row r="68" spans="2:17" ht="12" customHeight="1">
      <c r="B68" s="263"/>
      <c r="C68" s="264" t="s">
        <v>1315</v>
      </c>
      <c r="D68" s="265">
        <f t="shared" si="8"/>
        <v>1612</v>
      </c>
      <c r="E68" s="223">
        <v>159</v>
      </c>
      <c r="F68" s="226">
        <v>169</v>
      </c>
      <c r="G68" s="223">
        <v>177</v>
      </c>
      <c r="H68" s="223">
        <v>313</v>
      </c>
      <c r="I68" s="223">
        <v>225</v>
      </c>
      <c r="J68" s="223">
        <v>243</v>
      </c>
      <c r="K68" s="223">
        <v>239</v>
      </c>
      <c r="L68" s="223">
        <v>65</v>
      </c>
      <c r="M68" s="247">
        <v>15</v>
      </c>
      <c r="N68" s="247">
        <v>7</v>
      </c>
      <c r="O68" s="247">
        <v>0</v>
      </c>
      <c r="P68" s="259">
        <v>0</v>
      </c>
      <c r="Q68" s="247"/>
    </row>
    <row r="69" spans="2:17" ht="12" customHeight="1">
      <c r="B69" s="207" t="s">
        <v>1316</v>
      </c>
      <c r="C69" s="266"/>
      <c r="D69" s="267"/>
      <c r="E69" s="268"/>
      <c r="F69" s="269"/>
      <c r="G69" s="268"/>
      <c r="H69" s="268"/>
      <c r="I69" s="268"/>
      <c r="J69" s="268"/>
      <c r="K69" s="268"/>
      <c r="L69" s="268"/>
      <c r="M69" s="270"/>
      <c r="N69" s="270"/>
      <c r="O69" s="270"/>
      <c r="P69" s="270"/>
      <c r="Q69" s="247"/>
    </row>
    <row r="70" spans="3:17" ht="12" customHeight="1">
      <c r="C70" s="271"/>
      <c r="D70" s="234"/>
      <c r="E70" s="223"/>
      <c r="F70" s="226"/>
      <c r="G70" s="223"/>
      <c r="H70" s="223"/>
      <c r="I70" s="223"/>
      <c r="J70" s="223"/>
      <c r="K70" s="223"/>
      <c r="L70" s="223"/>
      <c r="M70" s="247"/>
      <c r="N70" s="247"/>
      <c r="O70" s="247"/>
      <c r="P70" s="247"/>
      <c r="Q70" s="247"/>
    </row>
    <row r="71" spans="3:17" ht="12" customHeight="1">
      <c r="C71" s="271"/>
      <c r="D71" s="234"/>
      <c r="E71" s="223"/>
      <c r="F71" s="226"/>
      <c r="G71" s="223"/>
      <c r="H71" s="223"/>
      <c r="I71" s="223"/>
      <c r="J71" s="223"/>
      <c r="K71" s="223"/>
      <c r="L71" s="223"/>
      <c r="M71" s="247"/>
      <c r="N71" s="247"/>
      <c r="O71" s="247"/>
      <c r="P71" s="247"/>
      <c r="Q71" s="247"/>
    </row>
    <row r="72" spans="3:17" ht="12" customHeight="1">
      <c r="C72" s="271"/>
      <c r="D72" s="234"/>
      <c r="E72" s="223"/>
      <c r="F72" s="226"/>
      <c r="G72" s="223"/>
      <c r="H72" s="223"/>
      <c r="I72" s="223"/>
      <c r="J72" s="223"/>
      <c r="K72" s="223"/>
      <c r="L72" s="223"/>
      <c r="M72" s="247"/>
      <c r="N72" s="247"/>
      <c r="O72" s="247"/>
      <c r="P72" s="247"/>
      <c r="Q72" s="247"/>
    </row>
    <row r="73" spans="3:17" ht="12" customHeight="1">
      <c r="C73" s="271"/>
      <c r="D73" s="234"/>
      <c r="E73" s="223"/>
      <c r="F73" s="226"/>
      <c r="G73" s="223"/>
      <c r="H73" s="223"/>
      <c r="I73" s="223"/>
      <c r="J73" s="223"/>
      <c r="K73" s="223"/>
      <c r="L73" s="223"/>
      <c r="M73" s="247"/>
      <c r="N73" s="247"/>
      <c r="O73" s="247"/>
      <c r="P73" s="247"/>
      <c r="Q73" s="247"/>
    </row>
    <row r="74" spans="3:17" ht="12" customHeight="1">
      <c r="C74" s="271"/>
      <c r="D74" s="234"/>
      <c r="E74" s="223"/>
      <c r="F74" s="226"/>
      <c r="G74" s="223"/>
      <c r="H74" s="223"/>
      <c r="I74" s="223"/>
      <c r="J74" s="223"/>
      <c r="K74" s="223"/>
      <c r="L74" s="223"/>
      <c r="M74" s="247"/>
      <c r="N74" s="247"/>
      <c r="O74" s="247"/>
      <c r="P74" s="247"/>
      <c r="Q74" s="247"/>
    </row>
    <row r="75" spans="3:17" ht="12" customHeight="1">
      <c r="C75" s="271"/>
      <c r="D75" s="234"/>
      <c r="E75" s="223"/>
      <c r="F75" s="226"/>
      <c r="G75" s="223"/>
      <c r="H75" s="223"/>
      <c r="I75" s="223"/>
      <c r="J75" s="223"/>
      <c r="K75" s="223"/>
      <c r="L75" s="223"/>
      <c r="M75" s="247"/>
      <c r="N75" s="247"/>
      <c r="O75" s="247"/>
      <c r="P75" s="247"/>
      <c r="Q75" s="247"/>
    </row>
    <row r="76" spans="3:13" ht="15" customHeight="1">
      <c r="C76" s="271"/>
      <c r="D76" s="272"/>
      <c r="E76" s="272"/>
      <c r="F76" s="272"/>
      <c r="G76" s="272"/>
      <c r="H76" s="272"/>
      <c r="I76" s="272"/>
      <c r="J76" s="272"/>
      <c r="K76" s="272"/>
      <c r="L76" s="272"/>
      <c r="M76" s="273"/>
    </row>
    <row r="77" spans="3:12" ht="12">
      <c r="C77" s="271"/>
      <c r="D77" s="210"/>
      <c r="E77" s="274"/>
      <c r="F77" s="274"/>
      <c r="G77" s="274"/>
      <c r="J77" s="274"/>
      <c r="K77" s="274"/>
      <c r="L77" s="274"/>
    </row>
    <row r="78" spans="3:12" ht="12">
      <c r="C78" s="271"/>
      <c r="D78" s="210"/>
      <c r="E78" s="210"/>
      <c r="F78" s="210"/>
      <c r="G78" s="210"/>
      <c r="H78" s="210"/>
      <c r="I78" s="210"/>
      <c r="J78" s="210"/>
      <c r="K78" s="210"/>
      <c r="L78" s="210"/>
    </row>
    <row r="79" spans="3:12" ht="12">
      <c r="C79" s="271"/>
      <c r="E79" s="210"/>
      <c r="F79" s="210"/>
      <c r="G79" s="210"/>
      <c r="H79" s="210"/>
      <c r="I79" s="210"/>
      <c r="J79" s="210"/>
      <c r="K79" s="210"/>
      <c r="L79" s="210"/>
    </row>
    <row r="80" spans="3:12" ht="12">
      <c r="C80" s="271"/>
      <c r="D80" s="210"/>
      <c r="E80" s="210"/>
      <c r="F80" s="210"/>
      <c r="G80" s="210"/>
      <c r="H80" s="210"/>
      <c r="I80" s="210"/>
      <c r="J80" s="210"/>
      <c r="K80" s="210"/>
      <c r="L80" s="210"/>
    </row>
    <row r="81" spans="3:12" ht="12">
      <c r="C81" s="271"/>
      <c r="D81" s="210"/>
      <c r="E81" s="210"/>
      <c r="F81" s="210"/>
      <c r="G81" s="210"/>
      <c r="H81" s="210"/>
      <c r="I81" s="210"/>
      <c r="J81" s="210"/>
      <c r="K81" s="210"/>
      <c r="L81" s="210"/>
    </row>
    <row r="82" spans="3:12" ht="12">
      <c r="C82" s="271"/>
      <c r="D82" s="210"/>
      <c r="E82" s="210"/>
      <c r="F82" s="210"/>
      <c r="G82" s="210"/>
      <c r="H82" s="210"/>
      <c r="I82" s="210"/>
      <c r="J82" s="210"/>
      <c r="K82" s="210"/>
      <c r="L82" s="210"/>
    </row>
    <row r="83" spans="3:12" ht="12">
      <c r="C83" s="271"/>
      <c r="D83" s="210"/>
      <c r="E83" s="210"/>
      <c r="F83" s="210"/>
      <c r="G83" s="210"/>
      <c r="H83" s="210"/>
      <c r="I83" s="210"/>
      <c r="J83" s="210"/>
      <c r="K83" s="210"/>
      <c r="L83" s="210"/>
    </row>
    <row r="84" spans="3:12" ht="12">
      <c r="C84" s="271"/>
      <c r="D84" s="210"/>
      <c r="E84" s="210"/>
      <c r="F84" s="210"/>
      <c r="G84" s="210"/>
      <c r="H84" s="210"/>
      <c r="I84" s="210"/>
      <c r="J84" s="210"/>
      <c r="K84" s="210"/>
      <c r="L84" s="210"/>
    </row>
    <row r="85" spans="3:12" ht="12">
      <c r="C85" s="271"/>
      <c r="D85" s="210"/>
      <c r="E85" s="210"/>
      <c r="F85" s="210"/>
      <c r="G85" s="210"/>
      <c r="H85" s="210"/>
      <c r="I85" s="210"/>
      <c r="J85" s="210"/>
      <c r="K85" s="210"/>
      <c r="L85" s="210"/>
    </row>
    <row r="86" spans="3:12" ht="12">
      <c r="C86" s="271"/>
      <c r="D86" s="210"/>
      <c r="E86" s="210"/>
      <c r="F86" s="210"/>
      <c r="G86" s="210"/>
      <c r="H86" s="210"/>
      <c r="I86" s="210"/>
      <c r="J86" s="210"/>
      <c r="K86" s="210"/>
      <c r="L86" s="210"/>
    </row>
    <row r="87" spans="3:12" ht="12">
      <c r="C87" s="271"/>
      <c r="D87" s="210"/>
      <c r="E87" s="210"/>
      <c r="F87" s="210"/>
      <c r="G87" s="210"/>
      <c r="H87" s="210"/>
      <c r="I87" s="210"/>
      <c r="J87" s="210"/>
      <c r="K87" s="210"/>
      <c r="L87" s="210"/>
    </row>
    <row r="88" spans="3:12" ht="12">
      <c r="C88" s="271"/>
      <c r="D88" s="210"/>
      <c r="E88" s="210"/>
      <c r="F88" s="210"/>
      <c r="G88" s="210"/>
      <c r="H88" s="210"/>
      <c r="I88" s="210"/>
      <c r="J88" s="210"/>
      <c r="K88" s="210"/>
      <c r="L88" s="210"/>
    </row>
    <row r="89" spans="3:12" ht="12">
      <c r="C89" s="271"/>
      <c r="D89" s="210"/>
      <c r="E89" s="210"/>
      <c r="F89" s="210"/>
      <c r="G89" s="210"/>
      <c r="H89" s="210"/>
      <c r="I89" s="210"/>
      <c r="J89" s="210"/>
      <c r="K89" s="210"/>
      <c r="L89" s="210"/>
    </row>
    <row r="90" spans="3:12" ht="12">
      <c r="C90" s="271"/>
      <c r="D90" s="210"/>
      <c r="E90" s="210"/>
      <c r="F90" s="210"/>
      <c r="G90" s="210"/>
      <c r="H90" s="210"/>
      <c r="I90" s="210"/>
      <c r="J90" s="210"/>
      <c r="K90" s="210"/>
      <c r="L90" s="210"/>
    </row>
    <row r="91" spans="3:12" ht="12">
      <c r="C91" s="271"/>
      <c r="D91" s="210"/>
      <c r="E91" s="210"/>
      <c r="F91" s="210"/>
      <c r="G91" s="210"/>
      <c r="H91" s="210"/>
      <c r="I91" s="210"/>
      <c r="J91" s="210"/>
      <c r="K91" s="210"/>
      <c r="L91" s="210"/>
    </row>
    <row r="92" spans="3:12" ht="12">
      <c r="C92" s="271"/>
      <c r="D92" s="210"/>
      <c r="E92" s="210"/>
      <c r="F92" s="210"/>
      <c r="G92" s="210"/>
      <c r="H92" s="210"/>
      <c r="I92" s="210"/>
      <c r="J92" s="210"/>
      <c r="K92" s="210"/>
      <c r="L92" s="210"/>
    </row>
    <row r="93" spans="3:12" ht="12">
      <c r="C93" s="271"/>
      <c r="D93" s="210"/>
      <c r="E93" s="210"/>
      <c r="F93" s="210"/>
      <c r="G93" s="210"/>
      <c r="H93" s="210"/>
      <c r="I93" s="210"/>
      <c r="J93" s="210"/>
      <c r="K93" s="210"/>
      <c r="L93" s="210"/>
    </row>
    <row r="94" spans="3:12" ht="12">
      <c r="C94" s="271"/>
      <c r="D94" s="210"/>
      <c r="E94" s="210"/>
      <c r="F94" s="210"/>
      <c r="G94" s="210"/>
      <c r="H94" s="210"/>
      <c r="I94" s="210"/>
      <c r="J94" s="210"/>
      <c r="K94" s="210"/>
      <c r="L94" s="210"/>
    </row>
    <row r="95" spans="3:12" ht="12">
      <c r="C95" s="271"/>
      <c r="D95" s="210"/>
      <c r="E95" s="210"/>
      <c r="F95" s="210"/>
      <c r="G95" s="210"/>
      <c r="H95" s="210"/>
      <c r="I95" s="210"/>
      <c r="J95" s="210"/>
      <c r="K95" s="210"/>
      <c r="L95" s="210"/>
    </row>
    <row r="96" spans="3:12" ht="12">
      <c r="C96" s="271"/>
      <c r="D96" s="210"/>
      <c r="E96" s="210"/>
      <c r="F96" s="210"/>
      <c r="G96" s="210"/>
      <c r="H96" s="210"/>
      <c r="I96" s="210"/>
      <c r="J96" s="210"/>
      <c r="K96" s="210"/>
      <c r="L96" s="210"/>
    </row>
    <row r="97" spans="3:12" ht="12">
      <c r="C97" s="271"/>
      <c r="D97" s="210"/>
      <c r="E97" s="210"/>
      <c r="F97" s="210"/>
      <c r="G97" s="210"/>
      <c r="H97" s="210"/>
      <c r="I97" s="210"/>
      <c r="J97" s="210"/>
      <c r="K97" s="210"/>
      <c r="L97" s="210"/>
    </row>
    <row r="98" spans="3:12" ht="12">
      <c r="C98" s="271"/>
      <c r="D98" s="210"/>
      <c r="E98" s="210"/>
      <c r="F98" s="210"/>
      <c r="G98" s="210"/>
      <c r="H98" s="210"/>
      <c r="I98" s="210"/>
      <c r="J98" s="210"/>
      <c r="K98" s="210"/>
      <c r="L98" s="210"/>
    </row>
    <row r="99" spans="3:12" ht="12">
      <c r="C99" s="271"/>
      <c r="D99" s="210"/>
      <c r="E99" s="210"/>
      <c r="F99" s="210"/>
      <c r="G99" s="210"/>
      <c r="H99" s="210"/>
      <c r="I99" s="210"/>
      <c r="J99" s="210"/>
      <c r="K99" s="210"/>
      <c r="L99" s="210"/>
    </row>
    <row r="100" spans="3:12" ht="12">
      <c r="C100" s="271"/>
      <c r="D100" s="210"/>
      <c r="E100" s="210"/>
      <c r="F100" s="210"/>
      <c r="G100" s="210"/>
      <c r="H100" s="210"/>
      <c r="I100" s="210"/>
      <c r="J100" s="210"/>
      <c r="K100" s="210"/>
      <c r="L100" s="210"/>
    </row>
    <row r="101" spans="3:12" ht="12">
      <c r="C101" s="271"/>
      <c r="D101" s="210"/>
      <c r="E101" s="210"/>
      <c r="F101" s="210"/>
      <c r="G101" s="210"/>
      <c r="H101" s="210"/>
      <c r="I101" s="210"/>
      <c r="J101" s="210"/>
      <c r="K101" s="210"/>
      <c r="L101" s="210"/>
    </row>
    <row r="102" spans="3:12" ht="12">
      <c r="C102" s="271"/>
      <c r="D102" s="210"/>
      <c r="E102" s="210"/>
      <c r="F102" s="210"/>
      <c r="G102" s="210"/>
      <c r="H102" s="210"/>
      <c r="I102" s="210"/>
      <c r="J102" s="210"/>
      <c r="K102" s="210"/>
      <c r="L102" s="210"/>
    </row>
    <row r="103" spans="3:12" ht="12">
      <c r="C103" s="271"/>
      <c r="D103" s="210"/>
      <c r="E103" s="210"/>
      <c r="F103" s="210"/>
      <c r="G103" s="210"/>
      <c r="H103" s="210"/>
      <c r="I103" s="210"/>
      <c r="J103" s="210"/>
      <c r="K103" s="210"/>
      <c r="L103" s="210"/>
    </row>
    <row r="104" spans="3:12" ht="12">
      <c r="C104" s="271"/>
      <c r="D104" s="210"/>
      <c r="E104" s="210"/>
      <c r="F104" s="210"/>
      <c r="G104" s="210"/>
      <c r="H104" s="210"/>
      <c r="I104" s="210"/>
      <c r="J104" s="210"/>
      <c r="K104" s="210"/>
      <c r="L104" s="210"/>
    </row>
    <row r="105" spans="3:12" ht="12">
      <c r="C105" s="271"/>
      <c r="D105" s="210"/>
      <c r="E105" s="210"/>
      <c r="F105" s="210"/>
      <c r="G105" s="210"/>
      <c r="H105" s="210"/>
      <c r="I105" s="210"/>
      <c r="J105" s="210"/>
      <c r="K105" s="210"/>
      <c r="L105" s="210"/>
    </row>
    <row r="106" spans="3:12" ht="12">
      <c r="C106" s="271"/>
      <c r="D106" s="210"/>
      <c r="E106" s="210"/>
      <c r="F106" s="210"/>
      <c r="G106" s="210"/>
      <c r="H106" s="210"/>
      <c r="I106" s="210"/>
      <c r="J106" s="210"/>
      <c r="K106" s="210"/>
      <c r="L106" s="210"/>
    </row>
    <row r="107" spans="3:12" ht="12">
      <c r="C107" s="271"/>
      <c r="D107" s="210"/>
      <c r="E107" s="210"/>
      <c r="F107" s="210"/>
      <c r="G107" s="210"/>
      <c r="H107" s="210"/>
      <c r="I107" s="210"/>
      <c r="J107" s="210"/>
      <c r="K107" s="210"/>
      <c r="L107" s="210"/>
    </row>
    <row r="108" spans="3:12" ht="12">
      <c r="C108" s="271"/>
      <c r="D108" s="210"/>
      <c r="E108" s="210"/>
      <c r="F108" s="210"/>
      <c r="G108" s="210"/>
      <c r="H108" s="210"/>
      <c r="I108" s="210"/>
      <c r="J108" s="210"/>
      <c r="K108" s="210"/>
      <c r="L108" s="210"/>
    </row>
    <row r="109" spans="3:12" ht="12">
      <c r="C109" s="271"/>
      <c r="D109" s="210"/>
      <c r="E109" s="210"/>
      <c r="F109" s="210"/>
      <c r="G109" s="210"/>
      <c r="H109" s="210"/>
      <c r="I109" s="210"/>
      <c r="J109" s="210"/>
      <c r="K109" s="210"/>
      <c r="L109" s="210"/>
    </row>
    <row r="110" spans="3:12" ht="12">
      <c r="C110" s="271"/>
      <c r="D110" s="210"/>
      <c r="E110" s="210"/>
      <c r="F110" s="210"/>
      <c r="G110" s="210"/>
      <c r="H110" s="210"/>
      <c r="I110" s="210"/>
      <c r="J110" s="210"/>
      <c r="K110" s="210"/>
      <c r="L110" s="210"/>
    </row>
    <row r="111" spans="3:12" ht="12">
      <c r="C111" s="271"/>
      <c r="D111" s="210"/>
      <c r="E111" s="210"/>
      <c r="F111" s="210"/>
      <c r="G111" s="210"/>
      <c r="H111" s="210"/>
      <c r="I111" s="210"/>
      <c r="J111" s="210"/>
      <c r="K111" s="210"/>
      <c r="L111" s="210"/>
    </row>
    <row r="112" spans="3:12" ht="12">
      <c r="C112" s="271"/>
      <c r="D112" s="210"/>
      <c r="E112" s="210"/>
      <c r="F112" s="210"/>
      <c r="G112" s="210"/>
      <c r="H112" s="210"/>
      <c r="I112" s="210"/>
      <c r="J112" s="210"/>
      <c r="K112" s="210"/>
      <c r="L112" s="210"/>
    </row>
    <row r="113" spans="3:12" ht="12">
      <c r="C113" s="271"/>
      <c r="D113" s="210"/>
      <c r="E113" s="210"/>
      <c r="F113" s="210"/>
      <c r="G113" s="210"/>
      <c r="H113" s="210"/>
      <c r="I113" s="210"/>
      <c r="J113" s="210"/>
      <c r="K113" s="210"/>
      <c r="L113" s="210"/>
    </row>
    <row r="114" spans="3:12" ht="12">
      <c r="C114" s="271"/>
      <c r="D114" s="210"/>
      <c r="E114" s="210"/>
      <c r="F114" s="210"/>
      <c r="G114" s="210"/>
      <c r="H114" s="210"/>
      <c r="I114" s="210"/>
      <c r="J114" s="210"/>
      <c r="K114" s="210"/>
      <c r="L114" s="210"/>
    </row>
    <row r="115" spans="3:12" ht="12">
      <c r="C115" s="271"/>
      <c r="D115" s="210"/>
      <c r="E115" s="210"/>
      <c r="F115" s="210"/>
      <c r="G115" s="210"/>
      <c r="H115" s="210"/>
      <c r="I115" s="210"/>
      <c r="J115" s="210"/>
      <c r="K115" s="210"/>
      <c r="L115" s="210"/>
    </row>
    <row r="116" spans="3:12" ht="12">
      <c r="C116" s="271"/>
      <c r="D116" s="210"/>
      <c r="E116" s="210"/>
      <c r="F116" s="210"/>
      <c r="G116" s="210"/>
      <c r="H116" s="210"/>
      <c r="I116" s="210"/>
      <c r="J116" s="210"/>
      <c r="K116" s="210"/>
      <c r="L116" s="210"/>
    </row>
    <row r="117" spans="3:12" ht="12">
      <c r="C117" s="271"/>
      <c r="D117" s="210"/>
      <c r="E117" s="210"/>
      <c r="F117" s="210"/>
      <c r="G117" s="210"/>
      <c r="H117" s="210"/>
      <c r="I117" s="210"/>
      <c r="J117" s="210"/>
      <c r="K117" s="210"/>
      <c r="L117" s="210"/>
    </row>
    <row r="118" spans="3:12" ht="12">
      <c r="C118" s="271"/>
      <c r="D118" s="210"/>
      <c r="E118" s="210"/>
      <c r="F118" s="210"/>
      <c r="G118" s="210"/>
      <c r="H118" s="210"/>
      <c r="I118" s="210"/>
      <c r="J118" s="210"/>
      <c r="K118" s="210"/>
      <c r="L118" s="210"/>
    </row>
    <row r="119" spans="4:12" ht="12">
      <c r="D119" s="210"/>
      <c r="E119" s="210"/>
      <c r="F119" s="210"/>
      <c r="G119" s="210"/>
      <c r="H119" s="210"/>
      <c r="I119" s="210"/>
      <c r="J119" s="210"/>
      <c r="K119" s="210"/>
      <c r="L119" s="210"/>
    </row>
    <row r="120" spans="4:12" ht="12">
      <c r="D120" s="210"/>
      <c r="E120" s="210"/>
      <c r="F120" s="210"/>
      <c r="G120" s="210"/>
      <c r="H120" s="210"/>
      <c r="I120" s="210"/>
      <c r="J120" s="210"/>
      <c r="K120" s="210"/>
      <c r="L120" s="210"/>
    </row>
    <row r="121" spans="4:12" ht="12">
      <c r="D121" s="210"/>
      <c r="E121" s="210"/>
      <c r="F121" s="210"/>
      <c r="G121" s="210"/>
      <c r="H121" s="210"/>
      <c r="I121" s="210"/>
      <c r="J121" s="210"/>
      <c r="K121" s="210"/>
      <c r="L121" s="210"/>
    </row>
    <row r="122" spans="4:12" ht="12">
      <c r="D122" s="210"/>
      <c r="E122" s="210"/>
      <c r="F122" s="210"/>
      <c r="G122" s="210"/>
      <c r="H122" s="210"/>
      <c r="I122" s="210"/>
      <c r="J122" s="210"/>
      <c r="K122" s="210"/>
      <c r="L122" s="210"/>
    </row>
    <row r="123" spans="4:12" ht="12">
      <c r="D123" s="210"/>
      <c r="E123" s="210"/>
      <c r="F123" s="210"/>
      <c r="G123" s="210"/>
      <c r="H123" s="210"/>
      <c r="I123" s="210"/>
      <c r="J123" s="210"/>
      <c r="K123" s="210"/>
      <c r="L123" s="210"/>
    </row>
    <row r="124" spans="4:12" ht="12">
      <c r="D124" s="210"/>
      <c r="E124" s="210"/>
      <c r="F124" s="210"/>
      <c r="G124" s="210"/>
      <c r="H124" s="210"/>
      <c r="I124" s="210"/>
      <c r="J124" s="210"/>
      <c r="K124" s="210"/>
      <c r="L124" s="210"/>
    </row>
    <row r="125" spans="4:12" ht="12">
      <c r="D125" s="210"/>
      <c r="E125" s="210"/>
      <c r="F125" s="210"/>
      <c r="G125" s="210"/>
      <c r="H125" s="210"/>
      <c r="I125" s="210"/>
      <c r="J125" s="210"/>
      <c r="K125" s="210"/>
      <c r="L125" s="210"/>
    </row>
    <row r="126" spans="4:12" ht="12">
      <c r="D126" s="210"/>
      <c r="E126" s="210"/>
      <c r="F126" s="210"/>
      <c r="G126" s="210"/>
      <c r="H126" s="210"/>
      <c r="I126" s="210"/>
      <c r="J126" s="210"/>
      <c r="K126" s="210"/>
      <c r="L126" s="210"/>
    </row>
    <row r="127" spans="4:12" ht="12">
      <c r="D127" s="210"/>
      <c r="E127" s="210"/>
      <c r="F127" s="210"/>
      <c r="G127" s="210"/>
      <c r="H127" s="210"/>
      <c r="I127" s="210"/>
      <c r="J127" s="210"/>
      <c r="K127" s="210"/>
      <c r="L127" s="210"/>
    </row>
    <row r="128" spans="4:12" ht="12">
      <c r="D128" s="210"/>
      <c r="E128" s="210"/>
      <c r="F128" s="210"/>
      <c r="G128" s="210"/>
      <c r="H128" s="210"/>
      <c r="I128" s="210"/>
      <c r="J128" s="210"/>
      <c r="K128" s="210"/>
      <c r="L128" s="210"/>
    </row>
    <row r="129" spans="4:12" ht="12">
      <c r="D129" s="210"/>
      <c r="E129" s="210"/>
      <c r="F129" s="210"/>
      <c r="G129" s="210"/>
      <c r="H129" s="210"/>
      <c r="I129" s="210"/>
      <c r="J129" s="210"/>
      <c r="K129" s="210"/>
      <c r="L129" s="210"/>
    </row>
    <row r="130" spans="4:12" ht="12">
      <c r="D130" s="210"/>
      <c r="E130" s="210"/>
      <c r="F130" s="210"/>
      <c r="G130" s="210"/>
      <c r="H130" s="210"/>
      <c r="I130" s="210"/>
      <c r="J130" s="210"/>
      <c r="K130" s="210"/>
      <c r="L130" s="210"/>
    </row>
    <row r="131" spans="4:12" ht="12">
      <c r="D131" s="210"/>
      <c r="E131" s="210"/>
      <c r="F131" s="210"/>
      <c r="G131" s="210"/>
      <c r="H131" s="210"/>
      <c r="I131" s="210"/>
      <c r="J131" s="210"/>
      <c r="K131" s="210"/>
      <c r="L131" s="210"/>
    </row>
    <row r="132" spans="4:12" ht="12">
      <c r="D132" s="210"/>
      <c r="E132" s="210"/>
      <c r="F132" s="210"/>
      <c r="G132" s="210"/>
      <c r="H132" s="210"/>
      <c r="I132" s="210"/>
      <c r="J132" s="210"/>
      <c r="K132" s="210"/>
      <c r="L132" s="210"/>
    </row>
    <row r="133" spans="4:12" ht="12">
      <c r="D133" s="210"/>
      <c r="E133" s="210"/>
      <c r="F133" s="210"/>
      <c r="G133" s="210"/>
      <c r="H133" s="210"/>
      <c r="I133" s="210"/>
      <c r="J133" s="210"/>
      <c r="K133" s="210"/>
      <c r="L133" s="210"/>
    </row>
    <row r="134" spans="4:12" ht="12">
      <c r="D134" s="210"/>
      <c r="E134" s="210"/>
      <c r="F134" s="210"/>
      <c r="G134" s="210"/>
      <c r="H134" s="210"/>
      <c r="I134" s="210"/>
      <c r="J134" s="210"/>
      <c r="K134" s="210"/>
      <c r="L134" s="210"/>
    </row>
    <row r="135" spans="4:12" ht="12">
      <c r="D135" s="210"/>
      <c r="E135" s="210"/>
      <c r="F135" s="210"/>
      <c r="G135" s="210"/>
      <c r="H135" s="210"/>
      <c r="I135" s="210"/>
      <c r="J135" s="210"/>
      <c r="K135" s="210"/>
      <c r="L135" s="210"/>
    </row>
    <row r="136" spans="4:12" ht="12">
      <c r="D136" s="210"/>
      <c r="E136" s="210"/>
      <c r="F136" s="210"/>
      <c r="G136" s="210"/>
      <c r="H136" s="210"/>
      <c r="I136" s="210"/>
      <c r="J136" s="210"/>
      <c r="K136" s="210"/>
      <c r="L136" s="210"/>
    </row>
    <row r="137" spans="4:12" ht="12">
      <c r="D137" s="210"/>
      <c r="E137" s="210"/>
      <c r="F137" s="210"/>
      <c r="G137" s="210"/>
      <c r="H137" s="210"/>
      <c r="I137" s="210"/>
      <c r="J137" s="210"/>
      <c r="K137" s="210"/>
      <c r="L137" s="210"/>
    </row>
    <row r="138" spans="4:12" ht="12">
      <c r="D138" s="210"/>
      <c r="E138" s="210"/>
      <c r="F138" s="210"/>
      <c r="G138" s="210"/>
      <c r="H138" s="210"/>
      <c r="I138" s="210"/>
      <c r="J138" s="210"/>
      <c r="K138" s="210"/>
      <c r="L138" s="210"/>
    </row>
    <row r="139" spans="4:12" ht="12">
      <c r="D139" s="210"/>
      <c r="E139" s="210"/>
      <c r="F139" s="210"/>
      <c r="G139" s="210"/>
      <c r="H139" s="210"/>
      <c r="I139" s="210"/>
      <c r="J139" s="210"/>
      <c r="K139" s="210"/>
      <c r="L139" s="210"/>
    </row>
    <row r="140" spans="4:12" ht="12">
      <c r="D140" s="210"/>
      <c r="E140" s="210"/>
      <c r="F140" s="210"/>
      <c r="G140" s="210"/>
      <c r="H140" s="210"/>
      <c r="I140" s="210"/>
      <c r="J140" s="210"/>
      <c r="K140" s="210"/>
      <c r="L140" s="210"/>
    </row>
    <row r="141" spans="4:12" ht="12">
      <c r="D141" s="210"/>
      <c r="E141" s="210"/>
      <c r="F141" s="210"/>
      <c r="G141" s="210"/>
      <c r="H141" s="210"/>
      <c r="I141" s="210"/>
      <c r="J141" s="210"/>
      <c r="K141" s="210"/>
      <c r="L141" s="210"/>
    </row>
    <row r="142" spans="4:12" ht="12">
      <c r="D142" s="210"/>
      <c r="E142" s="210"/>
      <c r="F142" s="210"/>
      <c r="G142" s="210"/>
      <c r="H142" s="210"/>
      <c r="I142" s="210"/>
      <c r="J142" s="210"/>
      <c r="K142" s="210"/>
      <c r="L142" s="210"/>
    </row>
    <row r="143" spans="4:12" ht="12">
      <c r="D143" s="210"/>
      <c r="E143" s="210"/>
      <c r="F143" s="210"/>
      <c r="G143" s="210"/>
      <c r="H143" s="210"/>
      <c r="I143" s="210"/>
      <c r="J143" s="210"/>
      <c r="K143" s="210"/>
      <c r="L143" s="210"/>
    </row>
    <row r="144" spans="4:12" ht="12">
      <c r="D144" s="210"/>
      <c r="E144" s="210"/>
      <c r="F144" s="210"/>
      <c r="G144" s="210"/>
      <c r="H144" s="210"/>
      <c r="I144" s="210"/>
      <c r="J144" s="210"/>
      <c r="K144" s="210"/>
      <c r="L144" s="210"/>
    </row>
    <row r="145" spans="4:12" ht="12">
      <c r="D145" s="210"/>
      <c r="E145" s="210"/>
      <c r="F145" s="210"/>
      <c r="G145" s="210"/>
      <c r="H145" s="210"/>
      <c r="I145" s="210"/>
      <c r="J145" s="210"/>
      <c r="K145" s="210"/>
      <c r="L145" s="210"/>
    </row>
    <row r="146" spans="4:12" ht="12">
      <c r="D146" s="210"/>
      <c r="E146" s="210"/>
      <c r="F146" s="210"/>
      <c r="G146" s="210"/>
      <c r="H146" s="210"/>
      <c r="I146" s="210"/>
      <c r="J146" s="210"/>
      <c r="K146" s="210"/>
      <c r="L146" s="210"/>
    </row>
    <row r="147" spans="4:12" ht="12">
      <c r="D147" s="210"/>
      <c r="E147" s="210"/>
      <c r="F147" s="210"/>
      <c r="G147" s="210"/>
      <c r="H147" s="210"/>
      <c r="I147" s="210"/>
      <c r="J147" s="210"/>
      <c r="K147" s="210"/>
      <c r="L147" s="210"/>
    </row>
    <row r="148" spans="4:12" ht="12">
      <c r="D148" s="210"/>
      <c r="E148" s="210"/>
      <c r="F148" s="210"/>
      <c r="G148" s="210"/>
      <c r="H148" s="210"/>
      <c r="I148" s="210"/>
      <c r="J148" s="210"/>
      <c r="K148" s="210"/>
      <c r="L148" s="210"/>
    </row>
    <row r="149" spans="4:12" ht="12">
      <c r="D149" s="210"/>
      <c r="E149" s="210"/>
      <c r="F149" s="210"/>
      <c r="G149" s="210"/>
      <c r="H149" s="210"/>
      <c r="I149" s="210"/>
      <c r="J149" s="210"/>
      <c r="K149" s="210"/>
      <c r="L149" s="210"/>
    </row>
    <row r="150" spans="4:12" ht="12">
      <c r="D150" s="210"/>
      <c r="E150" s="210"/>
      <c r="F150" s="210"/>
      <c r="G150" s="210"/>
      <c r="H150" s="210"/>
      <c r="I150" s="210"/>
      <c r="J150" s="210"/>
      <c r="K150" s="210"/>
      <c r="L150" s="210"/>
    </row>
    <row r="151" spans="4:12" ht="12">
      <c r="D151" s="210"/>
      <c r="E151" s="210"/>
      <c r="F151" s="210"/>
      <c r="G151" s="210"/>
      <c r="H151" s="210"/>
      <c r="I151" s="210"/>
      <c r="J151" s="210"/>
      <c r="K151" s="210"/>
      <c r="L151" s="210"/>
    </row>
    <row r="152" spans="4:12" ht="12">
      <c r="D152" s="210"/>
      <c r="E152" s="210"/>
      <c r="F152" s="210"/>
      <c r="G152" s="210"/>
      <c r="H152" s="210"/>
      <c r="I152" s="210"/>
      <c r="J152" s="210"/>
      <c r="K152" s="210"/>
      <c r="L152" s="210"/>
    </row>
    <row r="153" spans="4:12" ht="12">
      <c r="D153" s="210"/>
      <c r="E153" s="210"/>
      <c r="F153" s="210"/>
      <c r="G153" s="210"/>
      <c r="H153" s="210"/>
      <c r="I153" s="210"/>
      <c r="J153" s="210"/>
      <c r="K153" s="210"/>
      <c r="L153" s="210"/>
    </row>
    <row r="154" spans="4:12" ht="12">
      <c r="D154" s="210"/>
      <c r="E154" s="210"/>
      <c r="F154" s="210"/>
      <c r="G154" s="210"/>
      <c r="H154" s="210"/>
      <c r="I154" s="210"/>
      <c r="J154" s="210"/>
      <c r="K154" s="210"/>
      <c r="L154" s="210"/>
    </row>
    <row r="155" spans="4:12" ht="12">
      <c r="D155" s="210"/>
      <c r="E155" s="210"/>
      <c r="F155" s="210"/>
      <c r="G155" s="210"/>
      <c r="H155" s="210"/>
      <c r="I155" s="210"/>
      <c r="J155" s="210"/>
      <c r="K155" s="210"/>
      <c r="L155" s="210"/>
    </row>
    <row r="156" spans="4:12" ht="12">
      <c r="D156" s="210"/>
      <c r="E156" s="210"/>
      <c r="F156" s="210"/>
      <c r="G156" s="210"/>
      <c r="H156" s="210"/>
      <c r="I156" s="210"/>
      <c r="J156" s="210"/>
      <c r="K156" s="210"/>
      <c r="L156" s="210"/>
    </row>
    <row r="157" spans="4:12" ht="12">
      <c r="D157" s="210"/>
      <c r="E157" s="210"/>
      <c r="F157" s="210"/>
      <c r="G157" s="210"/>
      <c r="H157" s="210"/>
      <c r="I157" s="210"/>
      <c r="J157" s="210"/>
      <c r="K157" s="210"/>
      <c r="L157" s="210"/>
    </row>
    <row r="158" spans="4:12" ht="12">
      <c r="D158" s="210"/>
      <c r="E158" s="210"/>
      <c r="F158" s="210"/>
      <c r="G158" s="210"/>
      <c r="H158" s="210"/>
      <c r="I158" s="210"/>
      <c r="J158" s="210"/>
      <c r="K158" s="210"/>
      <c r="L158" s="210"/>
    </row>
    <row r="159" spans="4:12" ht="12">
      <c r="D159" s="210"/>
      <c r="E159" s="210"/>
      <c r="F159" s="210"/>
      <c r="G159" s="210"/>
      <c r="H159" s="210"/>
      <c r="I159" s="210"/>
      <c r="J159" s="210"/>
      <c r="K159" s="210"/>
      <c r="L159" s="210"/>
    </row>
    <row r="160" spans="4:12" ht="12">
      <c r="D160" s="210"/>
      <c r="E160" s="210"/>
      <c r="F160" s="210"/>
      <c r="G160" s="210"/>
      <c r="H160" s="210"/>
      <c r="I160" s="210"/>
      <c r="J160" s="210"/>
      <c r="K160" s="210"/>
      <c r="L160" s="210"/>
    </row>
    <row r="161" spans="4:12" ht="12">
      <c r="D161" s="210"/>
      <c r="E161" s="210"/>
      <c r="F161" s="210"/>
      <c r="G161" s="210"/>
      <c r="H161" s="210"/>
      <c r="I161" s="210"/>
      <c r="J161" s="210"/>
      <c r="K161" s="210"/>
      <c r="L161" s="210"/>
    </row>
    <row r="162" spans="4:12" ht="12">
      <c r="D162" s="210"/>
      <c r="E162" s="210"/>
      <c r="F162" s="210"/>
      <c r="G162" s="210"/>
      <c r="H162" s="210"/>
      <c r="I162" s="210"/>
      <c r="J162" s="210"/>
      <c r="K162" s="210"/>
      <c r="L162" s="210"/>
    </row>
    <row r="163" spans="4:12" ht="12">
      <c r="D163" s="210"/>
      <c r="E163" s="210"/>
      <c r="F163" s="210"/>
      <c r="G163" s="210"/>
      <c r="H163" s="210"/>
      <c r="I163" s="210"/>
      <c r="J163" s="210"/>
      <c r="K163" s="210"/>
      <c r="L163" s="210"/>
    </row>
    <row r="164" spans="4:12" ht="12">
      <c r="D164" s="210"/>
      <c r="E164" s="210"/>
      <c r="F164" s="210"/>
      <c r="G164" s="210"/>
      <c r="H164" s="210"/>
      <c r="I164" s="210"/>
      <c r="J164" s="210"/>
      <c r="K164" s="210"/>
      <c r="L164" s="210"/>
    </row>
    <row r="165" spans="4:12" ht="12">
      <c r="D165" s="210"/>
      <c r="E165" s="210"/>
      <c r="F165" s="210"/>
      <c r="G165" s="210"/>
      <c r="H165" s="210"/>
      <c r="I165" s="210"/>
      <c r="J165" s="210"/>
      <c r="K165" s="210"/>
      <c r="L165" s="210"/>
    </row>
    <row r="166" spans="4:12" ht="12">
      <c r="D166" s="210"/>
      <c r="E166" s="210"/>
      <c r="F166" s="210"/>
      <c r="G166" s="210"/>
      <c r="H166" s="210"/>
      <c r="I166" s="210"/>
      <c r="J166" s="210"/>
      <c r="K166" s="210"/>
      <c r="L166" s="210"/>
    </row>
    <row r="167" spans="4:12" ht="12">
      <c r="D167" s="210"/>
      <c r="E167" s="210"/>
      <c r="F167" s="210"/>
      <c r="G167" s="210"/>
      <c r="H167" s="210"/>
      <c r="I167" s="210"/>
      <c r="J167" s="210"/>
      <c r="K167" s="210"/>
      <c r="L167" s="210"/>
    </row>
    <row r="168" spans="4:12" ht="12">
      <c r="D168" s="210"/>
      <c r="E168" s="210"/>
      <c r="F168" s="210"/>
      <c r="G168" s="210"/>
      <c r="H168" s="210"/>
      <c r="I168" s="210"/>
      <c r="J168" s="210"/>
      <c r="K168" s="210"/>
      <c r="L168" s="210"/>
    </row>
    <row r="169" spans="4:12" ht="12">
      <c r="D169" s="210"/>
      <c r="E169" s="210"/>
      <c r="F169" s="210"/>
      <c r="G169" s="210"/>
      <c r="H169" s="210"/>
      <c r="I169" s="210"/>
      <c r="J169" s="210"/>
      <c r="K169" s="210"/>
      <c r="L169" s="210"/>
    </row>
    <row r="170" spans="4:12" ht="12">
      <c r="D170" s="210"/>
      <c r="E170" s="210"/>
      <c r="F170" s="210"/>
      <c r="G170" s="210"/>
      <c r="H170" s="210"/>
      <c r="I170" s="210"/>
      <c r="J170" s="210"/>
      <c r="K170" s="210"/>
      <c r="L170" s="210"/>
    </row>
    <row r="171" spans="4:12" ht="12">
      <c r="D171" s="210"/>
      <c r="E171" s="210"/>
      <c r="F171" s="210"/>
      <c r="G171" s="210"/>
      <c r="H171" s="210"/>
      <c r="I171" s="210"/>
      <c r="J171" s="210"/>
      <c r="K171" s="210"/>
      <c r="L171" s="210"/>
    </row>
    <row r="172" spans="4:12" ht="12">
      <c r="D172" s="210"/>
      <c r="E172" s="210"/>
      <c r="F172" s="210"/>
      <c r="G172" s="210"/>
      <c r="H172" s="210"/>
      <c r="I172" s="210"/>
      <c r="J172" s="210"/>
      <c r="K172" s="210"/>
      <c r="L172" s="210"/>
    </row>
    <row r="173" spans="4:12" ht="12">
      <c r="D173" s="210"/>
      <c r="E173" s="210"/>
      <c r="F173" s="210"/>
      <c r="G173" s="210"/>
      <c r="H173" s="210"/>
      <c r="I173" s="210"/>
      <c r="J173" s="210"/>
      <c r="K173" s="210"/>
      <c r="L173" s="210"/>
    </row>
    <row r="174" spans="4:12" ht="12">
      <c r="D174" s="210"/>
      <c r="E174" s="210"/>
      <c r="F174" s="210"/>
      <c r="G174" s="210"/>
      <c r="H174" s="210"/>
      <c r="I174" s="210"/>
      <c r="J174" s="210"/>
      <c r="K174" s="210"/>
      <c r="L174" s="210"/>
    </row>
    <row r="175" spans="4:12" ht="12">
      <c r="D175" s="210"/>
      <c r="E175" s="210"/>
      <c r="F175" s="210"/>
      <c r="G175" s="210"/>
      <c r="H175" s="210"/>
      <c r="I175" s="210"/>
      <c r="J175" s="210"/>
      <c r="K175" s="210"/>
      <c r="L175" s="210"/>
    </row>
    <row r="176" spans="4:12" ht="12">
      <c r="D176" s="210"/>
      <c r="E176" s="210"/>
      <c r="F176" s="210"/>
      <c r="G176" s="210"/>
      <c r="H176" s="210"/>
      <c r="I176" s="210"/>
      <c r="J176" s="210"/>
      <c r="K176" s="210"/>
      <c r="L176" s="210"/>
    </row>
    <row r="177" spans="4:12" ht="12">
      <c r="D177" s="210"/>
      <c r="E177" s="210"/>
      <c r="F177" s="210"/>
      <c r="G177" s="210"/>
      <c r="H177" s="210"/>
      <c r="I177" s="210"/>
      <c r="J177" s="210"/>
      <c r="K177" s="210"/>
      <c r="L177" s="210"/>
    </row>
    <row r="178" spans="4:12" ht="12">
      <c r="D178" s="210"/>
      <c r="E178" s="210"/>
      <c r="F178" s="210"/>
      <c r="G178" s="210"/>
      <c r="H178" s="210"/>
      <c r="I178" s="210"/>
      <c r="J178" s="210"/>
      <c r="K178" s="210"/>
      <c r="L178" s="210"/>
    </row>
    <row r="179" spans="4:12" ht="12">
      <c r="D179" s="210"/>
      <c r="E179" s="210"/>
      <c r="F179" s="210"/>
      <c r="G179" s="210"/>
      <c r="H179" s="210"/>
      <c r="I179" s="210"/>
      <c r="J179" s="210"/>
      <c r="K179" s="210"/>
      <c r="L179" s="210"/>
    </row>
    <row r="180" spans="4:12" ht="12">
      <c r="D180" s="210"/>
      <c r="E180" s="210"/>
      <c r="F180" s="210"/>
      <c r="G180" s="210"/>
      <c r="H180" s="210"/>
      <c r="I180" s="210"/>
      <c r="J180" s="210"/>
      <c r="K180" s="210"/>
      <c r="L180" s="210"/>
    </row>
    <row r="181" spans="4:12" ht="12">
      <c r="D181" s="210"/>
      <c r="E181" s="210"/>
      <c r="F181" s="210"/>
      <c r="G181" s="210"/>
      <c r="H181" s="210"/>
      <c r="I181" s="210"/>
      <c r="J181" s="210"/>
      <c r="K181" s="210"/>
      <c r="L181" s="210"/>
    </row>
    <row r="182" spans="4:12" ht="12">
      <c r="D182" s="210"/>
      <c r="E182" s="210"/>
      <c r="F182" s="210"/>
      <c r="G182" s="210"/>
      <c r="H182" s="210"/>
      <c r="I182" s="210"/>
      <c r="J182" s="210"/>
      <c r="K182" s="210"/>
      <c r="L182" s="210"/>
    </row>
    <row r="183" spans="4:12" ht="12">
      <c r="D183" s="210"/>
      <c r="E183" s="210"/>
      <c r="F183" s="210"/>
      <c r="G183" s="210"/>
      <c r="H183" s="210"/>
      <c r="I183" s="210"/>
      <c r="J183" s="210"/>
      <c r="K183" s="210"/>
      <c r="L183" s="210"/>
    </row>
    <row r="184" spans="4:12" ht="12">
      <c r="D184" s="210"/>
      <c r="E184" s="210"/>
      <c r="F184" s="210"/>
      <c r="G184" s="210"/>
      <c r="H184" s="210"/>
      <c r="I184" s="210"/>
      <c r="J184" s="210"/>
      <c r="K184" s="210"/>
      <c r="L184" s="210"/>
    </row>
    <row r="185" spans="4:12" ht="12">
      <c r="D185" s="210"/>
      <c r="E185" s="210"/>
      <c r="F185" s="210"/>
      <c r="G185" s="210"/>
      <c r="H185" s="210"/>
      <c r="I185" s="210"/>
      <c r="J185" s="210"/>
      <c r="K185" s="210"/>
      <c r="L185" s="210"/>
    </row>
    <row r="186" spans="4:12" ht="12">
      <c r="D186" s="210"/>
      <c r="E186" s="210"/>
      <c r="F186" s="210"/>
      <c r="G186" s="210"/>
      <c r="H186" s="210"/>
      <c r="I186" s="210"/>
      <c r="J186" s="210"/>
      <c r="K186" s="210"/>
      <c r="L186" s="210"/>
    </row>
    <row r="187" spans="4:12" ht="12">
      <c r="D187" s="210"/>
      <c r="E187" s="210"/>
      <c r="F187" s="210"/>
      <c r="G187" s="210"/>
      <c r="H187" s="210"/>
      <c r="I187" s="210"/>
      <c r="J187" s="210"/>
      <c r="K187" s="210"/>
      <c r="L187" s="210"/>
    </row>
    <row r="188" spans="4:12" ht="12">
      <c r="D188" s="210"/>
      <c r="E188" s="210"/>
      <c r="F188" s="210"/>
      <c r="G188" s="210"/>
      <c r="H188" s="210"/>
      <c r="I188" s="210"/>
      <c r="J188" s="210"/>
      <c r="K188" s="210"/>
      <c r="L188" s="210"/>
    </row>
    <row r="189" spans="4:12" ht="12">
      <c r="D189" s="210"/>
      <c r="E189" s="210"/>
      <c r="F189" s="210"/>
      <c r="G189" s="210"/>
      <c r="H189" s="210"/>
      <c r="I189" s="210"/>
      <c r="J189" s="210"/>
      <c r="K189" s="210"/>
      <c r="L189" s="210"/>
    </row>
    <row r="190" spans="4:12" ht="12">
      <c r="D190" s="210"/>
      <c r="E190" s="210"/>
      <c r="F190" s="210"/>
      <c r="G190" s="210"/>
      <c r="H190" s="210"/>
      <c r="I190" s="210"/>
      <c r="J190" s="210"/>
      <c r="K190" s="210"/>
      <c r="L190" s="210"/>
    </row>
    <row r="191" spans="4:12" ht="12">
      <c r="D191" s="210"/>
      <c r="E191" s="210"/>
      <c r="F191" s="210"/>
      <c r="G191" s="210"/>
      <c r="H191" s="210"/>
      <c r="I191" s="210"/>
      <c r="J191" s="210"/>
      <c r="K191" s="210"/>
      <c r="L191" s="210"/>
    </row>
    <row r="192" spans="4:12" ht="12">
      <c r="D192" s="210"/>
      <c r="E192" s="210"/>
      <c r="F192" s="210"/>
      <c r="G192" s="210"/>
      <c r="H192" s="210"/>
      <c r="I192" s="210"/>
      <c r="J192" s="210"/>
      <c r="K192" s="210"/>
      <c r="L192" s="210"/>
    </row>
    <row r="193" spans="4:12" ht="12">
      <c r="D193" s="210"/>
      <c r="E193" s="210"/>
      <c r="F193" s="210"/>
      <c r="G193" s="210"/>
      <c r="H193" s="210"/>
      <c r="I193" s="210"/>
      <c r="J193" s="210"/>
      <c r="K193" s="210"/>
      <c r="L193" s="210"/>
    </row>
    <row r="194" spans="4:12" ht="12">
      <c r="D194" s="210"/>
      <c r="E194" s="210"/>
      <c r="F194" s="210"/>
      <c r="G194" s="210"/>
      <c r="H194" s="210"/>
      <c r="I194" s="210"/>
      <c r="J194" s="210"/>
      <c r="K194" s="210"/>
      <c r="L194" s="210"/>
    </row>
    <row r="195" spans="4:12" ht="12">
      <c r="D195" s="210"/>
      <c r="E195" s="210"/>
      <c r="F195" s="210"/>
      <c r="G195" s="210"/>
      <c r="H195" s="210"/>
      <c r="I195" s="210"/>
      <c r="J195" s="210"/>
      <c r="K195" s="210"/>
      <c r="L195" s="210"/>
    </row>
    <row r="196" spans="4:12" ht="12">
      <c r="D196" s="210"/>
      <c r="E196" s="210"/>
      <c r="F196" s="210"/>
      <c r="G196" s="210"/>
      <c r="H196" s="210"/>
      <c r="I196" s="210"/>
      <c r="J196" s="210"/>
      <c r="K196" s="210"/>
      <c r="L196" s="210"/>
    </row>
    <row r="197" spans="4:12" ht="12">
      <c r="D197" s="210"/>
      <c r="E197" s="210"/>
      <c r="F197" s="210"/>
      <c r="G197" s="210"/>
      <c r="H197" s="210"/>
      <c r="I197" s="210"/>
      <c r="J197" s="210"/>
      <c r="K197" s="210"/>
      <c r="L197" s="210"/>
    </row>
    <row r="198" spans="4:12" ht="12">
      <c r="D198" s="210"/>
      <c r="E198" s="210"/>
      <c r="F198" s="210"/>
      <c r="G198" s="210"/>
      <c r="H198" s="210"/>
      <c r="I198" s="210"/>
      <c r="J198" s="210"/>
      <c r="K198" s="210"/>
      <c r="L198" s="210"/>
    </row>
    <row r="199" spans="4:12" ht="12">
      <c r="D199" s="210"/>
      <c r="E199" s="210"/>
      <c r="F199" s="210"/>
      <c r="G199" s="210"/>
      <c r="H199" s="210"/>
      <c r="I199" s="210"/>
      <c r="J199" s="210"/>
      <c r="K199" s="210"/>
      <c r="L199" s="210"/>
    </row>
    <row r="200" spans="4:12" ht="12">
      <c r="D200" s="210"/>
      <c r="E200" s="210"/>
      <c r="F200" s="210"/>
      <c r="G200" s="210"/>
      <c r="H200" s="210"/>
      <c r="I200" s="210"/>
      <c r="J200" s="210"/>
      <c r="K200" s="210"/>
      <c r="L200" s="210"/>
    </row>
    <row r="201" spans="4:12" ht="12">
      <c r="D201" s="210"/>
      <c r="E201" s="210"/>
      <c r="F201" s="210"/>
      <c r="G201" s="210"/>
      <c r="H201" s="210"/>
      <c r="I201" s="210"/>
      <c r="J201" s="210"/>
      <c r="K201" s="210"/>
      <c r="L201" s="210"/>
    </row>
    <row r="202" spans="4:12" ht="12">
      <c r="D202" s="210"/>
      <c r="E202" s="210"/>
      <c r="F202" s="210"/>
      <c r="G202" s="210"/>
      <c r="H202" s="210"/>
      <c r="I202" s="210"/>
      <c r="J202" s="210"/>
      <c r="K202" s="210"/>
      <c r="L202" s="210"/>
    </row>
    <row r="203" spans="4:12" ht="12">
      <c r="D203" s="210"/>
      <c r="E203" s="210"/>
      <c r="F203" s="210"/>
      <c r="G203" s="210"/>
      <c r="H203" s="210"/>
      <c r="I203" s="210"/>
      <c r="J203" s="210"/>
      <c r="K203" s="210"/>
      <c r="L203" s="210"/>
    </row>
    <row r="204" spans="4:12" ht="12">
      <c r="D204" s="210"/>
      <c r="E204" s="210"/>
      <c r="F204" s="210"/>
      <c r="G204" s="210"/>
      <c r="H204" s="210"/>
      <c r="I204" s="210"/>
      <c r="J204" s="210"/>
      <c r="K204" s="210"/>
      <c r="L204" s="210"/>
    </row>
    <row r="205" spans="4:12" ht="12">
      <c r="D205" s="210"/>
      <c r="E205" s="210"/>
      <c r="F205" s="210"/>
      <c r="G205" s="210"/>
      <c r="H205" s="210"/>
      <c r="I205" s="210"/>
      <c r="J205" s="210"/>
      <c r="K205" s="210"/>
      <c r="L205" s="210"/>
    </row>
    <row r="206" spans="4:12" ht="12">
      <c r="D206" s="210"/>
      <c r="E206" s="210"/>
      <c r="F206" s="210"/>
      <c r="G206" s="210"/>
      <c r="H206" s="210"/>
      <c r="I206" s="210"/>
      <c r="J206" s="210"/>
      <c r="K206" s="210"/>
      <c r="L206" s="210"/>
    </row>
    <row r="207" spans="4:12" ht="12">
      <c r="D207" s="210"/>
      <c r="E207" s="210"/>
      <c r="F207" s="210"/>
      <c r="G207" s="210"/>
      <c r="H207" s="210"/>
      <c r="I207" s="210"/>
      <c r="J207" s="210"/>
      <c r="K207" s="210"/>
      <c r="L207" s="210"/>
    </row>
    <row r="208" spans="4:12" ht="12">
      <c r="D208" s="210"/>
      <c r="E208" s="210"/>
      <c r="F208" s="210"/>
      <c r="G208" s="210"/>
      <c r="H208" s="210"/>
      <c r="I208" s="210"/>
      <c r="J208" s="210"/>
      <c r="K208" s="210"/>
      <c r="L208" s="210"/>
    </row>
    <row r="209" spans="4:12" ht="12">
      <c r="D209" s="210"/>
      <c r="E209" s="210"/>
      <c r="F209" s="210"/>
      <c r="G209" s="210"/>
      <c r="H209" s="210"/>
      <c r="I209" s="210"/>
      <c r="J209" s="210"/>
      <c r="K209" s="210"/>
      <c r="L209" s="210"/>
    </row>
    <row r="210" spans="4:12" ht="12">
      <c r="D210" s="210"/>
      <c r="E210" s="210"/>
      <c r="F210" s="210"/>
      <c r="G210" s="210"/>
      <c r="H210" s="210"/>
      <c r="I210" s="210"/>
      <c r="J210" s="210"/>
      <c r="K210" s="210"/>
      <c r="L210" s="210"/>
    </row>
    <row r="211" spans="4:12" ht="12">
      <c r="D211" s="210"/>
      <c r="E211" s="210"/>
      <c r="F211" s="210"/>
      <c r="G211" s="210"/>
      <c r="H211" s="210"/>
      <c r="I211" s="210"/>
      <c r="J211" s="210"/>
      <c r="K211" s="210"/>
      <c r="L211" s="210"/>
    </row>
  </sheetData>
  <mergeCells count="10">
    <mergeCell ref="D6:D7"/>
    <mergeCell ref="E6:P6"/>
    <mergeCell ref="B11:C11"/>
    <mergeCell ref="B10:C10"/>
    <mergeCell ref="B9:C9"/>
    <mergeCell ref="B6:C7"/>
    <mergeCell ref="B58:C58"/>
    <mergeCell ref="B43:C43"/>
    <mergeCell ref="B31:C31"/>
    <mergeCell ref="B14:C14"/>
  </mergeCells>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B2:Z203"/>
  <sheetViews>
    <sheetView workbookViewId="0" topLeftCell="A1">
      <selection activeCell="A1" sqref="A1"/>
    </sheetView>
  </sheetViews>
  <sheetFormatPr defaultColWidth="9.00390625" defaultRowHeight="13.5"/>
  <cols>
    <col min="1" max="1" width="2.625" style="275" customWidth="1"/>
    <col min="2" max="2" width="3.875" style="275" customWidth="1"/>
    <col min="3" max="3" width="10.625" style="277" customWidth="1"/>
    <col min="4" max="8" width="12.625" style="275" customWidth="1"/>
    <col min="9" max="9" width="9.125" style="275" customWidth="1"/>
    <col min="10" max="10" width="9.25390625" style="278" customWidth="1"/>
    <col min="11" max="12" width="8.125" style="278" customWidth="1"/>
    <col min="13" max="14" width="7.25390625" style="278" customWidth="1"/>
    <col min="15" max="15" width="7.125" style="278" customWidth="1"/>
    <col min="16" max="26" width="9.00390625" style="278" customWidth="1"/>
    <col min="27" max="16384" width="9.00390625" style="275" customWidth="1"/>
  </cols>
  <sheetData>
    <row r="2" ht="14.25">
      <c r="B2" s="276" t="s">
        <v>1278</v>
      </c>
    </row>
    <row r="3" ht="14.25">
      <c r="B3" s="276"/>
    </row>
    <row r="4" ht="14.25">
      <c r="B4" s="276" t="s">
        <v>1332</v>
      </c>
    </row>
    <row r="5" spans="10:15" ht="12.75" thickBot="1">
      <c r="J5" s="279"/>
      <c r="O5" s="280"/>
    </row>
    <row r="6" spans="2:26" s="281" customFormat="1" ht="19.5" customHeight="1" thickTop="1">
      <c r="B6" s="1131" t="s">
        <v>1318</v>
      </c>
      <c r="C6" s="1132"/>
      <c r="D6" s="1213" t="s">
        <v>1319</v>
      </c>
      <c r="E6" s="1213" t="s">
        <v>1320</v>
      </c>
      <c r="F6" s="1214" t="s">
        <v>1321</v>
      </c>
      <c r="G6" s="1215"/>
      <c r="H6" s="1216"/>
      <c r="I6" s="1211" t="s">
        <v>1322</v>
      </c>
      <c r="J6" s="1211" t="s">
        <v>1323</v>
      </c>
      <c r="K6" s="282"/>
      <c r="L6" s="282"/>
      <c r="M6" s="282"/>
      <c r="N6" s="282"/>
      <c r="O6" s="282"/>
      <c r="P6" s="282"/>
      <c r="Q6" s="282"/>
      <c r="R6" s="282"/>
      <c r="S6" s="282"/>
      <c r="T6" s="282"/>
      <c r="U6" s="282"/>
      <c r="V6" s="282"/>
      <c r="W6" s="282"/>
      <c r="X6" s="282"/>
      <c r="Y6" s="282"/>
      <c r="Z6" s="282"/>
    </row>
    <row r="7" spans="2:26" s="281" customFormat="1" ht="21.75" customHeight="1">
      <c r="B7" s="1133"/>
      <c r="C7" s="1134"/>
      <c r="D7" s="1212"/>
      <c r="E7" s="1212"/>
      <c r="F7" s="163" t="s">
        <v>1324</v>
      </c>
      <c r="G7" s="283" t="s">
        <v>1325</v>
      </c>
      <c r="H7" s="284" t="s">
        <v>1326</v>
      </c>
      <c r="I7" s="1212"/>
      <c r="J7" s="1212"/>
      <c r="K7" s="285"/>
      <c r="L7" s="285"/>
      <c r="M7" s="285"/>
      <c r="N7" s="285"/>
      <c r="O7" s="285"/>
      <c r="P7" s="282"/>
      <c r="Q7" s="282"/>
      <c r="R7" s="282"/>
      <c r="S7" s="282"/>
      <c r="T7" s="282"/>
      <c r="U7" s="282"/>
      <c r="V7" s="282"/>
      <c r="W7" s="282"/>
      <c r="X7" s="282"/>
      <c r="Y7" s="282"/>
      <c r="Z7" s="282"/>
    </row>
    <row r="8" spans="2:26" s="286" customFormat="1" ht="10.5">
      <c r="B8" s="287"/>
      <c r="C8" s="288"/>
      <c r="D8" s="289" t="s">
        <v>1327</v>
      </c>
      <c r="E8" s="290" t="s">
        <v>1327</v>
      </c>
      <c r="F8" s="290" t="s">
        <v>1327</v>
      </c>
      <c r="G8" s="290" t="s">
        <v>1327</v>
      </c>
      <c r="H8" s="290" t="s">
        <v>1327</v>
      </c>
      <c r="I8" s="290" t="s">
        <v>1327</v>
      </c>
      <c r="J8" s="291" t="s">
        <v>1327</v>
      </c>
      <c r="K8" s="292"/>
      <c r="L8" s="292"/>
      <c r="M8" s="292"/>
      <c r="N8" s="292"/>
      <c r="O8" s="292"/>
      <c r="P8" s="293"/>
      <c r="Q8" s="293"/>
      <c r="R8" s="293"/>
      <c r="S8" s="293"/>
      <c r="T8" s="293"/>
      <c r="U8" s="293"/>
      <c r="V8" s="293"/>
      <c r="W8" s="293"/>
      <c r="X8" s="293"/>
      <c r="Y8" s="293"/>
      <c r="Z8" s="293"/>
    </row>
    <row r="9" spans="2:26" s="286" customFormat="1" ht="12">
      <c r="B9" s="1135" t="s">
        <v>1328</v>
      </c>
      <c r="C9" s="1136"/>
      <c r="D9" s="294">
        <v>117146</v>
      </c>
      <c r="E9" s="295">
        <v>46736</v>
      </c>
      <c r="F9" s="295">
        <v>70410</v>
      </c>
      <c r="G9" s="295">
        <v>42234</v>
      </c>
      <c r="H9" s="295">
        <v>28176</v>
      </c>
      <c r="I9" s="296" t="s">
        <v>1329</v>
      </c>
      <c r="J9" s="297" t="s">
        <v>1329</v>
      </c>
      <c r="K9" s="292"/>
      <c r="L9" s="292"/>
      <c r="M9" s="292"/>
      <c r="N9" s="292"/>
      <c r="O9" s="292"/>
      <c r="P9" s="293"/>
      <c r="Q9" s="293"/>
      <c r="R9" s="293"/>
      <c r="S9" s="293"/>
      <c r="T9" s="293"/>
      <c r="U9" s="293"/>
      <c r="V9" s="293"/>
      <c r="W9" s="293"/>
      <c r="X9" s="293"/>
      <c r="Y9" s="293"/>
      <c r="Z9" s="293"/>
    </row>
    <row r="10" spans="2:26" s="286" customFormat="1" ht="12">
      <c r="B10" s="1135" t="s">
        <v>1330</v>
      </c>
      <c r="C10" s="1136"/>
      <c r="D10" s="294">
        <v>116926</v>
      </c>
      <c r="E10" s="295">
        <v>44754</v>
      </c>
      <c r="F10" s="295">
        <v>72172</v>
      </c>
      <c r="G10" s="295">
        <v>41832</v>
      </c>
      <c r="H10" s="295">
        <v>30340</v>
      </c>
      <c r="I10" s="295">
        <v>626</v>
      </c>
      <c r="J10" s="298">
        <v>846</v>
      </c>
      <c r="K10" s="292"/>
      <c r="L10" s="292"/>
      <c r="M10" s="292"/>
      <c r="N10" s="292"/>
      <c r="O10" s="292"/>
      <c r="P10" s="293"/>
      <c r="Q10" s="293"/>
      <c r="R10" s="293"/>
      <c r="S10" s="293"/>
      <c r="T10" s="293"/>
      <c r="U10" s="293"/>
      <c r="V10" s="293"/>
      <c r="W10" s="293"/>
      <c r="X10" s="293"/>
      <c r="Y10" s="293"/>
      <c r="Z10" s="293"/>
    </row>
    <row r="11" spans="2:26" s="299" customFormat="1" ht="11.25">
      <c r="B11" s="1209" t="s">
        <v>1331</v>
      </c>
      <c r="C11" s="1210"/>
      <c r="D11" s="300">
        <f aca="true" t="shared" si="0" ref="D11:J11">SUM(D13,D30,D42,D57)</f>
        <v>116688</v>
      </c>
      <c r="E11" s="301">
        <f t="shared" si="0"/>
        <v>39770</v>
      </c>
      <c r="F11" s="301">
        <f t="shared" si="0"/>
        <v>76918</v>
      </c>
      <c r="G11" s="301">
        <f t="shared" si="0"/>
        <v>47709</v>
      </c>
      <c r="H11" s="301">
        <f t="shared" si="0"/>
        <v>29209</v>
      </c>
      <c r="I11" s="301">
        <f t="shared" si="0"/>
        <v>615</v>
      </c>
      <c r="J11" s="302">
        <f t="shared" si="0"/>
        <v>853</v>
      </c>
      <c r="K11" s="303"/>
      <c r="L11" s="303"/>
      <c r="M11" s="303"/>
      <c r="N11" s="303"/>
      <c r="O11" s="303"/>
      <c r="P11" s="304"/>
      <c r="Q11" s="304"/>
      <c r="R11" s="304"/>
      <c r="S11" s="304"/>
      <c r="T11" s="304"/>
      <c r="U11" s="304"/>
      <c r="V11" s="304"/>
      <c r="W11" s="304"/>
      <c r="X11" s="304"/>
      <c r="Y11" s="304"/>
      <c r="Z11" s="304"/>
    </row>
    <row r="12" spans="2:15" ht="9" customHeight="1">
      <c r="B12" s="305"/>
      <c r="C12" s="306"/>
      <c r="D12" s="294"/>
      <c r="E12" s="295"/>
      <c r="F12" s="295"/>
      <c r="G12" s="295"/>
      <c r="H12" s="295"/>
      <c r="I12" s="295"/>
      <c r="J12" s="298"/>
      <c r="K12" s="307"/>
      <c r="L12" s="307"/>
      <c r="M12" s="307"/>
      <c r="N12" s="307"/>
      <c r="O12" s="307"/>
    </row>
    <row r="13" spans="2:15" ht="12" customHeight="1">
      <c r="B13" s="1140" t="s">
        <v>426</v>
      </c>
      <c r="C13" s="1130"/>
      <c r="D13" s="308">
        <f>SUM(D14:D28)</f>
        <v>29294</v>
      </c>
      <c r="E13" s="309">
        <f>SUM(E14:E28)</f>
        <v>11254</v>
      </c>
      <c r="F13" s="309">
        <f aca="true" t="shared" si="1" ref="F13:F28">SUM(G13:H13)</f>
        <v>18040</v>
      </c>
      <c r="G13" s="309">
        <f>SUM(G14:G28)</f>
        <v>9728</v>
      </c>
      <c r="H13" s="309">
        <f>SUM(H14:H28)</f>
        <v>8312</v>
      </c>
      <c r="I13" s="309">
        <f>SUM(I14:I28)</f>
        <v>175</v>
      </c>
      <c r="J13" s="310">
        <f>SUM(J14:J28)</f>
        <v>235</v>
      </c>
      <c r="K13" s="311"/>
      <c r="L13" s="311"/>
      <c r="M13" s="311"/>
      <c r="N13" s="311"/>
      <c r="O13" s="311"/>
    </row>
    <row r="14" spans="2:26" s="312" customFormat="1" ht="12" customHeight="1">
      <c r="B14" s="313"/>
      <c r="C14" s="243" t="s">
        <v>1297</v>
      </c>
      <c r="D14" s="294">
        <v>3472</v>
      </c>
      <c r="E14" s="295">
        <v>1411</v>
      </c>
      <c r="F14" s="314">
        <f t="shared" si="1"/>
        <v>2061</v>
      </c>
      <c r="G14" s="307">
        <v>1058</v>
      </c>
      <c r="H14" s="314">
        <v>1003</v>
      </c>
      <c r="I14" s="314">
        <v>10</v>
      </c>
      <c r="J14" s="315">
        <v>34</v>
      </c>
      <c r="K14" s="314"/>
      <c r="L14" s="314"/>
      <c r="M14" s="314"/>
      <c r="N14" s="314"/>
      <c r="O14" s="314"/>
      <c r="P14" s="316"/>
      <c r="Q14" s="316"/>
      <c r="R14" s="316"/>
      <c r="S14" s="316"/>
      <c r="T14" s="316"/>
      <c r="U14" s="316"/>
      <c r="V14" s="316"/>
      <c r="W14" s="316"/>
      <c r="X14" s="316"/>
      <c r="Y14" s="316"/>
      <c r="Z14" s="316"/>
    </row>
    <row r="15" spans="2:26" s="312" customFormat="1" ht="12" customHeight="1">
      <c r="B15" s="313"/>
      <c r="C15" s="243" t="s">
        <v>1298</v>
      </c>
      <c r="D15" s="294">
        <v>5795</v>
      </c>
      <c r="E15" s="295">
        <v>2617</v>
      </c>
      <c r="F15" s="314">
        <f t="shared" si="1"/>
        <v>3178</v>
      </c>
      <c r="G15" s="307">
        <v>1612</v>
      </c>
      <c r="H15" s="314">
        <v>1566</v>
      </c>
      <c r="I15" s="314">
        <v>10</v>
      </c>
      <c r="J15" s="315">
        <v>85</v>
      </c>
      <c r="K15" s="314"/>
      <c r="L15" s="314"/>
      <c r="M15" s="314"/>
      <c r="N15" s="314"/>
      <c r="O15" s="314"/>
      <c r="P15" s="316"/>
      <c r="Q15" s="316"/>
      <c r="R15" s="316"/>
      <c r="S15" s="316"/>
      <c r="T15" s="316"/>
      <c r="U15" s="316"/>
      <c r="V15" s="316"/>
      <c r="W15" s="316"/>
      <c r="X15" s="316"/>
      <c r="Y15" s="316"/>
      <c r="Z15" s="316"/>
    </row>
    <row r="16" spans="2:26" s="312" customFormat="1" ht="12" customHeight="1">
      <c r="B16" s="313"/>
      <c r="C16" s="243" t="s">
        <v>336</v>
      </c>
      <c r="D16" s="294">
        <v>1110</v>
      </c>
      <c r="E16" s="295">
        <v>159</v>
      </c>
      <c r="F16" s="314">
        <f t="shared" si="1"/>
        <v>951</v>
      </c>
      <c r="G16" s="307">
        <v>620</v>
      </c>
      <c r="H16" s="314">
        <v>331</v>
      </c>
      <c r="I16" s="314">
        <v>6</v>
      </c>
      <c r="J16" s="315">
        <v>9</v>
      </c>
      <c r="K16" s="314"/>
      <c r="L16" s="314"/>
      <c r="M16" s="314"/>
      <c r="N16" s="314"/>
      <c r="O16" s="314"/>
      <c r="P16" s="316"/>
      <c r="Q16" s="316"/>
      <c r="R16" s="316"/>
      <c r="S16" s="316"/>
      <c r="T16" s="316"/>
      <c r="U16" s="316"/>
      <c r="V16" s="316"/>
      <c r="W16" s="316"/>
      <c r="X16" s="316"/>
      <c r="Y16" s="316"/>
      <c r="Z16" s="316"/>
    </row>
    <row r="17" spans="2:26" s="312" customFormat="1" ht="12" customHeight="1">
      <c r="B17" s="313"/>
      <c r="C17" s="243" t="s">
        <v>1299</v>
      </c>
      <c r="D17" s="294">
        <v>1332</v>
      </c>
      <c r="E17" s="295">
        <v>522</v>
      </c>
      <c r="F17" s="314">
        <f t="shared" si="1"/>
        <v>810</v>
      </c>
      <c r="G17" s="307">
        <v>626</v>
      </c>
      <c r="H17" s="314">
        <v>184</v>
      </c>
      <c r="I17" s="314">
        <v>14</v>
      </c>
      <c r="J17" s="315">
        <v>3</v>
      </c>
      <c r="K17" s="314"/>
      <c r="L17" s="314"/>
      <c r="M17" s="314"/>
      <c r="N17" s="314"/>
      <c r="O17" s="314"/>
      <c r="P17" s="316"/>
      <c r="Q17" s="316"/>
      <c r="R17" s="316"/>
      <c r="S17" s="316"/>
      <c r="T17" s="316"/>
      <c r="U17" s="316"/>
      <c r="V17" s="316"/>
      <c r="W17" s="316"/>
      <c r="X17" s="316"/>
      <c r="Y17" s="316"/>
      <c r="Z17" s="316"/>
    </row>
    <row r="18" spans="2:26" s="312" customFormat="1" ht="12" customHeight="1">
      <c r="B18" s="313"/>
      <c r="C18" s="243" t="s">
        <v>1300</v>
      </c>
      <c r="D18" s="294">
        <v>1832</v>
      </c>
      <c r="E18" s="295">
        <v>870</v>
      </c>
      <c r="F18" s="314">
        <f t="shared" si="1"/>
        <v>962</v>
      </c>
      <c r="G18" s="307">
        <v>567</v>
      </c>
      <c r="H18" s="314">
        <v>395</v>
      </c>
      <c r="I18" s="314">
        <v>10</v>
      </c>
      <c r="J18" s="315">
        <v>7</v>
      </c>
      <c r="K18" s="314"/>
      <c r="L18" s="314"/>
      <c r="M18" s="314"/>
      <c r="N18" s="314"/>
      <c r="O18" s="314"/>
      <c r="P18" s="316"/>
      <c r="Q18" s="316"/>
      <c r="R18" s="316"/>
      <c r="S18" s="316"/>
      <c r="T18" s="316"/>
      <c r="U18" s="316"/>
      <c r="V18" s="316"/>
      <c r="W18" s="316"/>
      <c r="X18" s="316"/>
      <c r="Y18" s="316"/>
      <c r="Z18" s="316"/>
    </row>
    <row r="19" spans="2:26" s="312" customFormat="1" ht="12" customHeight="1">
      <c r="B19" s="313"/>
      <c r="C19" s="243" t="s">
        <v>429</v>
      </c>
      <c r="D19" s="294">
        <v>1252</v>
      </c>
      <c r="E19" s="295">
        <v>651</v>
      </c>
      <c r="F19" s="314">
        <f t="shared" si="1"/>
        <v>601</v>
      </c>
      <c r="G19" s="307">
        <v>359</v>
      </c>
      <c r="H19" s="314">
        <v>242</v>
      </c>
      <c r="I19" s="314">
        <v>10</v>
      </c>
      <c r="J19" s="315">
        <v>4</v>
      </c>
      <c r="K19" s="314"/>
      <c r="L19" s="314"/>
      <c r="M19" s="314"/>
      <c r="N19" s="314"/>
      <c r="O19" s="314"/>
      <c r="P19" s="316"/>
      <c r="Q19" s="316"/>
      <c r="R19" s="316"/>
      <c r="S19" s="316"/>
      <c r="T19" s="316"/>
      <c r="U19" s="316"/>
      <c r="V19" s="316"/>
      <c r="W19" s="316"/>
      <c r="X19" s="316"/>
      <c r="Y19" s="316"/>
      <c r="Z19" s="316"/>
    </row>
    <row r="20" spans="2:26" s="312" customFormat="1" ht="12" customHeight="1">
      <c r="B20" s="313"/>
      <c r="C20" s="243" t="s">
        <v>1301</v>
      </c>
      <c r="D20" s="294">
        <v>1889</v>
      </c>
      <c r="E20" s="295">
        <v>1000</v>
      </c>
      <c r="F20" s="314">
        <f t="shared" si="1"/>
        <v>889</v>
      </c>
      <c r="G20" s="307">
        <v>569</v>
      </c>
      <c r="H20" s="314">
        <v>320</v>
      </c>
      <c r="I20" s="314">
        <v>19</v>
      </c>
      <c r="J20" s="315">
        <v>5</v>
      </c>
      <c r="K20" s="314"/>
      <c r="L20" s="314"/>
      <c r="M20" s="314"/>
      <c r="N20" s="314"/>
      <c r="O20" s="314"/>
      <c r="P20" s="316"/>
      <c r="Q20" s="316"/>
      <c r="R20" s="316"/>
      <c r="S20" s="316"/>
      <c r="T20" s="316"/>
      <c r="U20" s="316"/>
      <c r="V20" s="316"/>
      <c r="W20" s="316"/>
      <c r="X20" s="316"/>
      <c r="Y20" s="316"/>
      <c r="Z20" s="316"/>
    </row>
    <row r="21" spans="2:26" s="312" customFormat="1" ht="12" customHeight="1">
      <c r="B21" s="313"/>
      <c r="C21" s="243" t="s">
        <v>341</v>
      </c>
      <c r="D21" s="294">
        <v>1238</v>
      </c>
      <c r="E21" s="295">
        <v>386</v>
      </c>
      <c r="F21" s="314">
        <f t="shared" si="1"/>
        <v>852</v>
      </c>
      <c r="G21" s="307">
        <v>502</v>
      </c>
      <c r="H21" s="314">
        <v>350</v>
      </c>
      <c r="I21" s="314">
        <v>15</v>
      </c>
      <c r="J21" s="315">
        <v>7</v>
      </c>
      <c r="K21" s="314"/>
      <c r="L21" s="314"/>
      <c r="M21" s="314"/>
      <c r="N21" s="314"/>
      <c r="O21" s="314"/>
      <c r="P21" s="316"/>
      <c r="Q21" s="316"/>
      <c r="R21" s="316"/>
      <c r="S21" s="316"/>
      <c r="T21" s="316"/>
      <c r="U21" s="316"/>
      <c r="V21" s="316"/>
      <c r="W21" s="316"/>
      <c r="X21" s="316"/>
      <c r="Y21" s="316"/>
      <c r="Z21" s="316"/>
    </row>
    <row r="22" spans="2:26" s="312" customFormat="1" ht="12" customHeight="1">
      <c r="B22" s="313"/>
      <c r="C22" s="243" t="s">
        <v>342</v>
      </c>
      <c r="D22" s="294">
        <v>2474</v>
      </c>
      <c r="E22" s="295">
        <v>1156</v>
      </c>
      <c r="F22" s="314">
        <f t="shared" si="1"/>
        <v>1318</v>
      </c>
      <c r="G22" s="307">
        <v>732</v>
      </c>
      <c r="H22" s="314">
        <v>586</v>
      </c>
      <c r="I22" s="314">
        <v>21</v>
      </c>
      <c r="J22" s="315">
        <v>18</v>
      </c>
      <c r="K22" s="314"/>
      <c r="L22" s="314"/>
      <c r="M22" s="314"/>
      <c r="N22" s="314"/>
      <c r="O22" s="314"/>
      <c r="P22" s="316"/>
      <c r="Q22" s="316"/>
      <c r="R22" s="316"/>
      <c r="S22" s="316"/>
      <c r="T22" s="316"/>
      <c r="U22" s="316"/>
      <c r="V22" s="316"/>
      <c r="W22" s="316"/>
      <c r="X22" s="316"/>
      <c r="Y22" s="316"/>
      <c r="Z22" s="316"/>
    </row>
    <row r="23" spans="2:26" s="312" customFormat="1" ht="12" customHeight="1">
      <c r="B23" s="313"/>
      <c r="C23" s="243" t="s">
        <v>1302</v>
      </c>
      <c r="D23" s="294">
        <v>1527</v>
      </c>
      <c r="E23" s="295">
        <v>80</v>
      </c>
      <c r="F23" s="314">
        <f t="shared" si="1"/>
        <v>1447</v>
      </c>
      <c r="G23" s="307">
        <v>546</v>
      </c>
      <c r="H23" s="314">
        <v>901</v>
      </c>
      <c r="I23" s="314">
        <v>5</v>
      </c>
      <c r="J23" s="315">
        <v>14</v>
      </c>
      <c r="K23" s="314"/>
      <c r="L23" s="314"/>
      <c r="M23" s="314"/>
      <c r="N23" s="314"/>
      <c r="O23" s="314"/>
      <c r="P23" s="316"/>
      <c r="Q23" s="316"/>
      <c r="R23" s="316"/>
      <c r="S23" s="316"/>
      <c r="T23" s="316"/>
      <c r="U23" s="316"/>
      <c r="V23" s="316"/>
      <c r="W23" s="316"/>
      <c r="X23" s="316"/>
      <c r="Y23" s="316"/>
      <c r="Z23" s="316"/>
    </row>
    <row r="24" spans="2:26" s="312" customFormat="1" ht="12" customHeight="1">
      <c r="B24" s="313"/>
      <c r="C24" s="243" t="s">
        <v>344</v>
      </c>
      <c r="D24" s="294">
        <v>939</v>
      </c>
      <c r="E24" s="295">
        <v>528</v>
      </c>
      <c r="F24" s="314">
        <f t="shared" si="1"/>
        <v>411</v>
      </c>
      <c r="G24" s="307">
        <v>236</v>
      </c>
      <c r="H24" s="314">
        <v>175</v>
      </c>
      <c r="I24" s="314">
        <v>6</v>
      </c>
      <c r="J24" s="315">
        <v>7</v>
      </c>
      <c r="K24" s="314"/>
      <c r="L24" s="314"/>
      <c r="M24" s="314"/>
      <c r="N24" s="314"/>
      <c r="O24" s="314"/>
      <c r="P24" s="316"/>
      <c r="Q24" s="316"/>
      <c r="R24" s="316"/>
      <c r="S24" s="316"/>
      <c r="T24" s="316"/>
      <c r="U24" s="316"/>
      <c r="V24" s="316"/>
      <c r="W24" s="316"/>
      <c r="X24" s="316"/>
      <c r="Y24" s="316"/>
      <c r="Z24" s="316"/>
    </row>
    <row r="25" spans="2:26" s="312" customFormat="1" ht="12" customHeight="1">
      <c r="B25" s="313"/>
      <c r="C25" s="243" t="s">
        <v>1303</v>
      </c>
      <c r="D25" s="294">
        <v>884</v>
      </c>
      <c r="E25" s="295">
        <v>265</v>
      </c>
      <c r="F25" s="314">
        <f t="shared" si="1"/>
        <v>619</v>
      </c>
      <c r="G25" s="307">
        <v>340</v>
      </c>
      <c r="H25" s="314">
        <v>279</v>
      </c>
      <c r="I25" s="314">
        <v>6</v>
      </c>
      <c r="J25" s="315">
        <v>3</v>
      </c>
      <c r="K25" s="314"/>
      <c r="L25" s="314"/>
      <c r="M25" s="314"/>
      <c r="N25" s="314"/>
      <c r="O25" s="314"/>
      <c r="P25" s="316"/>
      <c r="Q25" s="316"/>
      <c r="R25" s="316"/>
      <c r="S25" s="316"/>
      <c r="T25" s="316"/>
      <c r="U25" s="316"/>
      <c r="V25" s="316"/>
      <c r="W25" s="316"/>
      <c r="X25" s="316"/>
      <c r="Y25" s="316"/>
      <c r="Z25" s="316"/>
    </row>
    <row r="26" spans="2:26" s="312" customFormat="1" ht="12" customHeight="1">
      <c r="B26" s="313"/>
      <c r="C26" s="243" t="s">
        <v>1304</v>
      </c>
      <c r="D26" s="294">
        <v>1330</v>
      </c>
      <c r="E26" s="295">
        <v>471</v>
      </c>
      <c r="F26" s="314">
        <f t="shared" si="1"/>
        <v>859</v>
      </c>
      <c r="G26" s="307">
        <v>431</v>
      </c>
      <c r="H26" s="314">
        <v>428</v>
      </c>
      <c r="I26" s="314">
        <v>3</v>
      </c>
      <c r="J26" s="315">
        <v>5</v>
      </c>
      <c r="K26" s="314"/>
      <c r="L26" s="314"/>
      <c r="M26" s="314"/>
      <c r="N26" s="314"/>
      <c r="O26" s="314"/>
      <c r="P26" s="316"/>
      <c r="Q26" s="316"/>
      <c r="R26" s="316"/>
      <c r="S26" s="316"/>
      <c r="T26" s="316"/>
      <c r="U26" s="316"/>
      <c r="V26" s="316"/>
      <c r="W26" s="316"/>
      <c r="X26" s="316"/>
      <c r="Y26" s="316"/>
      <c r="Z26" s="316"/>
    </row>
    <row r="27" spans="2:26" s="312" customFormat="1" ht="12" customHeight="1">
      <c r="B27" s="313"/>
      <c r="C27" s="243" t="s">
        <v>1305</v>
      </c>
      <c r="D27" s="294">
        <v>1210</v>
      </c>
      <c r="E27" s="295">
        <v>285</v>
      </c>
      <c r="F27" s="314">
        <f t="shared" si="1"/>
        <v>925</v>
      </c>
      <c r="G27" s="307">
        <v>428</v>
      </c>
      <c r="H27" s="314">
        <v>497</v>
      </c>
      <c r="I27" s="314">
        <v>11</v>
      </c>
      <c r="J27" s="315">
        <v>7</v>
      </c>
      <c r="K27" s="314"/>
      <c r="L27" s="314"/>
      <c r="M27" s="314"/>
      <c r="N27" s="314"/>
      <c r="O27" s="314"/>
      <c r="P27" s="316"/>
      <c r="Q27" s="316"/>
      <c r="R27" s="316"/>
      <c r="S27" s="316"/>
      <c r="T27" s="316"/>
      <c r="U27" s="316"/>
      <c r="V27" s="316"/>
      <c r="W27" s="316"/>
      <c r="X27" s="316"/>
      <c r="Y27" s="316"/>
      <c r="Z27" s="316"/>
    </row>
    <row r="28" spans="2:26" s="312" customFormat="1" ht="12" customHeight="1">
      <c r="B28" s="313"/>
      <c r="C28" s="243" t="s">
        <v>436</v>
      </c>
      <c r="D28" s="294">
        <v>3010</v>
      </c>
      <c r="E28" s="295">
        <v>853</v>
      </c>
      <c r="F28" s="314">
        <f t="shared" si="1"/>
        <v>2157</v>
      </c>
      <c r="G28" s="307">
        <v>1102</v>
      </c>
      <c r="H28" s="314">
        <v>1055</v>
      </c>
      <c r="I28" s="314">
        <v>29</v>
      </c>
      <c r="J28" s="315">
        <v>27</v>
      </c>
      <c r="K28" s="314"/>
      <c r="L28" s="314"/>
      <c r="M28" s="314"/>
      <c r="N28" s="314"/>
      <c r="O28" s="314"/>
      <c r="P28" s="316"/>
      <c r="Q28" s="316"/>
      <c r="R28" s="316"/>
      <c r="S28" s="316"/>
      <c r="T28" s="316"/>
      <c r="U28" s="316"/>
      <c r="V28" s="316"/>
      <c r="W28" s="316"/>
      <c r="X28" s="316"/>
      <c r="Y28" s="316"/>
      <c r="Z28" s="316"/>
    </row>
    <row r="29" spans="2:26" s="312" customFormat="1" ht="9" customHeight="1">
      <c r="B29" s="313"/>
      <c r="C29" s="243"/>
      <c r="D29" s="317"/>
      <c r="E29" s="314"/>
      <c r="F29" s="314"/>
      <c r="G29" s="314"/>
      <c r="H29" s="314"/>
      <c r="I29" s="314"/>
      <c r="J29" s="315"/>
      <c r="K29" s="314"/>
      <c r="L29" s="314"/>
      <c r="M29" s="314"/>
      <c r="N29" s="314"/>
      <c r="O29" s="314"/>
      <c r="P29" s="316"/>
      <c r="Q29" s="316"/>
      <c r="R29" s="316"/>
      <c r="S29" s="316"/>
      <c r="T29" s="316"/>
      <c r="U29" s="316"/>
      <c r="V29" s="316"/>
      <c r="W29" s="316"/>
      <c r="X29" s="316"/>
      <c r="Y29" s="316"/>
      <c r="Z29" s="316"/>
    </row>
    <row r="30" spans="2:26" s="318" customFormat="1" ht="12" customHeight="1">
      <c r="B30" s="1149" t="s">
        <v>1306</v>
      </c>
      <c r="C30" s="1130"/>
      <c r="D30" s="319">
        <f>SUM(D31:D40)</f>
        <v>17649</v>
      </c>
      <c r="E30" s="320">
        <f>SUM(E31:E40)</f>
        <v>6279</v>
      </c>
      <c r="F30" s="320">
        <f aca="true" t="shared" si="2" ref="F30:F40">SUM(G30:H30)</f>
        <v>11370</v>
      </c>
      <c r="G30" s="320">
        <f>SUM(G31:G40)</f>
        <v>7529</v>
      </c>
      <c r="H30" s="320">
        <f>SUM(H31:H40)</f>
        <v>3841</v>
      </c>
      <c r="I30" s="320">
        <f>SUM(I31:I40)</f>
        <v>104</v>
      </c>
      <c r="J30" s="321">
        <f>SUM(J31:J40)</f>
        <v>147</v>
      </c>
      <c r="K30" s="311"/>
      <c r="L30" s="311"/>
      <c r="M30" s="311"/>
      <c r="N30" s="311"/>
      <c r="O30" s="311"/>
      <c r="P30" s="322"/>
      <c r="Q30" s="322"/>
      <c r="R30" s="322"/>
      <c r="S30" s="322"/>
      <c r="T30" s="322"/>
      <c r="U30" s="322"/>
      <c r="V30" s="322"/>
      <c r="W30" s="322"/>
      <c r="X30" s="322"/>
      <c r="Y30" s="322"/>
      <c r="Z30" s="322"/>
    </row>
    <row r="31" spans="2:26" s="312" customFormat="1" ht="12" customHeight="1">
      <c r="B31" s="313"/>
      <c r="C31" s="243" t="s">
        <v>417</v>
      </c>
      <c r="D31" s="294">
        <v>2888</v>
      </c>
      <c r="E31" s="295">
        <v>1432</v>
      </c>
      <c r="F31" s="314">
        <f t="shared" si="2"/>
        <v>1456</v>
      </c>
      <c r="G31" s="307">
        <v>839</v>
      </c>
      <c r="H31" s="314">
        <v>617</v>
      </c>
      <c r="I31" s="314">
        <v>14</v>
      </c>
      <c r="J31" s="315">
        <v>51</v>
      </c>
      <c r="K31" s="314"/>
      <c r="L31" s="314"/>
      <c r="M31" s="314"/>
      <c r="N31" s="314"/>
      <c r="O31" s="314"/>
      <c r="P31" s="316"/>
      <c r="Q31" s="316"/>
      <c r="R31" s="316"/>
      <c r="S31" s="316"/>
      <c r="T31" s="316"/>
      <c r="U31" s="316"/>
      <c r="V31" s="316"/>
      <c r="W31" s="316"/>
      <c r="X31" s="316"/>
      <c r="Y31" s="316"/>
      <c r="Z31" s="316"/>
    </row>
    <row r="32" spans="2:15" ht="12" customHeight="1">
      <c r="B32" s="305"/>
      <c r="C32" s="243" t="s">
        <v>425</v>
      </c>
      <c r="D32" s="294">
        <v>3930</v>
      </c>
      <c r="E32" s="295">
        <v>1591</v>
      </c>
      <c r="F32" s="314">
        <f t="shared" si="2"/>
        <v>2339</v>
      </c>
      <c r="G32" s="307">
        <v>1831</v>
      </c>
      <c r="H32" s="314">
        <v>508</v>
      </c>
      <c r="I32" s="314">
        <v>31</v>
      </c>
      <c r="J32" s="315">
        <v>30</v>
      </c>
      <c r="K32" s="323"/>
      <c r="L32" s="323"/>
      <c r="M32" s="323"/>
      <c r="N32" s="323"/>
      <c r="O32" s="323"/>
    </row>
    <row r="33" spans="2:15" ht="12" customHeight="1">
      <c r="B33" s="305"/>
      <c r="C33" s="243" t="s">
        <v>1307</v>
      </c>
      <c r="D33" s="294">
        <v>1709</v>
      </c>
      <c r="E33" s="295">
        <v>699</v>
      </c>
      <c r="F33" s="314">
        <f t="shared" si="2"/>
        <v>1010</v>
      </c>
      <c r="G33" s="307">
        <v>694</v>
      </c>
      <c r="H33" s="314">
        <v>316</v>
      </c>
      <c r="I33" s="314">
        <v>8</v>
      </c>
      <c r="J33" s="315">
        <v>8</v>
      </c>
      <c r="K33" s="323"/>
      <c r="L33" s="323"/>
      <c r="M33" s="323"/>
      <c r="N33" s="323"/>
      <c r="O33" s="323"/>
    </row>
    <row r="34" spans="2:26" s="312" customFormat="1" ht="12" customHeight="1">
      <c r="B34" s="313"/>
      <c r="C34" s="243" t="s">
        <v>1308</v>
      </c>
      <c r="D34" s="294">
        <v>1220</v>
      </c>
      <c r="E34" s="295">
        <v>338</v>
      </c>
      <c r="F34" s="314">
        <f t="shared" si="2"/>
        <v>882</v>
      </c>
      <c r="G34" s="307">
        <v>538</v>
      </c>
      <c r="H34" s="314">
        <v>344</v>
      </c>
      <c r="I34" s="314">
        <v>9</v>
      </c>
      <c r="J34" s="315">
        <v>3</v>
      </c>
      <c r="K34" s="314"/>
      <c r="L34" s="314"/>
      <c r="M34" s="314"/>
      <c r="N34" s="314"/>
      <c r="O34" s="314"/>
      <c r="P34" s="316"/>
      <c r="Q34" s="316"/>
      <c r="R34" s="316"/>
      <c r="S34" s="316"/>
      <c r="T34" s="316"/>
      <c r="U34" s="316"/>
      <c r="V34" s="316"/>
      <c r="W34" s="316"/>
      <c r="X34" s="316"/>
      <c r="Y34" s="316"/>
      <c r="Z34" s="316"/>
    </row>
    <row r="35" spans="2:26" s="312" customFormat="1" ht="12" customHeight="1">
      <c r="B35" s="313"/>
      <c r="C35" s="243" t="s">
        <v>441</v>
      </c>
      <c r="D35" s="294">
        <v>857</v>
      </c>
      <c r="E35" s="295">
        <v>309</v>
      </c>
      <c r="F35" s="314">
        <f t="shared" si="2"/>
        <v>548</v>
      </c>
      <c r="G35" s="307">
        <v>385</v>
      </c>
      <c r="H35" s="314">
        <v>163</v>
      </c>
      <c r="I35" s="314">
        <v>1</v>
      </c>
      <c r="J35" s="315">
        <v>4</v>
      </c>
      <c r="K35" s="314"/>
      <c r="L35" s="314"/>
      <c r="M35" s="314"/>
      <c r="N35" s="314"/>
      <c r="O35" s="314"/>
      <c r="P35" s="316"/>
      <c r="Q35" s="316"/>
      <c r="R35" s="316"/>
      <c r="S35" s="316"/>
      <c r="T35" s="316"/>
      <c r="U35" s="316"/>
      <c r="V35" s="316"/>
      <c r="W35" s="316"/>
      <c r="X35" s="316"/>
      <c r="Y35" s="316"/>
      <c r="Z35" s="316"/>
    </row>
    <row r="36" spans="2:15" ht="12" customHeight="1">
      <c r="B36" s="305"/>
      <c r="C36" s="243" t="s">
        <v>442</v>
      </c>
      <c r="D36" s="294">
        <v>1346</v>
      </c>
      <c r="E36" s="295">
        <v>371</v>
      </c>
      <c r="F36" s="314">
        <f t="shared" si="2"/>
        <v>975</v>
      </c>
      <c r="G36" s="307">
        <v>571</v>
      </c>
      <c r="H36" s="314">
        <v>404</v>
      </c>
      <c r="I36" s="314">
        <v>13</v>
      </c>
      <c r="J36" s="315">
        <v>11</v>
      </c>
      <c r="K36" s="323"/>
      <c r="L36" s="323"/>
      <c r="M36" s="323"/>
      <c r="N36" s="323"/>
      <c r="O36" s="323"/>
    </row>
    <row r="37" spans="2:15" ht="12" customHeight="1">
      <c r="B37" s="305"/>
      <c r="C37" s="243" t="s">
        <v>443</v>
      </c>
      <c r="D37" s="294">
        <v>1126</v>
      </c>
      <c r="E37" s="295">
        <v>463</v>
      </c>
      <c r="F37" s="314">
        <f t="shared" si="2"/>
        <v>663</v>
      </c>
      <c r="G37" s="307">
        <v>424</v>
      </c>
      <c r="H37" s="314">
        <v>239</v>
      </c>
      <c r="I37" s="314">
        <v>7</v>
      </c>
      <c r="J37" s="315">
        <v>3</v>
      </c>
      <c r="K37" s="323"/>
      <c r="L37" s="323"/>
      <c r="M37" s="323"/>
      <c r="N37" s="323"/>
      <c r="O37" s="323"/>
    </row>
    <row r="38" spans="2:14" ht="12" customHeight="1">
      <c r="B38" s="305"/>
      <c r="C38" s="243" t="s">
        <v>353</v>
      </c>
      <c r="D38" s="294">
        <v>1808</v>
      </c>
      <c r="E38" s="295">
        <v>340</v>
      </c>
      <c r="F38" s="314">
        <f t="shared" si="2"/>
        <v>1468</v>
      </c>
      <c r="G38" s="307">
        <v>792</v>
      </c>
      <c r="H38" s="314">
        <v>676</v>
      </c>
      <c r="I38" s="314">
        <v>12</v>
      </c>
      <c r="J38" s="315">
        <v>20</v>
      </c>
      <c r="K38" s="323"/>
      <c r="L38" s="323"/>
      <c r="M38" s="323"/>
      <c r="N38" s="323"/>
    </row>
    <row r="39" spans="2:15" ht="12" customHeight="1">
      <c r="B39" s="305"/>
      <c r="C39" s="243" t="s">
        <v>1309</v>
      </c>
      <c r="D39" s="294">
        <v>1083</v>
      </c>
      <c r="E39" s="295">
        <v>305</v>
      </c>
      <c r="F39" s="314">
        <f t="shared" si="2"/>
        <v>778</v>
      </c>
      <c r="G39" s="307">
        <v>599</v>
      </c>
      <c r="H39" s="314">
        <v>179</v>
      </c>
      <c r="I39" s="314">
        <v>3</v>
      </c>
      <c r="J39" s="315">
        <v>4</v>
      </c>
      <c r="L39" s="323"/>
      <c r="N39" s="323"/>
      <c r="O39" s="323"/>
    </row>
    <row r="40" spans="2:15" ht="11.25" customHeight="1">
      <c r="B40" s="305"/>
      <c r="C40" s="243" t="s">
        <v>1310</v>
      </c>
      <c r="D40" s="294">
        <v>1682</v>
      </c>
      <c r="E40" s="295">
        <v>431</v>
      </c>
      <c r="F40" s="314">
        <f t="shared" si="2"/>
        <v>1251</v>
      </c>
      <c r="G40" s="307">
        <v>856</v>
      </c>
      <c r="H40" s="314">
        <v>395</v>
      </c>
      <c r="I40" s="314">
        <v>6</v>
      </c>
      <c r="J40" s="315">
        <v>13</v>
      </c>
      <c r="K40" s="323"/>
      <c r="L40" s="323"/>
      <c r="M40" s="323"/>
      <c r="N40" s="323"/>
      <c r="O40" s="323"/>
    </row>
    <row r="41" spans="2:15" ht="11.25" customHeight="1">
      <c r="B41" s="305"/>
      <c r="C41" s="243"/>
      <c r="D41" s="294"/>
      <c r="E41" s="295"/>
      <c r="F41" s="314"/>
      <c r="G41" s="307"/>
      <c r="H41" s="314"/>
      <c r="I41" s="314"/>
      <c r="J41" s="315"/>
      <c r="K41" s="323"/>
      <c r="L41" s="323"/>
      <c r="M41" s="323"/>
      <c r="N41" s="323"/>
      <c r="O41" s="323"/>
    </row>
    <row r="42" spans="2:15" ht="12.75" customHeight="1">
      <c r="B42" s="1140" t="s">
        <v>447</v>
      </c>
      <c r="C42" s="1130"/>
      <c r="D42" s="319">
        <f>SUM(D43:D55)</f>
        <v>42843</v>
      </c>
      <c r="E42" s="320">
        <f>SUM(E43:E55)</f>
        <v>13911</v>
      </c>
      <c r="F42" s="320">
        <f aca="true" t="shared" si="3" ref="F42:F55">SUM(G42:H42)</f>
        <v>28932</v>
      </c>
      <c r="G42" s="320">
        <f>SUM(G43:G55)</f>
        <v>18686</v>
      </c>
      <c r="H42" s="320">
        <f>SUM(H43:H55)</f>
        <v>10246</v>
      </c>
      <c r="I42" s="320">
        <f>SUM(I43:I55)</f>
        <v>222</v>
      </c>
      <c r="J42" s="321">
        <f>SUM(J43:J55)</f>
        <v>254</v>
      </c>
      <c r="K42" s="324"/>
      <c r="L42" s="324"/>
      <c r="M42" s="324"/>
      <c r="N42" s="324"/>
      <c r="O42" s="324"/>
    </row>
    <row r="43" spans="2:15" ht="12" customHeight="1">
      <c r="B43" s="305"/>
      <c r="C43" s="243" t="s">
        <v>413</v>
      </c>
      <c r="D43" s="294">
        <v>9811</v>
      </c>
      <c r="E43" s="295">
        <v>3714</v>
      </c>
      <c r="F43" s="314">
        <f t="shared" si="3"/>
        <v>6097</v>
      </c>
      <c r="G43" s="307">
        <v>3691</v>
      </c>
      <c r="H43" s="314">
        <v>2406</v>
      </c>
      <c r="I43" s="314">
        <v>21</v>
      </c>
      <c r="J43" s="315">
        <v>48</v>
      </c>
      <c r="K43" s="323"/>
      <c r="L43" s="323"/>
      <c r="M43" s="323"/>
      <c r="N43" s="323"/>
      <c r="O43" s="323"/>
    </row>
    <row r="44" spans="2:15" ht="12" customHeight="1">
      <c r="B44" s="305"/>
      <c r="C44" s="243" t="s">
        <v>418</v>
      </c>
      <c r="D44" s="294">
        <v>4346</v>
      </c>
      <c r="E44" s="295">
        <v>1423</v>
      </c>
      <c r="F44" s="314">
        <f t="shared" si="3"/>
        <v>2923</v>
      </c>
      <c r="G44" s="307">
        <v>1895</v>
      </c>
      <c r="H44" s="314">
        <v>1028</v>
      </c>
      <c r="I44" s="314">
        <v>35</v>
      </c>
      <c r="J44" s="315">
        <v>18</v>
      </c>
      <c r="K44" s="323"/>
      <c r="L44" s="323"/>
      <c r="M44" s="323"/>
      <c r="N44" s="323"/>
      <c r="O44" s="323"/>
    </row>
    <row r="45" spans="2:15" ht="12" customHeight="1">
      <c r="B45" s="305"/>
      <c r="C45" s="243" t="s">
        <v>419</v>
      </c>
      <c r="D45" s="294">
        <v>3441</v>
      </c>
      <c r="E45" s="295">
        <v>1146</v>
      </c>
      <c r="F45" s="314">
        <f t="shared" si="3"/>
        <v>2295</v>
      </c>
      <c r="G45" s="307">
        <v>1545</v>
      </c>
      <c r="H45" s="314">
        <v>750</v>
      </c>
      <c r="I45" s="314">
        <v>7</v>
      </c>
      <c r="J45" s="315">
        <v>11</v>
      </c>
      <c r="K45" s="323"/>
      <c r="L45" s="323"/>
      <c r="M45" s="323"/>
      <c r="N45" s="323"/>
      <c r="O45" s="323"/>
    </row>
    <row r="46" spans="2:15" ht="12" customHeight="1">
      <c r="B46" s="305"/>
      <c r="C46" s="243" t="s">
        <v>420</v>
      </c>
      <c r="D46" s="294">
        <v>4855</v>
      </c>
      <c r="E46" s="295">
        <v>1235</v>
      </c>
      <c r="F46" s="314">
        <f t="shared" si="3"/>
        <v>3620</v>
      </c>
      <c r="G46" s="307">
        <v>2297</v>
      </c>
      <c r="H46" s="314">
        <v>1323</v>
      </c>
      <c r="I46" s="314">
        <v>47</v>
      </c>
      <c r="J46" s="315">
        <v>46</v>
      </c>
      <c r="K46" s="323"/>
      <c r="L46" s="323"/>
      <c r="M46" s="323"/>
      <c r="N46" s="323"/>
      <c r="O46" s="323"/>
    </row>
    <row r="47" spans="2:15" ht="12" customHeight="1">
      <c r="B47" s="305"/>
      <c r="C47" s="243" t="s">
        <v>422</v>
      </c>
      <c r="D47" s="294">
        <v>3138</v>
      </c>
      <c r="E47" s="295">
        <v>1138</v>
      </c>
      <c r="F47" s="314">
        <f t="shared" si="3"/>
        <v>2000</v>
      </c>
      <c r="G47" s="307">
        <v>1375</v>
      </c>
      <c r="H47" s="314">
        <v>625</v>
      </c>
      <c r="I47" s="314">
        <v>13</v>
      </c>
      <c r="J47" s="315">
        <v>23</v>
      </c>
      <c r="K47" s="323"/>
      <c r="L47" s="323"/>
      <c r="M47" s="323"/>
      <c r="N47" s="323"/>
      <c r="O47" s="323"/>
    </row>
    <row r="48" spans="2:15" ht="12" customHeight="1">
      <c r="B48" s="305"/>
      <c r="C48" s="243" t="s">
        <v>424</v>
      </c>
      <c r="D48" s="294">
        <v>4215</v>
      </c>
      <c r="E48" s="295">
        <v>1954</v>
      </c>
      <c r="F48" s="314">
        <f t="shared" si="3"/>
        <v>2261</v>
      </c>
      <c r="G48" s="307">
        <v>1435</v>
      </c>
      <c r="H48" s="314">
        <v>826</v>
      </c>
      <c r="I48" s="314">
        <v>52</v>
      </c>
      <c r="J48" s="315">
        <v>33</v>
      </c>
      <c r="K48" s="323"/>
      <c r="L48" s="323"/>
      <c r="M48" s="323"/>
      <c r="N48" s="323"/>
      <c r="O48" s="323"/>
    </row>
    <row r="49" spans="2:15" ht="12" customHeight="1">
      <c r="B49" s="305"/>
      <c r="C49" s="243" t="s">
        <v>357</v>
      </c>
      <c r="D49" s="294">
        <v>1453</v>
      </c>
      <c r="E49" s="295">
        <v>541</v>
      </c>
      <c r="F49" s="314">
        <f t="shared" si="3"/>
        <v>912</v>
      </c>
      <c r="G49" s="307">
        <v>539</v>
      </c>
      <c r="H49" s="314">
        <v>373</v>
      </c>
      <c r="I49" s="314">
        <v>8</v>
      </c>
      <c r="J49" s="315">
        <v>8</v>
      </c>
      <c r="K49" s="323"/>
      <c r="L49" s="323"/>
      <c r="M49" s="323"/>
      <c r="N49" s="323"/>
      <c r="O49" s="323"/>
    </row>
    <row r="50" spans="2:15" ht="12" customHeight="1">
      <c r="B50" s="305"/>
      <c r="C50" s="243" t="s">
        <v>1311</v>
      </c>
      <c r="D50" s="294">
        <v>1486</v>
      </c>
      <c r="E50" s="295">
        <v>477</v>
      </c>
      <c r="F50" s="314">
        <f t="shared" si="3"/>
        <v>1009</v>
      </c>
      <c r="G50" s="307">
        <v>644</v>
      </c>
      <c r="H50" s="314">
        <v>365</v>
      </c>
      <c r="I50" s="314">
        <v>10</v>
      </c>
      <c r="J50" s="315">
        <v>7</v>
      </c>
      <c r="K50" s="323"/>
      <c r="L50" s="323"/>
      <c r="M50" s="323"/>
      <c r="N50" s="323"/>
      <c r="O50" s="323"/>
    </row>
    <row r="51" spans="2:15" ht="12" customHeight="1">
      <c r="B51" s="305"/>
      <c r="C51" s="243" t="s">
        <v>1312</v>
      </c>
      <c r="D51" s="294">
        <v>1696</v>
      </c>
      <c r="E51" s="295">
        <v>696</v>
      </c>
      <c r="F51" s="314">
        <f t="shared" si="3"/>
        <v>1000</v>
      </c>
      <c r="G51" s="307">
        <v>701</v>
      </c>
      <c r="H51" s="314">
        <v>299</v>
      </c>
      <c r="I51" s="314">
        <v>5</v>
      </c>
      <c r="J51" s="315">
        <v>8</v>
      </c>
      <c r="K51" s="323"/>
      <c r="L51" s="323"/>
      <c r="M51" s="323"/>
      <c r="N51" s="323"/>
      <c r="O51" s="323"/>
    </row>
    <row r="52" spans="2:15" ht="12" customHeight="1">
      <c r="B52" s="305"/>
      <c r="C52" s="243" t="s">
        <v>361</v>
      </c>
      <c r="D52" s="294">
        <v>1760</v>
      </c>
      <c r="E52" s="295">
        <v>326</v>
      </c>
      <c r="F52" s="314">
        <f t="shared" si="3"/>
        <v>1434</v>
      </c>
      <c r="G52" s="307">
        <v>971</v>
      </c>
      <c r="H52" s="314">
        <v>463</v>
      </c>
      <c r="I52" s="314">
        <v>5</v>
      </c>
      <c r="J52" s="315">
        <v>14</v>
      </c>
      <c r="K52" s="323"/>
      <c r="L52" s="323"/>
      <c r="M52" s="323"/>
      <c r="N52" s="323"/>
      <c r="O52" s="323"/>
    </row>
    <row r="53" spans="2:15" ht="12" customHeight="1">
      <c r="B53" s="305"/>
      <c r="C53" s="243" t="s">
        <v>1313</v>
      </c>
      <c r="D53" s="294">
        <v>2227</v>
      </c>
      <c r="E53" s="295">
        <v>343</v>
      </c>
      <c r="F53" s="314">
        <f t="shared" si="3"/>
        <v>1884</v>
      </c>
      <c r="G53" s="307">
        <v>1441</v>
      </c>
      <c r="H53" s="314">
        <v>443</v>
      </c>
      <c r="I53" s="314">
        <v>2</v>
      </c>
      <c r="J53" s="315">
        <v>15</v>
      </c>
      <c r="K53" s="323"/>
      <c r="L53" s="323"/>
      <c r="M53" s="323"/>
      <c r="N53" s="323"/>
      <c r="O53" s="323"/>
    </row>
    <row r="54" spans="2:15" ht="12" customHeight="1">
      <c r="B54" s="305"/>
      <c r="C54" s="243" t="s">
        <v>363</v>
      </c>
      <c r="D54" s="294">
        <v>1723</v>
      </c>
      <c r="E54" s="295">
        <v>177</v>
      </c>
      <c r="F54" s="314">
        <f t="shared" si="3"/>
        <v>1546</v>
      </c>
      <c r="G54" s="307">
        <v>864</v>
      </c>
      <c r="H54" s="314">
        <v>682</v>
      </c>
      <c r="I54" s="314">
        <v>4</v>
      </c>
      <c r="J54" s="315">
        <v>10</v>
      </c>
      <c r="K54" s="323"/>
      <c r="L54" s="323"/>
      <c r="M54" s="323"/>
      <c r="N54" s="323"/>
      <c r="O54" s="323"/>
    </row>
    <row r="55" spans="2:15" ht="12" customHeight="1">
      <c r="B55" s="305"/>
      <c r="C55" s="243" t="s">
        <v>364</v>
      </c>
      <c r="D55" s="294">
        <v>2692</v>
      </c>
      <c r="E55" s="295">
        <v>741</v>
      </c>
      <c r="F55" s="314">
        <f t="shared" si="3"/>
        <v>1951</v>
      </c>
      <c r="G55" s="307">
        <v>1288</v>
      </c>
      <c r="H55" s="314">
        <v>663</v>
      </c>
      <c r="I55" s="314">
        <v>13</v>
      </c>
      <c r="J55" s="315">
        <v>13</v>
      </c>
      <c r="K55" s="323"/>
      <c r="L55" s="323"/>
      <c r="M55" s="323"/>
      <c r="N55" s="323"/>
      <c r="O55" s="323"/>
    </row>
    <row r="56" spans="2:15" ht="12" customHeight="1">
      <c r="B56" s="305"/>
      <c r="C56" s="243"/>
      <c r="D56" s="294"/>
      <c r="E56" s="295"/>
      <c r="F56" s="314"/>
      <c r="G56" s="307"/>
      <c r="H56" s="314"/>
      <c r="I56" s="314"/>
      <c r="J56" s="315"/>
      <c r="K56" s="323"/>
      <c r="L56" s="323"/>
      <c r="M56" s="323"/>
      <c r="N56" s="323"/>
      <c r="O56" s="323"/>
    </row>
    <row r="57" spans="2:15" ht="12" customHeight="1">
      <c r="B57" s="1140" t="s">
        <v>450</v>
      </c>
      <c r="C57" s="1130"/>
      <c r="D57" s="319">
        <f>SUM(D58:D67)</f>
        <v>26902</v>
      </c>
      <c r="E57" s="320">
        <f>SUM(E58:E67)</f>
        <v>8326</v>
      </c>
      <c r="F57" s="320">
        <f aca="true" t="shared" si="4" ref="F57:F67">SUM(G57:H57)</f>
        <v>18576</v>
      </c>
      <c r="G57" s="320">
        <f>SUM(G58:G67)</f>
        <v>11766</v>
      </c>
      <c r="H57" s="320">
        <f>SUM(H58:H67)</f>
        <v>6810</v>
      </c>
      <c r="I57" s="320">
        <f>SUM(I58:I67)</f>
        <v>114</v>
      </c>
      <c r="J57" s="321">
        <f>SUM(J58:J67)</f>
        <v>217</v>
      </c>
      <c r="K57" s="311"/>
      <c r="L57" s="311"/>
      <c r="M57" s="311"/>
      <c r="N57" s="311"/>
      <c r="O57" s="311"/>
    </row>
    <row r="58" spans="2:15" ht="12" customHeight="1">
      <c r="B58" s="305"/>
      <c r="C58" s="243" t="s">
        <v>1314</v>
      </c>
      <c r="D58" s="294">
        <v>5113</v>
      </c>
      <c r="E58" s="295">
        <v>1516</v>
      </c>
      <c r="F58" s="314">
        <f t="shared" si="4"/>
        <v>3597</v>
      </c>
      <c r="G58" s="307">
        <v>1794</v>
      </c>
      <c r="H58" s="314">
        <v>1803</v>
      </c>
      <c r="I58" s="314">
        <v>33</v>
      </c>
      <c r="J58" s="315">
        <v>53</v>
      </c>
      <c r="K58" s="323"/>
      <c r="L58" s="323"/>
      <c r="M58" s="323"/>
      <c r="N58" s="323"/>
      <c r="O58" s="323"/>
    </row>
    <row r="59" spans="2:15" ht="12" customHeight="1">
      <c r="B59" s="305"/>
      <c r="C59" s="243" t="s">
        <v>421</v>
      </c>
      <c r="D59" s="294">
        <v>3709</v>
      </c>
      <c r="E59" s="295">
        <v>1052</v>
      </c>
      <c r="F59" s="314">
        <f t="shared" si="4"/>
        <v>2657</v>
      </c>
      <c r="G59" s="307">
        <v>1678</v>
      </c>
      <c r="H59" s="314">
        <v>979</v>
      </c>
      <c r="I59" s="314">
        <v>10</v>
      </c>
      <c r="J59" s="315">
        <v>26</v>
      </c>
      <c r="K59" s="323"/>
      <c r="L59" s="323"/>
      <c r="M59" s="323"/>
      <c r="N59" s="323"/>
      <c r="O59" s="323"/>
    </row>
    <row r="60" spans="2:15" ht="12" customHeight="1">
      <c r="B60" s="305"/>
      <c r="C60" s="243" t="s">
        <v>451</v>
      </c>
      <c r="D60" s="294">
        <v>3728</v>
      </c>
      <c r="E60" s="295">
        <v>1541</v>
      </c>
      <c r="F60" s="314">
        <f t="shared" si="4"/>
        <v>2187</v>
      </c>
      <c r="G60" s="307">
        <v>1405</v>
      </c>
      <c r="H60" s="314">
        <v>782</v>
      </c>
      <c r="I60" s="314">
        <v>11</v>
      </c>
      <c r="J60" s="315">
        <v>32</v>
      </c>
      <c r="K60" s="323"/>
      <c r="L60" s="323"/>
      <c r="M60" s="323"/>
      <c r="N60" s="323"/>
      <c r="O60" s="323"/>
    </row>
    <row r="61" spans="2:15" ht="12" customHeight="1">
      <c r="B61" s="305"/>
      <c r="C61" s="243" t="s">
        <v>366</v>
      </c>
      <c r="D61" s="294">
        <v>1204</v>
      </c>
      <c r="E61" s="295">
        <v>385</v>
      </c>
      <c r="F61" s="314">
        <f t="shared" si="4"/>
        <v>819</v>
      </c>
      <c r="G61" s="307">
        <v>545</v>
      </c>
      <c r="H61" s="314">
        <v>274</v>
      </c>
      <c r="I61" s="314">
        <v>5</v>
      </c>
      <c r="J61" s="315">
        <v>11</v>
      </c>
      <c r="K61" s="323"/>
      <c r="L61" s="323"/>
      <c r="M61" s="323"/>
      <c r="N61" s="323"/>
      <c r="O61" s="323"/>
    </row>
    <row r="62" spans="2:15" ht="12" customHeight="1">
      <c r="B62" s="305"/>
      <c r="C62" s="243" t="s">
        <v>367</v>
      </c>
      <c r="D62" s="294">
        <v>1403</v>
      </c>
      <c r="E62" s="295">
        <v>440</v>
      </c>
      <c r="F62" s="314">
        <f t="shared" si="4"/>
        <v>963</v>
      </c>
      <c r="G62" s="307">
        <v>512</v>
      </c>
      <c r="H62" s="314">
        <v>451</v>
      </c>
      <c r="I62" s="314">
        <v>8</v>
      </c>
      <c r="J62" s="315">
        <v>21</v>
      </c>
      <c r="K62" s="323"/>
      <c r="L62" s="323"/>
      <c r="M62" s="323"/>
      <c r="N62" s="323"/>
      <c r="O62" s="323"/>
    </row>
    <row r="63" spans="2:15" ht="12" customHeight="1">
      <c r="B63" s="305"/>
      <c r="C63" s="243" t="s">
        <v>368</v>
      </c>
      <c r="D63" s="294">
        <v>1168</v>
      </c>
      <c r="E63" s="295">
        <v>403</v>
      </c>
      <c r="F63" s="314">
        <f t="shared" si="4"/>
        <v>765</v>
      </c>
      <c r="G63" s="307">
        <v>578</v>
      </c>
      <c r="H63" s="314">
        <v>187</v>
      </c>
      <c r="I63" s="314">
        <v>8</v>
      </c>
      <c r="J63" s="315">
        <v>2</v>
      </c>
      <c r="K63" s="323"/>
      <c r="L63" s="323"/>
      <c r="M63" s="323"/>
      <c r="N63" s="323"/>
      <c r="O63" s="323"/>
    </row>
    <row r="64" spans="2:15" ht="12" customHeight="1">
      <c r="B64" s="305"/>
      <c r="C64" s="243" t="s">
        <v>369</v>
      </c>
      <c r="D64" s="294">
        <v>3446</v>
      </c>
      <c r="E64" s="295">
        <v>1371</v>
      </c>
      <c r="F64" s="314">
        <f t="shared" si="4"/>
        <v>2075</v>
      </c>
      <c r="G64" s="307">
        <v>1466</v>
      </c>
      <c r="H64" s="314">
        <v>609</v>
      </c>
      <c r="I64" s="314">
        <v>12</v>
      </c>
      <c r="J64" s="315">
        <v>12</v>
      </c>
      <c r="K64" s="323"/>
      <c r="L64" s="323"/>
      <c r="M64" s="323"/>
      <c r="N64" s="323"/>
      <c r="O64" s="323"/>
    </row>
    <row r="65" spans="2:15" ht="12" customHeight="1">
      <c r="B65" s="305"/>
      <c r="C65" s="243" t="s">
        <v>371</v>
      </c>
      <c r="D65" s="294">
        <v>3447</v>
      </c>
      <c r="E65" s="295">
        <v>607</v>
      </c>
      <c r="F65" s="314">
        <f t="shared" si="4"/>
        <v>2840</v>
      </c>
      <c r="G65" s="307">
        <v>2014</v>
      </c>
      <c r="H65" s="314">
        <v>826</v>
      </c>
      <c r="I65" s="314">
        <v>13</v>
      </c>
      <c r="J65" s="315">
        <v>15</v>
      </c>
      <c r="K65" s="323"/>
      <c r="L65" s="323"/>
      <c r="M65" s="323"/>
      <c r="N65" s="323"/>
      <c r="O65" s="323"/>
    </row>
    <row r="66" spans="2:15" ht="12" customHeight="1">
      <c r="B66" s="305"/>
      <c r="C66" s="243" t="s">
        <v>372</v>
      </c>
      <c r="D66" s="294">
        <v>2072</v>
      </c>
      <c r="E66" s="295">
        <v>807</v>
      </c>
      <c r="F66" s="314">
        <f t="shared" si="4"/>
        <v>1265</v>
      </c>
      <c r="G66" s="307">
        <v>758</v>
      </c>
      <c r="H66" s="314">
        <v>507</v>
      </c>
      <c r="I66" s="314">
        <v>7</v>
      </c>
      <c r="J66" s="315">
        <v>8</v>
      </c>
      <c r="K66" s="323"/>
      <c r="L66" s="323"/>
      <c r="M66" s="323"/>
      <c r="N66" s="323"/>
      <c r="O66" s="323"/>
    </row>
    <row r="67" spans="2:15" ht="12" customHeight="1">
      <c r="B67" s="325"/>
      <c r="C67" s="264" t="s">
        <v>1315</v>
      </c>
      <c r="D67" s="326">
        <v>1612</v>
      </c>
      <c r="E67" s="327">
        <v>204</v>
      </c>
      <c r="F67" s="328">
        <f t="shared" si="4"/>
        <v>1408</v>
      </c>
      <c r="G67" s="329">
        <v>1016</v>
      </c>
      <c r="H67" s="328">
        <v>392</v>
      </c>
      <c r="I67" s="328">
        <v>7</v>
      </c>
      <c r="J67" s="330">
        <v>37</v>
      </c>
      <c r="K67" s="323"/>
      <c r="L67" s="323"/>
      <c r="M67" s="323"/>
      <c r="N67" s="323"/>
      <c r="O67" s="323"/>
    </row>
    <row r="68" spans="2:11" ht="15" customHeight="1">
      <c r="B68" s="275" t="s">
        <v>1316</v>
      </c>
      <c r="C68" s="331"/>
      <c r="D68" s="332"/>
      <c r="E68" s="332"/>
      <c r="F68" s="332"/>
      <c r="G68" s="332"/>
      <c r="H68" s="332"/>
      <c r="I68" s="332"/>
      <c r="J68" s="332"/>
      <c r="K68" s="333"/>
    </row>
    <row r="69" spans="3:10" ht="12">
      <c r="C69" s="334"/>
      <c r="D69" s="278"/>
      <c r="E69" s="278"/>
      <c r="F69" s="335"/>
      <c r="G69" s="335"/>
      <c r="H69" s="335"/>
      <c r="I69" s="335"/>
      <c r="J69" s="335"/>
    </row>
    <row r="70" spans="3:9" ht="12">
      <c r="C70" s="334"/>
      <c r="D70" s="278"/>
      <c r="E70" s="278"/>
      <c r="F70" s="278"/>
      <c r="G70" s="278"/>
      <c r="H70" s="278"/>
      <c r="I70" s="278"/>
    </row>
    <row r="71" spans="3:9" ht="12">
      <c r="C71" s="334"/>
      <c r="F71" s="278"/>
      <c r="G71" s="278"/>
      <c r="H71" s="278"/>
      <c r="I71" s="278"/>
    </row>
    <row r="72" spans="3:9" ht="12">
      <c r="C72" s="334"/>
      <c r="D72" s="278"/>
      <c r="E72" s="278"/>
      <c r="F72" s="278"/>
      <c r="G72" s="278"/>
      <c r="H72" s="278"/>
      <c r="I72" s="278"/>
    </row>
    <row r="73" spans="3:9" ht="12">
      <c r="C73" s="334"/>
      <c r="D73" s="278"/>
      <c r="E73" s="278"/>
      <c r="F73" s="278"/>
      <c r="G73" s="278"/>
      <c r="H73" s="278"/>
      <c r="I73" s="278"/>
    </row>
    <row r="74" spans="3:9" ht="12">
      <c r="C74" s="334"/>
      <c r="D74" s="278"/>
      <c r="E74" s="278"/>
      <c r="F74" s="278"/>
      <c r="G74" s="278"/>
      <c r="H74" s="278"/>
      <c r="I74" s="278"/>
    </row>
    <row r="75" spans="3:9" ht="12">
      <c r="C75" s="334"/>
      <c r="D75" s="278"/>
      <c r="E75" s="278"/>
      <c r="F75" s="278"/>
      <c r="G75" s="278"/>
      <c r="H75" s="278"/>
      <c r="I75" s="278"/>
    </row>
    <row r="76" spans="3:9" ht="12">
      <c r="C76" s="334"/>
      <c r="D76" s="278"/>
      <c r="E76" s="278"/>
      <c r="F76" s="278"/>
      <c r="G76" s="278"/>
      <c r="H76" s="278"/>
      <c r="I76" s="278"/>
    </row>
    <row r="77" spans="3:9" ht="12">
      <c r="C77" s="334"/>
      <c r="D77" s="278"/>
      <c r="E77" s="278"/>
      <c r="F77" s="278"/>
      <c r="G77" s="278"/>
      <c r="H77" s="278"/>
      <c r="I77" s="278"/>
    </row>
    <row r="78" spans="3:9" ht="12">
      <c r="C78" s="334"/>
      <c r="D78" s="278"/>
      <c r="E78" s="278"/>
      <c r="F78" s="278"/>
      <c r="G78" s="278"/>
      <c r="H78" s="278"/>
      <c r="I78" s="278"/>
    </row>
    <row r="79" spans="3:9" ht="12">
      <c r="C79" s="334"/>
      <c r="D79" s="278"/>
      <c r="E79" s="278"/>
      <c r="F79" s="278"/>
      <c r="G79" s="278"/>
      <c r="H79" s="278"/>
      <c r="I79" s="278"/>
    </row>
    <row r="80" spans="3:9" ht="12">
      <c r="C80" s="334"/>
      <c r="D80" s="278"/>
      <c r="E80" s="278"/>
      <c r="F80" s="278"/>
      <c r="G80" s="278"/>
      <c r="H80" s="278"/>
      <c r="I80" s="278"/>
    </row>
    <row r="81" spans="3:9" ht="12">
      <c r="C81" s="334"/>
      <c r="D81" s="278"/>
      <c r="E81" s="278"/>
      <c r="F81" s="278"/>
      <c r="G81" s="278"/>
      <c r="H81" s="278"/>
      <c r="I81" s="278"/>
    </row>
    <row r="82" spans="3:9" ht="12">
      <c r="C82" s="334"/>
      <c r="D82" s="278"/>
      <c r="E82" s="278"/>
      <c r="F82" s="278"/>
      <c r="G82" s="278"/>
      <c r="H82" s="278"/>
      <c r="I82" s="278"/>
    </row>
    <row r="83" spans="3:9" ht="12">
      <c r="C83" s="334"/>
      <c r="D83" s="278"/>
      <c r="E83" s="278"/>
      <c r="F83" s="278"/>
      <c r="G83" s="278"/>
      <c r="H83" s="278"/>
      <c r="I83" s="278"/>
    </row>
    <row r="84" spans="3:9" ht="12">
      <c r="C84" s="334"/>
      <c r="D84" s="278"/>
      <c r="E84" s="278"/>
      <c r="F84" s="278"/>
      <c r="G84" s="278"/>
      <c r="H84" s="278"/>
      <c r="I84" s="278"/>
    </row>
    <row r="85" spans="3:9" ht="12">
      <c r="C85" s="334"/>
      <c r="D85" s="278"/>
      <c r="E85" s="278"/>
      <c r="F85" s="278"/>
      <c r="G85" s="278"/>
      <c r="H85" s="278"/>
      <c r="I85" s="278"/>
    </row>
    <row r="86" spans="3:9" ht="12">
      <c r="C86" s="334"/>
      <c r="D86" s="278"/>
      <c r="E86" s="278"/>
      <c r="F86" s="278"/>
      <c r="G86" s="278"/>
      <c r="H86" s="278"/>
      <c r="I86" s="278"/>
    </row>
    <row r="87" spans="3:9" ht="12">
      <c r="C87" s="334"/>
      <c r="D87" s="278"/>
      <c r="E87" s="278"/>
      <c r="F87" s="278"/>
      <c r="G87" s="278"/>
      <c r="H87" s="278"/>
      <c r="I87" s="278"/>
    </row>
    <row r="88" spans="3:9" ht="12">
      <c r="C88" s="334"/>
      <c r="D88" s="278"/>
      <c r="E88" s="278"/>
      <c r="F88" s="278"/>
      <c r="G88" s="278"/>
      <c r="H88" s="278"/>
      <c r="I88" s="278"/>
    </row>
    <row r="89" spans="3:9" ht="12">
      <c r="C89" s="334"/>
      <c r="D89" s="278"/>
      <c r="E89" s="278"/>
      <c r="F89" s="278"/>
      <c r="G89" s="278"/>
      <c r="H89" s="278"/>
      <c r="I89" s="278"/>
    </row>
    <row r="90" spans="3:9" ht="12">
      <c r="C90" s="334"/>
      <c r="D90" s="278"/>
      <c r="E90" s="278"/>
      <c r="F90" s="278"/>
      <c r="G90" s="278"/>
      <c r="H90" s="278"/>
      <c r="I90" s="278"/>
    </row>
    <row r="91" spans="3:9" ht="12">
      <c r="C91" s="334"/>
      <c r="D91" s="278"/>
      <c r="E91" s="278"/>
      <c r="F91" s="278"/>
      <c r="G91" s="278"/>
      <c r="H91" s="278"/>
      <c r="I91" s="278"/>
    </row>
    <row r="92" spans="3:9" ht="12">
      <c r="C92" s="334"/>
      <c r="D92" s="278"/>
      <c r="E92" s="278"/>
      <c r="F92" s="278"/>
      <c r="G92" s="278"/>
      <c r="H92" s="278"/>
      <c r="I92" s="278"/>
    </row>
    <row r="93" spans="3:9" ht="12">
      <c r="C93" s="334"/>
      <c r="D93" s="278"/>
      <c r="E93" s="278"/>
      <c r="F93" s="278"/>
      <c r="G93" s="278"/>
      <c r="H93" s="278"/>
      <c r="I93" s="278"/>
    </row>
    <row r="94" spans="3:9" ht="12">
      <c r="C94" s="334"/>
      <c r="D94" s="278"/>
      <c r="E94" s="278"/>
      <c r="F94" s="278"/>
      <c r="G94" s="278"/>
      <c r="H94" s="278"/>
      <c r="I94" s="278"/>
    </row>
    <row r="95" spans="3:9" ht="12">
      <c r="C95" s="334"/>
      <c r="D95" s="278"/>
      <c r="E95" s="278"/>
      <c r="F95" s="278"/>
      <c r="G95" s="278"/>
      <c r="H95" s="278"/>
      <c r="I95" s="278"/>
    </row>
    <row r="96" spans="3:9" ht="12">
      <c r="C96" s="334"/>
      <c r="D96" s="278"/>
      <c r="E96" s="278"/>
      <c r="F96" s="278"/>
      <c r="G96" s="278"/>
      <c r="H96" s="278"/>
      <c r="I96" s="278"/>
    </row>
    <row r="97" spans="3:9" ht="12">
      <c r="C97" s="334"/>
      <c r="D97" s="278"/>
      <c r="E97" s="278"/>
      <c r="F97" s="278"/>
      <c r="G97" s="278"/>
      <c r="H97" s="278"/>
      <c r="I97" s="278"/>
    </row>
    <row r="98" spans="3:9" ht="12">
      <c r="C98" s="334"/>
      <c r="D98" s="278"/>
      <c r="E98" s="278"/>
      <c r="F98" s="278"/>
      <c r="G98" s="278"/>
      <c r="H98" s="278"/>
      <c r="I98" s="278"/>
    </row>
    <row r="99" spans="3:9" ht="12">
      <c r="C99" s="334"/>
      <c r="D99" s="278"/>
      <c r="E99" s="278"/>
      <c r="F99" s="278"/>
      <c r="G99" s="278"/>
      <c r="H99" s="278"/>
      <c r="I99" s="278"/>
    </row>
    <row r="100" spans="3:9" ht="12">
      <c r="C100" s="334"/>
      <c r="D100" s="278"/>
      <c r="E100" s="278"/>
      <c r="F100" s="278"/>
      <c r="G100" s="278"/>
      <c r="H100" s="278"/>
      <c r="I100" s="278"/>
    </row>
    <row r="101" spans="3:9" ht="12">
      <c r="C101" s="334"/>
      <c r="D101" s="278"/>
      <c r="E101" s="278"/>
      <c r="F101" s="278"/>
      <c r="G101" s="278"/>
      <c r="H101" s="278"/>
      <c r="I101" s="278"/>
    </row>
    <row r="102" spans="3:9" ht="12">
      <c r="C102" s="334"/>
      <c r="D102" s="278"/>
      <c r="E102" s="278"/>
      <c r="F102" s="278"/>
      <c r="G102" s="278"/>
      <c r="H102" s="278"/>
      <c r="I102" s="278"/>
    </row>
    <row r="103" spans="3:9" ht="12">
      <c r="C103" s="334"/>
      <c r="D103" s="278"/>
      <c r="E103" s="278"/>
      <c r="F103" s="278"/>
      <c r="G103" s="278"/>
      <c r="H103" s="278"/>
      <c r="I103" s="278"/>
    </row>
    <row r="104" spans="3:9" ht="12">
      <c r="C104" s="334"/>
      <c r="D104" s="278"/>
      <c r="E104" s="278"/>
      <c r="F104" s="278"/>
      <c r="G104" s="278"/>
      <c r="H104" s="278"/>
      <c r="I104" s="278"/>
    </row>
    <row r="105" spans="3:9" ht="12">
      <c r="C105" s="334"/>
      <c r="D105" s="278"/>
      <c r="E105" s="278"/>
      <c r="F105" s="278"/>
      <c r="G105" s="278"/>
      <c r="H105" s="278"/>
      <c r="I105" s="278"/>
    </row>
    <row r="106" spans="3:9" ht="12">
      <c r="C106" s="334"/>
      <c r="D106" s="278"/>
      <c r="E106" s="278"/>
      <c r="F106" s="278"/>
      <c r="G106" s="278"/>
      <c r="H106" s="278"/>
      <c r="I106" s="278"/>
    </row>
    <row r="107" spans="3:9" ht="12">
      <c r="C107" s="334"/>
      <c r="D107" s="278"/>
      <c r="E107" s="278"/>
      <c r="F107" s="278"/>
      <c r="G107" s="278"/>
      <c r="H107" s="278"/>
      <c r="I107" s="278"/>
    </row>
    <row r="108" spans="3:9" ht="12">
      <c r="C108" s="334"/>
      <c r="D108" s="278"/>
      <c r="E108" s="278"/>
      <c r="F108" s="278"/>
      <c r="G108" s="278"/>
      <c r="H108" s="278"/>
      <c r="I108" s="278"/>
    </row>
    <row r="109" spans="3:9" ht="12">
      <c r="C109" s="334"/>
      <c r="D109" s="278"/>
      <c r="E109" s="278"/>
      <c r="F109" s="278"/>
      <c r="G109" s="278"/>
      <c r="H109" s="278"/>
      <c r="I109" s="278"/>
    </row>
    <row r="110" spans="3:9" ht="12">
      <c r="C110" s="334"/>
      <c r="D110" s="278"/>
      <c r="E110" s="278"/>
      <c r="F110" s="278"/>
      <c r="G110" s="278"/>
      <c r="H110" s="278"/>
      <c r="I110" s="278"/>
    </row>
    <row r="111" spans="3:9" ht="12">
      <c r="C111" s="334"/>
      <c r="D111" s="278"/>
      <c r="E111" s="278"/>
      <c r="F111" s="278"/>
      <c r="G111" s="278"/>
      <c r="H111" s="278"/>
      <c r="I111" s="278"/>
    </row>
    <row r="112" spans="3:9" ht="12">
      <c r="C112" s="334"/>
      <c r="D112" s="278"/>
      <c r="E112" s="278"/>
      <c r="F112" s="278"/>
      <c r="G112" s="278"/>
      <c r="H112" s="278"/>
      <c r="I112" s="278"/>
    </row>
    <row r="113" spans="3:9" ht="12">
      <c r="C113" s="334"/>
      <c r="D113" s="278"/>
      <c r="E113" s="278"/>
      <c r="F113" s="278"/>
      <c r="G113" s="278"/>
      <c r="H113" s="278"/>
      <c r="I113" s="278"/>
    </row>
    <row r="114" spans="3:9" ht="12">
      <c r="C114" s="334"/>
      <c r="D114" s="278"/>
      <c r="E114" s="278"/>
      <c r="F114" s="278"/>
      <c r="G114" s="278"/>
      <c r="H114" s="278"/>
      <c r="I114" s="278"/>
    </row>
    <row r="115" spans="3:9" ht="12">
      <c r="C115" s="334"/>
      <c r="D115" s="278"/>
      <c r="E115" s="278"/>
      <c r="F115" s="278"/>
      <c r="G115" s="278"/>
      <c r="H115" s="278"/>
      <c r="I115" s="278"/>
    </row>
    <row r="116" spans="3:9" ht="12">
      <c r="C116" s="334"/>
      <c r="D116" s="278"/>
      <c r="E116" s="278"/>
      <c r="F116" s="278"/>
      <c r="G116" s="278"/>
      <c r="H116" s="278"/>
      <c r="I116" s="278"/>
    </row>
    <row r="117" spans="3:9" ht="12">
      <c r="C117" s="334"/>
      <c r="D117" s="278"/>
      <c r="E117" s="278"/>
      <c r="F117" s="278"/>
      <c r="G117" s="278"/>
      <c r="H117" s="278"/>
      <c r="I117" s="278"/>
    </row>
    <row r="118" spans="4:9" ht="12">
      <c r="D118" s="278"/>
      <c r="E118" s="278"/>
      <c r="F118" s="278"/>
      <c r="G118" s="278"/>
      <c r="H118" s="278"/>
      <c r="I118" s="278"/>
    </row>
    <row r="119" spans="4:9" ht="12">
      <c r="D119" s="278"/>
      <c r="E119" s="278"/>
      <c r="F119" s="278"/>
      <c r="G119" s="278"/>
      <c r="H119" s="278"/>
      <c r="I119" s="278"/>
    </row>
    <row r="120" spans="4:9" ht="12">
      <c r="D120" s="278"/>
      <c r="E120" s="278"/>
      <c r="F120" s="278"/>
      <c r="G120" s="278"/>
      <c r="H120" s="278"/>
      <c r="I120" s="278"/>
    </row>
    <row r="121" spans="4:9" ht="12">
      <c r="D121" s="278"/>
      <c r="E121" s="278"/>
      <c r="F121" s="278"/>
      <c r="G121" s="278"/>
      <c r="H121" s="278"/>
      <c r="I121" s="278"/>
    </row>
    <row r="122" spans="4:9" ht="12">
      <c r="D122" s="278"/>
      <c r="E122" s="278"/>
      <c r="F122" s="278"/>
      <c r="G122" s="278"/>
      <c r="H122" s="278"/>
      <c r="I122" s="278"/>
    </row>
    <row r="123" spans="4:9" ht="12">
      <c r="D123" s="278"/>
      <c r="E123" s="278"/>
      <c r="F123" s="278"/>
      <c r="G123" s="278"/>
      <c r="H123" s="278"/>
      <c r="I123" s="278"/>
    </row>
    <row r="124" spans="4:9" ht="12">
      <c r="D124" s="278"/>
      <c r="E124" s="278"/>
      <c r="F124" s="278"/>
      <c r="G124" s="278"/>
      <c r="H124" s="278"/>
      <c r="I124" s="278"/>
    </row>
    <row r="125" spans="4:9" ht="12">
      <c r="D125" s="278"/>
      <c r="E125" s="278"/>
      <c r="F125" s="278"/>
      <c r="G125" s="278"/>
      <c r="H125" s="278"/>
      <c r="I125" s="278"/>
    </row>
    <row r="126" spans="4:9" ht="12">
      <c r="D126" s="278"/>
      <c r="E126" s="278"/>
      <c r="F126" s="278"/>
      <c r="G126" s="278"/>
      <c r="H126" s="278"/>
      <c r="I126" s="278"/>
    </row>
    <row r="127" spans="4:9" ht="12">
      <c r="D127" s="278"/>
      <c r="E127" s="278"/>
      <c r="F127" s="278"/>
      <c r="G127" s="278"/>
      <c r="H127" s="278"/>
      <c r="I127" s="278"/>
    </row>
    <row r="128" spans="4:9" ht="12">
      <c r="D128" s="278"/>
      <c r="E128" s="278"/>
      <c r="F128" s="278"/>
      <c r="G128" s="278"/>
      <c r="H128" s="278"/>
      <c r="I128" s="278"/>
    </row>
    <row r="129" spans="4:9" ht="12">
      <c r="D129" s="278"/>
      <c r="E129" s="278"/>
      <c r="F129" s="278"/>
      <c r="G129" s="278"/>
      <c r="H129" s="278"/>
      <c r="I129" s="278"/>
    </row>
    <row r="130" spans="4:9" ht="12">
      <c r="D130" s="278"/>
      <c r="E130" s="278"/>
      <c r="F130" s="278"/>
      <c r="G130" s="278"/>
      <c r="H130" s="278"/>
      <c r="I130" s="278"/>
    </row>
    <row r="131" spans="4:9" ht="12">
      <c r="D131" s="278"/>
      <c r="E131" s="278"/>
      <c r="F131" s="278"/>
      <c r="G131" s="278"/>
      <c r="H131" s="278"/>
      <c r="I131" s="278"/>
    </row>
    <row r="132" spans="4:9" ht="12">
      <c r="D132" s="278"/>
      <c r="E132" s="278"/>
      <c r="F132" s="278"/>
      <c r="G132" s="278"/>
      <c r="H132" s="278"/>
      <c r="I132" s="278"/>
    </row>
    <row r="133" spans="4:9" ht="12">
      <c r="D133" s="278"/>
      <c r="E133" s="278"/>
      <c r="F133" s="278"/>
      <c r="G133" s="278"/>
      <c r="H133" s="278"/>
      <c r="I133" s="278"/>
    </row>
    <row r="134" spans="4:9" ht="12">
      <c r="D134" s="278"/>
      <c r="E134" s="278"/>
      <c r="F134" s="278"/>
      <c r="G134" s="278"/>
      <c r="H134" s="278"/>
      <c r="I134" s="278"/>
    </row>
    <row r="135" spans="4:9" ht="12">
      <c r="D135" s="278"/>
      <c r="E135" s="278"/>
      <c r="F135" s="278"/>
      <c r="G135" s="278"/>
      <c r="H135" s="278"/>
      <c r="I135" s="278"/>
    </row>
    <row r="136" spans="4:9" ht="12">
      <c r="D136" s="278"/>
      <c r="E136" s="278"/>
      <c r="F136" s="278"/>
      <c r="G136" s="278"/>
      <c r="H136" s="278"/>
      <c r="I136" s="278"/>
    </row>
    <row r="137" spans="4:9" ht="12">
      <c r="D137" s="278"/>
      <c r="E137" s="278"/>
      <c r="F137" s="278"/>
      <c r="G137" s="278"/>
      <c r="H137" s="278"/>
      <c r="I137" s="278"/>
    </row>
    <row r="138" spans="4:9" ht="12">
      <c r="D138" s="278"/>
      <c r="E138" s="278"/>
      <c r="F138" s="278"/>
      <c r="G138" s="278"/>
      <c r="H138" s="278"/>
      <c r="I138" s="278"/>
    </row>
    <row r="139" spans="4:9" ht="12">
      <c r="D139" s="278"/>
      <c r="E139" s="278"/>
      <c r="F139" s="278"/>
      <c r="G139" s="278"/>
      <c r="H139" s="278"/>
      <c r="I139" s="278"/>
    </row>
    <row r="140" spans="4:9" ht="12">
      <c r="D140" s="278"/>
      <c r="E140" s="278"/>
      <c r="F140" s="278"/>
      <c r="G140" s="278"/>
      <c r="H140" s="278"/>
      <c r="I140" s="278"/>
    </row>
    <row r="141" spans="4:9" ht="12">
      <c r="D141" s="278"/>
      <c r="E141" s="278"/>
      <c r="F141" s="278"/>
      <c r="G141" s="278"/>
      <c r="H141" s="278"/>
      <c r="I141" s="278"/>
    </row>
    <row r="142" spans="4:9" ht="12">
      <c r="D142" s="278"/>
      <c r="E142" s="278"/>
      <c r="F142" s="278"/>
      <c r="G142" s="278"/>
      <c r="H142" s="278"/>
      <c r="I142" s="278"/>
    </row>
    <row r="143" spans="4:9" ht="12">
      <c r="D143" s="278"/>
      <c r="E143" s="278"/>
      <c r="F143" s="278"/>
      <c r="G143" s="278"/>
      <c r="H143" s="278"/>
      <c r="I143" s="278"/>
    </row>
    <row r="144" spans="4:9" ht="12">
      <c r="D144" s="278"/>
      <c r="E144" s="278"/>
      <c r="F144" s="278"/>
      <c r="G144" s="278"/>
      <c r="H144" s="278"/>
      <c r="I144" s="278"/>
    </row>
    <row r="145" spans="4:9" ht="12">
      <c r="D145" s="278"/>
      <c r="E145" s="278"/>
      <c r="F145" s="278"/>
      <c r="G145" s="278"/>
      <c r="H145" s="278"/>
      <c r="I145" s="278"/>
    </row>
    <row r="146" spans="4:9" ht="12">
      <c r="D146" s="278"/>
      <c r="E146" s="278"/>
      <c r="F146" s="278"/>
      <c r="G146" s="278"/>
      <c r="H146" s="278"/>
      <c r="I146" s="278"/>
    </row>
    <row r="147" spans="4:9" ht="12">
      <c r="D147" s="278"/>
      <c r="E147" s="278"/>
      <c r="F147" s="278"/>
      <c r="G147" s="278"/>
      <c r="H147" s="278"/>
      <c r="I147" s="278"/>
    </row>
    <row r="148" spans="4:9" ht="12">
      <c r="D148" s="278"/>
      <c r="E148" s="278"/>
      <c r="F148" s="278"/>
      <c r="G148" s="278"/>
      <c r="H148" s="278"/>
      <c r="I148" s="278"/>
    </row>
    <row r="149" spans="4:9" ht="12">
      <c r="D149" s="278"/>
      <c r="E149" s="278"/>
      <c r="F149" s="278"/>
      <c r="G149" s="278"/>
      <c r="H149" s="278"/>
      <c r="I149" s="278"/>
    </row>
    <row r="150" spans="4:9" ht="12">
      <c r="D150" s="278"/>
      <c r="E150" s="278"/>
      <c r="F150" s="278"/>
      <c r="G150" s="278"/>
      <c r="H150" s="278"/>
      <c r="I150" s="278"/>
    </row>
    <row r="151" spans="4:9" ht="12">
      <c r="D151" s="278"/>
      <c r="E151" s="278"/>
      <c r="F151" s="278"/>
      <c r="G151" s="278"/>
      <c r="H151" s="278"/>
      <c r="I151" s="278"/>
    </row>
    <row r="152" spans="4:9" ht="12">
      <c r="D152" s="278"/>
      <c r="E152" s="278"/>
      <c r="F152" s="278"/>
      <c r="G152" s="278"/>
      <c r="H152" s="278"/>
      <c r="I152" s="278"/>
    </row>
    <row r="153" spans="4:9" ht="12">
      <c r="D153" s="278"/>
      <c r="E153" s="278"/>
      <c r="F153" s="278"/>
      <c r="G153" s="278"/>
      <c r="H153" s="278"/>
      <c r="I153" s="278"/>
    </row>
    <row r="154" spans="4:9" ht="12">
      <c r="D154" s="278"/>
      <c r="E154" s="278"/>
      <c r="F154" s="278"/>
      <c r="G154" s="278"/>
      <c r="H154" s="278"/>
      <c r="I154" s="278"/>
    </row>
    <row r="155" spans="4:9" ht="12">
      <c r="D155" s="278"/>
      <c r="E155" s="278"/>
      <c r="F155" s="278"/>
      <c r="G155" s="278"/>
      <c r="H155" s="278"/>
      <c r="I155" s="278"/>
    </row>
    <row r="156" spans="4:9" ht="12">
      <c r="D156" s="278"/>
      <c r="E156" s="278"/>
      <c r="F156" s="278"/>
      <c r="G156" s="278"/>
      <c r="H156" s="278"/>
      <c r="I156" s="278"/>
    </row>
    <row r="157" spans="4:9" ht="12">
      <c r="D157" s="278"/>
      <c r="E157" s="278"/>
      <c r="F157" s="278"/>
      <c r="G157" s="278"/>
      <c r="H157" s="278"/>
      <c r="I157" s="278"/>
    </row>
    <row r="158" spans="4:9" ht="12">
      <c r="D158" s="278"/>
      <c r="E158" s="278"/>
      <c r="F158" s="278"/>
      <c r="G158" s="278"/>
      <c r="H158" s="278"/>
      <c r="I158" s="278"/>
    </row>
    <row r="159" spans="4:9" ht="12">
      <c r="D159" s="278"/>
      <c r="E159" s="278"/>
      <c r="F159" s="278"/>
      <c r="G159" s="278"/>
      <c r="H159" s="278"/>
      <c r="I159" s="278"/>
    </row>
    <row r="160" spans="4:9" ht="12">
      <c r="D160" s="278"/>
      <c r="E160" s="278"/>
      <c r="F160" s="278"/>
      <c r="G160" s="278"/>
      <c r="H160" s="278"/>
      <c r="I160" s="278"/>
    </row>
    <row r="161" spans="4:9" ht="12">
      <c r="D161" s="278"/>
      <c r="E161" s="278"/>
      <c r="F161" s="278"/>
      <c r="G161" s="278"/>
      <c r="H161" s="278"/>
      <c r="I161" s="278"/>
    </row>
    <row r="162" spans="4:9" ht="12">
      <c r="D162" s="278"/>
      <c r="E162" s="278"/>
      <c r="F162" s="278"/>
      <c r="G162" s="278"/>
      <c r="H162" s="278"/>
      <c r="I162" s="278"/>
    </row>
    <row r="163" spans="4:9" ht="12">
      <c r="D163" s="278"/>
      <c r="E163" s="278"/>
      <c r="F163" s="278"/>
      <c r="G163" s="278"/>
      <c r="H163" s="278"/>
      <c r="I163" s="278"/>
    </row>
    <row r="164" spans="4:9" ht="12">
      <c r="D164" s="278"/>
      <c r="E164" s="278"/>
      <c r="F164" s="278"/>
      <c r="G164" s="278"/>
      <c r="H164" s="278"/>
      <c r="I164" s="278"/>
    </row>
    <row r="165" spans="4:9" ht="12">
      <c r="D165" s="278"/>
      <c r="E165" s="278"/>
      <c r="F165" s="278"/>
      <c r="G165" s="278"/>
      <c r="H165" s="278"/>
      <c r="I165" s="278"/>
    </row>
    <row r="166" spans="4:9" ht="12">
      <c r="D166" s="278"/>
      <c r="E166" s="278"/>
      <c r="F166" s="278"/>
      <c r="G166" s="278"/>
      <c r="H166" s="278"/>
      <c r="I166" s="278"/>
    </row>
    <row r="167" spans="4:9" ht="12">
      <c r="D167" s="278"/>
      <c r="E167" s="278"/>
      <c r="F167" s="278"/>
      <c r="G167" s="278"/>
      <c r="H167" s="278"/>
      <c r="I167" s="278"/>
    </row>
    <row r="168" spans="4:9" ht="12">
      <c r="D168" s="278"/>
      <c r="E168" s="278"/>
      <c r="F168" s="278"/>
      <c r="G168" s="278"/>
      <c r="H168" s="278"/>
      <c r="I168" s="278"/>
    </row>
    <row r="169" spans="4:9" ht="12">
      <c r="D169" s="278"/>
      <c r="E169" s="278"/>
      <c r="F169" s="278"/>
      <c r="G169" s="278"/>
      <c r="H169" s="278"/>
      <c r="I169" s="278"/>
    </row>
    <row r="170" spans="4:9" ht="12">
      <c r="D170" s="278"/>
      <c r="E170" s="278"/>
      <c r="F170" s="278"/>
      <c r="G170" s="278"/>
      <c r="H170" s="278"/>
      <c r="I170" s="278"/>
    </row>
    <row r="171" spans="4:9" ht="12">
      <c r="D171" s="278"/>
      <c r="E171" s="278"/>
      <c r="F171" s="278"/>
      <c r="G171" s="278"/>
      <c r="H171" s="278"/>
      <c r="I171" s="278"/>
    </row>
    <row r="172" spans="4:9" ht="12">
      <c r="D172" s="278"/>
      <c r="E172" s="278"/>
      <c r="F172" s="278"/>
      <c r="G172" s="278"/>
      <c r="H172" s="278"/>
      <c r="I172" s="278"/>
    </row>
    <row r="173" spans="4:9" ht="12">
      <c r="D173" s="278"/>
      <c r="E173" s="278"/>
      <c r="F173" s="278"/>
      <c r="G173" s="278"/>
      <c r="H173" s="278"/>
      <c r="I173" s="278"/>
    </row>
    <row r="174" spans="4:9" ht="12">
      <c r="D174" s="278"/>
      <c r="E174" s="278"/>
      <c r="F174" s="278"/>
      <c r="G174" s="278"/>
      <c r="H174" s="278"/>
      <c r="I174" s="278"/>
    </row>
    <row r="175" spans="4:9" ht="12">
      <c r="D175" s="278"/>
      <c r="E175" s="278"/>
      <c r="F175" s="278"/>
      <c r="G175" s="278"/>
      <c r="H175" s="278"/>
      <c r="I175" s="278"/>
    </row>
    <row r="176" spans="4:9" ht="12">
      <c r="D176" s="278"/>
      <c r="E176" s="278"/>
      <c r="F176" s="278"/>
      <c r="G176" s="278"/>
      <c r="H176" s="278"/>
      <c r="I176" s="278"/>
    </row>
    <row r="177" spans="4:9" ht="12">
      <c r="D177" s="278"/>
      <c r="E177" s="278"/>
      <c r="F177" s="278"/>
      <c r="G177" s="278"/>
      <c r="H177" s="278"/>
      <c r="I177" s="278"/>
    </row>
    <row r="178" spans="4:9" ht="12">
      <c r="D178" s="278"/>
      <c r="E178" s="278"/>
      <c r="F178" s="278"/>
      <c r="G178" s="278"/>
      <c r="H178" s="278"/>
      <c r="I178" s="278"/>
    </row>
    <row r="179" spans="4:9" ht="12">
      <c r="D179" s="278"/>
      <c r="E179" s="278"/>
      <c r="F179" s="278"/>
      <c r="G179" s="278"/>
      <c r="H179" s="278"/>
      <c r="I179" s="278"/>
    </row>
    <row r="180" spans="4:9" ht="12">
      <c r="D180" s="278"/>
      <c r="E180" s="278"/>
      <c r="F180" s="278"/>
      <c r="G180" s="278"/>
      <c r="H180" s="278"/>
      <c r="I180" s="278"/>
    </row>
    <row r="181" spans="4:9" ht="12">
      <c r="D181" s="278"/>
      <c r="E181" s="278"/>
      <c r="F181" s="278"/>
      <c r="G181" s="278"/>
      <c r="H181" s="278"/>
      <c r="I181" s="278"/>
    </row>
    <row r="182" spans="4:9" ht="12">
      <c r="D182" s="278"/>
      <c r="E182" s="278"/>
      <c r="F182" s="278"/>
      <c r="G182" s="278"/>
      <c r="H182" s="278"/>
      <c r="I182" s="278"/>
    </row>
    <row r="183" spans="4:9" ht="12">
      <c r="D183" s="278"/>
      <c r="E183" s="278"/>
      <c r="F183" s="278"/>
      <c r="G183" s="278"/>
      <c r="H183" s="278"/>
      <c r="I183" s="278"/>
    </row>
    <row r="184" spans="4:9" ht="12">
      <c r="D184" s="278"/>
      <c r="E184" s="278"/>
      <c r="F184" s="278"/>
      <c r="G184" s="278"/>
      <c r="H184" s="278"/>
      <c r="I184" s="278"/>
    </row>
    <row r="185" spans="4:9" ht="12">
      <c r="D185" s="278"/>
      <c r="E185" s="278"/>
      <c r="F185" s="278"/>
      <c r="G185" s="278"/>
      <c r="H185" s="278"/>
      <c r="I185" s="278"/>
    </row>
    <row r="186" spans="4:9" ht="12">
      <c r="D186" s="278"/>
      <c r="E186" s="278"/>
      <c r="F186" s="278"/>
      <c r="G186" s="278"/>
      <c r="H186" s="278"/>
      <c r="I186" s="278"/>
    </row>
    <row r="187" spans="4:9" ht="12">
      <c r="D187" s="278"/>
      <c r="E187" s="278"/>
      <c r="F187" s="278"/>
      <c r="G187" s="278"/>
      <c r="H187" s="278"/>
      <c r="I187" s="278"/>
    </row>
    <row r="188" spans="4:9" ht="12">
      <c r="D188" s="278"/>
      <c r="E188" s="278"/>
      <c r="F188" s="278"/>
      <c r="G188" s="278"/>
      <c r="H188" s="278"/>
      <c r="I188" s="278"/>
    </row>
    <row r="189" spans="4:9" ht="12">
      <c r="D189" s="278"/>
      <c r="E189" s="278"/>
      <c r="F189" s="278"/>
      <c r="G189" s="278"/>
      <c r="H189" s="278"/>
      <c r="I189" s="278"/>
    </row>
    <row r="190" spans="4:9" ht="12">
      <c r="D190" s="278"/>
      <c r="E190" s="278"/>
      <c r="F190" s="278"/>
      <c r="G190" s="278"/>
      <c r="H190" s="278"/>
      <c r="I190" s="278"/>
    </row>
    <row r="191" spans="4:9" ht="12">
      <c r="D191" s="278"/>
      <c r="E191" s="278"/>
      <c r="F191" s="278"/>
      <c r="G191" s="278"/>
      <c r="H191" s="278"/>
      <c r="I191" s="278"/>
    </row>
    <row r="192" spans="4:9" ht="12">
      <c r="D192" s="278"/>
      <c r="E192" s="278"/>
      <c r="F192" s="278"/>
      <c r="G192" s="278"/>
      <c r="H192" s="278"/>
      <c r="I192" s="278"/>
    </row>
    <row r="193" spans="4:9" ht="12">
      <c r="D193" s="278"/>
      <c r="E193" s="278"/>
      <c r="F193" s="278"/>
      <c r="G193" s="278"/>
      <c r="H193" s="278"/>
      <c r="I193" s="278"/>
    </row>
    <row r="194" spans="4:9" ht="12">
      <c r="D194" s="278"/>
      <c r="E194" s="278"/>
      <c r="F194" s="278"/>
      <c r="G194" s="278"/>
      <c r="H194" s="278"/>
      <c r="I194" s="278"/>
    </row>
    <row r="195" spans="4:9" ht="12">
      <c r="D195" s="278"/>
      <c r="E195" s="278"/>
      <c r="F195" s="278"/>
      <c r="G195" s="278"/>
      <c r="H195" s="278"/>
      <c r="I195" s="278"/>
    </row>
    <row r="196" spans="4:9" ht="12">
      <c r="D196" s="278"/>
      <c r="E196" s="278"/>
      <c r="F196" s="278"/>
      <c r="G196" s="278"/>
      <c r="H196" s="278"/>
      <c r="I196" s="278"/>
    </row>
    <row r="197" spans="4:9" ht="12">
      <c r="D197" s="278"/>
      <c r="E197" s="278"/>
      <c r="F197" s="278"/>
      <c r="G197" s="278"/>
      <c r="H197" s="278"/>
      <c r="I197" s="278"/>
    </row>
    <row r="198" spans="4:9" ht="12">
      <c r="D198" s="278"/>
      <c r="E198" s="278"/>
      <c r="F198" s="278"/>
      <c r="G198" s="278"/>
      <c r="H198" s="278"/>
      <c r="I198" s="278"/>
    </row>
    <row r="199" spans="4:9" ht="12">
      <c r="D199" s="278"/>
      <c r="E199" s="278"/>
      <c r="F199" s="278"/>
      <c r="G199" s="278"/>
      <c r="H199" s="278"/>
      <c r="I199" s="278"/>
    </row>
    <row r="200" spans="4:9" ht="12">
      <c r="D200" s="278"/>
      <c r="E200" s="278"/>
      <c r="F200" s="278"/>
      <c r="G200" s="278"/>
      <c r="H200" s="278"/>
      <c r="I200" s="278"/>
    </row>
    <row r="201" spans="4:9" ht="12">
      <c r="D201" s="278"/>
      <c r="E201" s="278"/>
      <c r="F201" s="278"/>
      <c r="G201" s="278"/>
      <c r="H201" s="278"/>
      <c r="I201" s="278"/>
    </row>
    <row r="202" spans="4:9" ht="12">
      <c r="D202" s="278"/>
      <c r="E202" s="278"/>
      <c r="F202" s="278"/>
      <c r="G202" s="278"/>
      <c r="H202" s="278"/>
      <c r="I202" s="278"/>
    </row>
    <row r="203" spans="4:9" ht="12">
      <c r="D203" s="278"/>
      <c r="E203" s="278"/>
      <c r="F203" s="278"/>
      <c r="G203" s="278"/>
      <c r="H203" s="278"/>
      <c r="I203" s="278"/>
    </row>
  </sheetData>
  <mergeCells count="13">
    <mergeCell ref="I6:I7"/>
    <mergeCell ref="J6:J7"/>
    <mergeCell ref="D6:D7"/>
    <mergeCell ref="E6:E7"/>
    <mergeCell ref="F6:H6"/>
    <mergeCell ref="B6:C7"/>
    <mergeCell ref="B9:C9"/>
    <mergeCell ref="B10:C10"/>
    <mergeCell ref="B11:C11"/>
    <mergeCell ref="B57:C57"/>
    <mergeCell ref="B13:C13"/>
    <mergeCell ref="B30:C30"/>
    <mergeCell ref="B42:C42"/>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B2:W209"/>
  <sheetViews>
    <sheetView workbookViewId="0" topLeftCell="A1">
      <selection activeCell="A1" sqref="A1"/>
    </sheetView>
  </sheetViews>
  <sheetFormatPr defaultColWidth="9.00390625" defaultRowHeight="13.5"/>
  <cols>
    <col min="1" max="1" width="2.625" style="336" customWidth="1"/>
    <col min="2" max="2" width="3.875" style="336" customWidth="1"/>
    <col min="3" max="3" width="10.625" style="338" customWidth="1"/>
    <col min="4" max="4" width="10.75390625" style="336" bestFit="1" customWidth="1"/>
    <col min="5" max="5" width="7.625" style="336" customWidth="1"/>
    <col min="6" max="6" width="10.75390625" style="336" bestFit="1" customWidth="1"/>
    <col min="7" max="7" width="9.00390625" style="336" bestFit="1" customWidth="1"/>
    <col min="8" max="8" width="7.625" style="336" customWidth="1"/>
    <col min="9" max="9" width="9.00390625" style="336" bestFit="1" customWidth="1"/>
    <col min="10" max="11" width="7.625" style="336" customWidth="1"/>
    <col min="12" max="12" width="7.125" style="339" customWidth="1"/>
    <col min="13" max="23" width="9.00390625" style="339" customWidth="1"/>
    <col min="24" max="16384" width="9.00390625" style="336" customWidth="1"/>
  </cols>
  <sheetData>
    <row r="2" ht="14.25">
      <c r="B2" s="337" t="s">
        <v>1333</v>
      </c>
    </row>
    <row r="4" spans="2:12" ht="14.25">
      <c r="B4" s="337" t="s">
        <v>1347</v>
      </c>
      <c r="L4" s="340"/>
    </row>
    <row r="5" ht="12.75" thickBot="1"/>
    <row r="6" spans="2:23" ht="19.5" customHeight="1" thickTop="1">
      <c r="B6" s="1218" t="s">
        <v>1334</v>
      </c>
      <c r="C6" s="1218"/>
      <c r="D6" s="1217" t="s">
        <v>1335</v>
      </c>
      <c r="E6" s="1217"/>
      <c r="F6" s="1217"/>
      <c r="G6" s="1217" t="s">
        <v>1336</v>
      </c>
      <c r="H6" s="1217"/>
      <c r="I6" s="1217"/>
      <c r="J6" s="1217" t="s">
        <v>1337</v>
      </c>
      <c r="K6" s="1217"/>
      <c r="L6" s="336"/>
      <c r="M6" s="336"/>
      <c r="N6" s="336"/>
      <c r="O6" s="336"/>
      <c r="P6" s="336"/>
      <c r="Q6" s="336"/>
      <c r="R6" s="336"/>
      <c r="S6" s="336"/>
      <c r="T6" s="336"/>
      <c r="U6" s="336"/>
      <c r="V6" s="336"/>
      <c r="W6" s="336"/>
    </row>
    <row r="7" spans="2:23" ht="27.75" customHeight="1">
      <c r="B7" s="1219"/>
      <c r="C7" s="1219"/>
      <c r="D7" s="341" t="s">
        <v>1338</v>
      </c>
      <c r="E7" s="342" t="s">
        <v>1339</v>
      </c>
      <c r="F7" s="342" t="s">
        <v>1340</v>
      </c>
      <c r="G7" s="341" t="s">
        <v>1338</v>
      </c>
      <c r="H7" s="342" t="s">
        <v>1339</v>
      </c>
      <c r="I7" s="342" t="s">
        <v>1340</v>
      </c>
      <c r="J7" s="342" t="s">
        <v>1338</v>
      </c>
      <c r="K7" s="342" t="s">
        <v>1341</v>
      </c>
      <c r="L7" s="336"/>
      <c r="M7" s="336"/>
      <c r="N7" s="336"/>
      <c r="O7" s="336"/>
      <c r="P7" s="336"/>
      <c r="Q7" s="336"/>
      <c r="R7" s="336"/>
      <c r="S7" s="336"/>
      <c r="T7" s="336"/>
      <c r="U7" s="336"/>
      <c r="V7" s="336"/>
      <c r="W7" s="336"/>
    </row>
    <row r="8" spans="2:23" s="343" customFormat="1" ht="10.5">
      <c r="B8" s="344"/>
      <c r="C8" s="345"/>
      <c r="D8" s="346" t="s">
        <v>1342</v>
      </c>
      <c r="E8" s="347" t="s">
        <v>1342</v>
      </c>
      <c r="F8" s="347" t="s">
        <v>1342</v>
      </c>
      <c r="G8" s="347" t="s">
        <v>1343</v>
      </c>
      <c r="H8" s="347" t="s">
        <v>1343</v>
      </c>
      <c r="I8" s="347" t="s">
        <v>1343</v>
      </c>
      <c r="J8" s="347" t="s">
        <v>1344</v>
      </c>
      <c r="K8" s="348" t="s">
        <v>1344</v>
      </c>
      <c r="L8" s="349"/>
      <c r="M8" s="350"/>
      <c r="N8" s="350"/>
      <c r="O8" s="350"/>
      <c r="P8" s="350"/>
      <c r="Q8" s="350"/>
      <c r="R8" s="350"/>
      <c r="S8" s="350"/>
      <c r="T8" s="350"/>
      <c r="U8" s="350"/>
      <c r="V8" s="350"/>
      <c r="W8" s="350"/>
    </row>
    <row r="9" spans="2:12" ht="12" customHeight="1">
      <c r="B9" s="1149" t="s">
        <v>1345</v>
      </c>
      <c r="C9" s="1150"/>
      <c r="D9" s="351">
        <v>1011000</v>
      </c>
      <c r="E9" s="352">
        <v>18700</v>
      </c>
      <c r="F9" s="352">
        <v>1030000</v>
      </c>
      <c r="G9" s="352">
        <v>476200</v>
      </c>
      <c r="H9" s="352">
        <f>SUM(H12,H29,H41,H56)</f>
        <v>4310</v>
      </c>
      <c r="I9" s="352">
        <v>480500</v>
      </c>
      <c r="J9" s="352">
        <v>471</v>
      </c>
      <c r="K9" s="353">
        <v>230</v>
      </c>
      <c r="L9" s="354"/>
    </row>
    <row r="10" spans="2:12" ht="6.75" customHeight="1">
      <c r="B10" s="355"/>
      <c r="C10" s="356"/>
      <c r="D10" s="357"/>
      <c r="E10" s="358"/>
      <c r="F10" s="359"/>
      <c r="G10" s="359"/>
      <c r="H10" s="359"/>
      <c r="I10" s="359"/>
      <c r="J10" s="359"/>
      <c r="K10" s="360"/>
      <c r="L10" s="359"/>
    </row>
    <row r="11" spans="2:23" s="361" customFormat="1" ht="9" customHeight="1">
      <c r="B11" s="355"/>
      <c r="C11" s="362"/>
      <c r="D11" s="357"/>
      <c r="E11" s="363"/>
      <c r="F11" s="359"/>
      <c r="G11" s="363"/>
      <c r="H11" s="363"/>
      <c r="I11" s="363"/>
      <c r="J11" s="363"/>
      <c r="K11" s="364"/>
      <c r="L11" s="363"/>
      <c r="M11" s="365"/>
      <c r="N11" s="365"/>
      <c r="O11" s="365"/>
      <c r="P11" s="365"/>
      <c r="Q11" s="365"/>
      <c r="R11" s="365"/>
      <c r="S11" s="365"/>
      <c r="T11" s="365"/>
      <c r="U11" s="365"/>
      <c r="V11" s="365"/>
      <c r="W11" s="365"/>
    </row>
    <row r="12" spans="2:23" s="366" customFormat="1" ht="12" customHeight="1">
      <c r="B12" s="1149" t="s">
        <v>426</v>
      </c>
      <c r="C12" s="1150"/>
      <c r="D12" s="351">
        <f>SUM(D13:D27)</f>
        <v>394230</v>
      </c>
      <c r="E12" s="352">
        <f>SUM(E13:E27)</f>
        <v>5660</v>
      </c>
      <c r="F12" s="352">
        <f aca="true" t="shared" si="0" ref="F12:F27">SUM(D12:E12)</f>
        <v>399890</v>
      </c>
      <c r="G12" s="352">
        <f>SUM(G13:G27)</f>
        <v>189526</v>
      </c>
      <c r="H12" s="352">
        <f>SUM(H13:H27)</f>
        <v>1362</v>
      </c>
      <c r="I12" s="352">
        <f aca="true" t="shared" si="1" ref="I12:I27">SUM(G12:H12)</f>
        <v>190888</v>
      </c>
      <c r="J12" s="352">
        <v>481</v>
      </c>
      <c r="K12" s="353">
        <v>241</v>
      </c>
      <c r="L12" s="352"/>
      <c r="M12" s="367"/>
      <c r="N12" s="367"/>
      <c r="O12" s="367"/>
      <c r="P12" s="367"/>
      <c r="Q12" s="367"/>
      <c r="R12" s="367"/>
      <c r="S12" s="367"/>
      <c r="T12" s="367"/>
      <c r="U12" s="367"/>
      <c r="V12" s="367"/>
      <c r="W12" s="367"/>
    </row>
    <row r="13" spans="2:12" ht="12.75" customHeight="1">
      <c r="B13" s="368"/>
      <c r="C13" s="243" t="s">
        <v>1297</v>
      </c>
      <c r="D13" s="244">
        <v>53437</v>
      </c>
      <c r="E13" s="245">
        <v>112</v>
      </c>
      <c r="F13" s="245">
        <f t="shared" si="0"/>
        <v>53549</v>
      </c>
      <c r="G13" s="245">
        <v>26288</v>
      </c>
      <c r="H13" s="245">
        <v>28</v>
      </c>
      <c r="I13" s="245">
        <f t="shared" si="1"/>
        <v>26316</v>
      </c>
      <c r="J13" s="245">
        <v>492</v>
      </c>
      <c r="K13" s="246">
        <v>254</v>
      </c>
      <c r="L13" s="369"/>
    </row>
    <row r="14" spans="2:12" ht="12" customHeight="1">
      <c r="B14" s="370"/>
      <c r="C14" s="243" t="s">
        <v>1298</v>
      </c>
      <c r="D14" s="244">
        <v>79153</v>
      </c>
      <c r="E14" s="363">
        <v>20</v>
      </c>
      <c r="F14" s="245">
        <f t="shared" si="0"/>
        <v>79173</v>
      </c>
      <c r="G14" s="363">
        <v>39732</v>
      </c>
      <c r="H14" s="363">
        <v>5</v>
      </c>
      <c r="I14" s="363">
        <f t="shared" si="1"/>
        <v>39737</v>
      </c>
      <c r="J14" s="363">
        <v>502</v>
      </c>
      <c r="K14" s="364">
        <v>251</v>
      </c>
      <c r="L14" s="369"/>
    </row>
    <row r="15" spans="2:12" ht="12" customHeight="1">
      <c r="B15" s="370"/>
      <c r="C15" s="243" t="s">
        <v>336</v>
      </c>
      <c r="D15" s="244">
        <v>9824</v>
      </c>
      <c r="E15" s="363">
        <v>118</v>
      </c>
      <c r="F15" s="245">
        <f t="shared" si="0"/>
        <v>9942</v>
      </c>
      <c r="G15" s="363">
        <v>3899</v>
      </c>
      <c r="H15" s="363">
        <v>29</v>
      </c>
      <c r="I15" s="363">
        <f t="shared" si="1"/>
        <v>3928</v>
      </c>
      <c r="J15" s="363">
        <v>397</v>
      </c>
      <c r="K15" s="364">
        <v>244</v>
      </c>
      <c r="L15" s="369"/>
    </row>
    <row r="16" spans="2:12" ht="12" customHeight="1">
      <c r="B16" s="370"/>
      <c r="C16" s="243" t="s">
        <v>1299</v>
      </c>
      <c r="D16" s="244">
        <v>18606</v>
      </c>
      <c r="E16" s="363">
        <v>280</v>
      </c>
      <c r="F16" s="245">
        <f t="shared" si="0"/>
        <v>18886</v>
      </c>
      <c r="G16" s="363">
        <v>8816</v>
      </c>
      <c r="H16" s="363">
        <v>74</v>
      </c>
      <c r="I16" s="363">
        <f t="shared" si="1"/>
        <v>8890</v>
      </c>
      <c r="J16" s="363">
        <v>474</v>
      </c>
      <c r="K16" s="364">
        <v>266</v>
      </c>
      <c r="L16" s="369"/>
    </row>
    <row r="17" spans="2:12" ht="12" customHeight="1">
      <c r="B17" s="370"/>
      <c r="C17" s="243" t="s">
        <v>1300</v>
      </c>
      <c r="D17" s="244">
        <v>24460</v>
      </c>
      <c r="E17" s="363">
        <v>2805</v>
      </c>
      <c r="F17" s="245">
        <f t="shared" si="0"/>
        <v>27265</v>
      </c>
      <c r="G17" s="363">
        <v>11472</v>
      </c>
      <c r="H17" s="363">
        <v>688</v>
      </c>
      <c r="I17" s="363">
        <f t="shared" si="1"/>
        <v>12160</v>
      </c>
      <c r="J17" s="363">
        <v>469</v>
      </c>
      <c r="K17" s="364">
        <v>245</v>
      </c>
      <c r="L17" s="369"/>
    </row>
    <row r="18" spans="2:12" ht="12" customHeight="1">
      <c r="B18" s="370"/>
      <c r="C18" s="243" t="s">
        <v>429</v>
      </c>
      <c r="D18" s="244">
        <v>21588</v>
      </c>
      <c r="E18" s="363">
        <v>0</v>
      </c>
      <c r="F18" s="245">
        <f t="shared" si="0"/>
        <v>21588</v>
      </c>
      <c r="G18" s="363">
        <v>10840</v>
      </c>
      <c r="H18" s="363">
        <v>0</v>
      </c>
      <c r="I18" s="363">
        <f t="shared" si="1"/>
        <v>10840</v>
      </c>
      <c r="J18" s="363">
        <v>502</v>
      </c>
      <c r="K18" s="364">
        <v>0</v>
      </c>
      <c r="L18" s="369"/>
    </row>
    <row r="19" spans="2:12" ht="12" customHeight="1">
      <c r="B19" s="368"/>
      <c r="C19" s="243" t="s">
        <v>1301</v>
      </c>
      <c r="D19" s="244">
        <v>36733</v>
      </c>
      <c r="E19" s="245">
        <v>227</v>
      </c>
      <c r="F19" s="245">
        <f t="shared" si="0"/>
        <v>36960</v>
      </c>
      <c r="G19" s="245">
        <v>17661</v>
      </c>
      <c r="H19" s="245">
        <v>48</v>
      </c>
      <c r="I19" s="245">
        <f t="shared" si="1"/>
        <v>17709</v>
      </c>
      <c r="J19" s="245">
        <v>481</v>
      </c>
      <c r="K19" s="246">
        <v>213</v>
      </c>
      <c r="L19" s="251"/>
    </row>
    <row r="20" spans="2:12" ht="12" customHeight="1">
      <c r="B20" s="370"/>
      <c r="C20" s="243" t="s">
        <v>341</v>
      </c>
      <c r="D20" s="244">
        <v>16065</v>
      </c>
      <c r="E20" s="363">
        <v>173</v>
      </c>
      <c r="F20" s="245">
        <f t="shared" si="0"/>
        <v>16238</v>
      </c>
      <c r="G20" s="363">
        <v>6901</v>
      </c>
      <c r="H20" s="363">
        <v>36</v>
      </c>
      <c r="I20" s="363">
        <f t="shared" si="1"/>
        <v>6937</v>
      </c>
      <c r="J20" s="363">
        <v>430</v>
      </c>
      <c r="K20" s="364">
        <v>206</v>
      </c>
      <c r="L20" s="369"/>
    </row>
    <row r="21" spans="2:12" ht="12" customHeight="1">
      <c r="B21" s="370"/>
      <c r="C21" s="243" t="s">
        <v>342</v>
      </c>
      <c r="D21" s="244">
        <v>41584</v>
      </c>
      <c r="E21" s="363">
        <v>0</v>
      </c>
      <c r="F21" s="245">
        <f t="shared" si="0"/>
        <v>41584</v>
      </c>
      <c r="G21" s="363">
        <v>19974</v>
      </c>
      <c r="H21" s="363">
        <v>0</v>
      </c>
      <c r="I21" s="363">
        <f t="shared" si="1"/>
        <v>19974</v>
      </c>
      <c r="J21" s="363">
        <v>480</v>
      </c>
      <c r="K21" s="364">
        <v>0</v>
      </c>
      <c r="L21" s="369"/>
    </row>
    <row r="22" spans="2:12" ht="12" customHeight="1">
      <c r="B22" s="370"/>
      <c r="C22" s="243" t="s">
        <v>1302</v>
      </c>
      <c r="D22" s="244">
        <v>9052</v>
      </c>
      <c r="E22" s="363">
        <v>5</v>
      </c>
      <c r="F22" s="245">
        <f t="shared" si="0"/>
        <v>9057</v>
      </c>
      <c r="G22" s="363">
        <v>3321</v>
      </c>
      <c r="H22" s="363">
        <v>1</v>
      </c>
      <c r="I22" s="363">
        <f t="shared" si="1"/>
        <v>3322</v>
      </c>
      <c r="J22" s="363">
        <v>367</v>
      </c>
      <c r="K22" s="364">
        <v>240</v>
      </c>
      <c r="L22" s="369"/>
    </row>
    <row r="23" spans="2:23" s="361" customFormat="1" ht="12" customHeight="1">
      <c r="B23" s="370"/>
      <c r="C23" s="243" t="s">
        <v>344</v>
      </c>
      <c r="D23" s="244">
        <v>16111</v>
      </c>
      <c r="E23" s="363">
        <v>0</v>
      </c>
      <c r="F23" s="245">
        <f t="shared" si="0"/>
        <v>16111</v>
      </c>
      <c r="G23" s="363">
        <v>8070</v>
      </c>
      <c r="H23" s="363">
        <v>0</v>
      </c>
      <c r="I23" s="363">
        <f t="shared" si="1"/>
        <v>8070</v>
      </c>
      <c r="J23" s="363">
        <v>501</v>
      </c>
      <c r="K23" s="364">
        <v>0</v>
      </c>
      <c r="L23" s="363"/>
      <c r="M23" s="365"/>
      <c r="N23" s="365"/>
      <c r="O23" s="365"/>
      <c r="P23" s="365"/>
      <c r="Q23" s="365"/>
      <c r="R23" s="365"/>
      <c r="S23" s="365"/>
      <c r="T23" s="365"/>
      <c r="U23" s="365"/>
      <c r="V23" s="365"/>
      <c r="W23" s="365"/>
    </row>
    <row r="24" spans="2:12" ht="12" customHeight="1">
      <c r="B24" s="368"/>
      <c r="C24" s="243" t="s">
        <v>1303</v>
      </c>
      <c r="D24" s="244">
        <v>9847</v>
      </c>
      <c r="E24" s="252">
        <v>8</v>
      </c>
      <c r="F24" s="245">
        <f t="shared" si="0"/>
        <v>9855</v>
      </c>
      <c r="G24" s="252">
        <v>4728</v>
      </c>
      <c r="H24" s="252">
        <v>2</v>
      </c>
      <c r="I24" s="252">
        <f t="shared" si="1"/>
        <v>4730</v>
      </c>
      <c r="J24" s="252">
        <v>480</v>
      </c>
      <c r="K24" s="253">
        <v>250</v>
      </c>
      <c r="L24" s="251"/>
    </row>
    <row r="25" spans="2:23" s="361" customFormat="1" ht="12" customHeight="1">
      <c r="B25" s="370"/>
      <c r="C25" s="243" t="s">
        <v>1304</v>
      </c>
      <c r="D25" s="244">
        <v>15613</v>
      </c>
      <c r="E25" s="363">
        <v>26</v>
      </c>
      <c r="F25" s="245">
        <f t="shared" si="0"/>
        <v>15639</v>
      </c>
      <c r="G25" s="363">
        <v>7481</v>
      </c>
      <c r="H25" s="363">
        <v>7</v>
      </c>
      <c r="I25" s="363">
        <f t="shared" si="1"/>
        <v>7488</v>
      </c>
      <c r="J25" s="363">
        <v>479</v>
      </c>
      <c r="K25" s="364">
        <v>263</v>
      </c>
      <c r="L25" s="363"/>
      <c r="M25" s="365"/>
      <c r="N25" s="365"/>
      <c r="O25" s="365"/>
      <c r="P25" s="365"/>
      <c r="Q25" s="365"/>
      <c r="R25" s="365"/>
      <c r="S25" s="365"/>
      <c r="T25" s="365"/>
      <c r="U25" s="365"/>
      <c r="V25" s="365"/>
      <c r="W25" s="365"/>
    </row>
    <row r="26" spans="2:23" s="361" customFormat="1" ht="12" customHeight="1">
      <c r="B26" s="370"/>
      <c r="C26" s="243" t="s">
        <v>1305</v>
      </c>
      <c r="D26" s="244">
        <v>12628</v>
      </c>
      <c r="E26" s="363">
        <v>104</v>
      </c>
      <c r="F26" s="245">
        <f t="shared" si="0"/>
        <v>12732</v>
      </c>
      <c r="G26" s="363">
        <v>6009</v>
      </c>
      <c r="H26" s="363">
        <v>26</v>
      </c>
      <c r="I26" s="363">
        <f t="shared" si="1"/>
        <v>6035</v>
      </c>
      <c r="J26" s="363">
        <v>476</v>
      </c>
      <c r="K26" s="364">
        <v>253</v>
      </c>
      <c r="L26" s="363"/>
      <c r="M26" s="365"/>
      <c r="N26" s="365"/>
      <c r="O26" s="365"/>
      <c r="P26" s="365"/>
      <c r="Q26" s="365"/>
      <c r="R26" s="365"/>
      <c r="S26" s="365"/>
      <c r="T26" s="365"/>
      <c r="U26" s="365"/>
      <c r="V26" s="365"/>
      <c r="W26" s="365"/>
    </row>
    <row r="27" spans="2:23" s="361" customFormat="1" ht="12" customHeight="1">
      <c r="B27" s="370"/>
      <c r="C27" s="243" t="s">
        <v>436</v>
      </c>
      <c r="D27" s="244">
        <v>29529</v>
      </c>
      <c r="E27" s="363">
        <v>1782</v>
      </c>
      <c r="F27" s="245">
        <f t="shared" si="0"/>
        <v>31311</v>
      </c>
      <c r="G27" s="363">
        <v>14334</v>
      </c>
      <c r="H27" s="363">
        <v>418</v>
      </c>
      <c r="I27" s="363">
        <f t="shared" si="1"/>
        <v>14752</v>
      </c>
      <c r="J27" s="363">
        <v>485</v>
      </c>
      <c r="K27" s="364">
        <v>235</v>
      </c>
      <c r="L27" s="363"/>
      <c r="M27" s="365"/>
      <c r="N27" s="365"/>
      <c r="O27" s="365"/>
      <c r="P27" s="365"/>
      <c r="Q27" s="365"/>
      <c r="R27" s="365"/>
      <c r="S27" s="365"/>
      <c r="T27" s="365"/>
      <c r="U27" s="365"/>
      <c r="V27" s="365"/>
      <c r="W27" s="365"/>
    </row>
    <row r="28" spans="2:23" s="361" customFormat="1" ht="12" customHeight="1">
      <c r="B28" s="370"/>
      <c r="C28" s="243"/>
      <c r="D28" s="357"/>
      <c r="E28" s="363"/>
      <c r="F28" s="359"/>
      <c r="G28" s="363"/>
      <c r="H28" s="363"/>
      <c r="I28" s="363"/>
      <c r="J28" s="363"/>
      <c r="K28" s="364"/>
      <c r="L28" s="363"/>
      <c r="M28" s="365"/>
      <c r="N28" s="365"/>
      <c r="O28" s="365"/>
      <c r="P28" s="365"/>
      <c r="Q28" s="365"/>
      <c r="R28" s="365"/>
      <c r="S28" s="365"/>
      <c r="T28" s="365"/>
      <c r="U28" s="365"/>
      <c r="V28" s="365"/>
      <c r="W28" s="365"/>
    </row>
    <row r="29" spans="2:23" s="366" customFormat="1" ht="12" customHeight="1">
      <c r="B29" s="1149" t="s">
        <v>1306</v>
      </c>
      <c r="C29" s="1150"/>
      <c r="D29" s="371">
        <f>SUM(D30:D39)</f>
        <v>159240</v>
      </c>
      <c r="E29" s="372">
        <f>SUM(E30:E39)</f>
        <v>8820</v>
      </c>
      <c r="F29" s="372">
        <f aca="true" t="shared" si="2" ref="F29:F39">SUM(D29:E29)</f>
        <v>168060</v>
      </c>
      <c r="G29" s="372">
        <f>SUM(G30:G39)</f>
        <v>68909</v>
      </c>
      <c r="H29" s="372">
        <f>SUM(H30:H39)</f>
        <v>2097</v>
      </c>
      <c r="I29" s="372">
        <f>SUM(G29:H29)</f>
        <v>71006</v>
      </c>
      <c r="J29" s="372">
        <v>433</v>
      </c>
      <c r="K29" s="373">
        <v>238</v>
      </c>
      <c r="L29" s="352"/>
      <c r="M29" s="367"/>
      <c r="N29" s="367"/>
      <c r="O29" s="367"/>
      <c r="P29" s="367"/>
      <c r="Q29" s="367"/>
      <c r="R29" s="367"/>
      <c r="S29" s="367"/>
      <c r="T29" s="367"/>
      <c r="U29" s="367"/>
      <c r="V29" s="367"/>
      <c r="W29" s="367"/>
    </row>
    <row r="30" spans="2:23" s="361" customFormat="1" ht="12" customHeight="1">
      <c r="B30" s="370"/>
      <c r="C30" s="243" t="s">
        <v>417</v>
      </c>
      <c r="D30" s="244">
        <v>32990</v>
      </c>
      <c r="E30" s="363">
        <v>2241</v>
      </c>
      <c r="F30" s="359">
        <f t="shared" si="2"/>
        <v>35231</v>
      </c>
      <c r="G30" s="363">
        <v>13922</v>
      </c>
      <c r="H30" s="363">
        <v>607</v>
      </c>
      <c r="I30" s="363">
        <v>14529</v>
      </c>
      <c r="J30" s="363">
        <v>422</v>
      </c>
      <c r="K30" s="364">
        <v>271</v>
      </c>
      <c r="L30" s="363"/>
      <c r="M30" s="365"/>
      <c r="N30" s="365"/>
      <c r="O30" s="365"/>
      <c r="P30" s="365"/>
      <c r="Q30" s="365"/>
      <c r="R30" s="365"/>
      <c r="S30" s="365"/>
      <c r="T30" s="365"/>
      <c r="U30" s="365"/>
      <c r="V30" s="365"/>
      <c r="W30" s="365"/>
    </row>
    <row r="31" spans="2:23" s="361" customFormat="1" ht="12" customHeight="1">
      <c r="B31" s="355"/>
      <c r="C31" s="243" t="s">
        <v>425</v>
      </c>
      <c r="D31" s="244">
        <v>31282</v>
      </c>
      <c r="E31" s="363">
        <v>2512</v>
      </c>
      <c r="F31" s="359">
        <f t="shared" si="2"/>
        <v>33794</v>
      </c>
      <c r="G31" s="363">
        <v>14913</v>
      </c>
      <c r="H31" s="363">
        <v>621</v>
      </c>
      <c r="I31" s="363">
        <v>15534</v>
      </c>
      <c r="J31" s="363">
        <v>477</v>
      </c>
      <c r="K31" s="364">
        <v>284</v>
      </c>
      <c r="L31" s="363"/>
      <c r="M31" s="365"/>
      <c r="N31" s="365"/>
      <c r="O31" s="365"/>
      <c r="P31" s="365"/>
      <c r="Q31" s="365"/>
      <c r="R31" s="365"/>
      <c r="S31" s="365"/>
      <c r="T31" s="365"/>
      <c r="U31" s="365"/>
      <c r="V31" s="365"/>
      <c r="W31" s="365"/>
    </row>
    <row r="32" spans="2:23" s="361" customFormat="1" ht="12" customHeight="1">
      <c r="B32" s="355"/>
      <c r="C32" s="243" t="s">
        <v>1307</v>
      </c>
      <c r="D32" s="244">
        <v>12288</v>
      </c>
      <c r="E32" s="363">
        <v>1188</v>
      </c>
      <c r="F32" s="359">
        <f t="shared" si="2"/>
        <v>13476</v>
      </c>
      <c r="G32" s="363">
        <v>5935</v>
      </c>
      <c r="H32" s="363">
        <v>283</v>
      </c>
      <c r="I32" s="363">
        <v>6218</v>
      </c>
      <c r="J32" s="363">
        <v>483</v>
      </c>
      <c r="K32" s="364">
        <v>238</v>
      </c>
      <c r="L32" s="363"/>
      <c r="M32" s="365"/>
      <c r="N32" s="365"/>
      <c r="O32" s="365"/>
      <c r="P32" s="365"/>
      <c r="Q32" s="365"/>
      <c r="R32" s="365"/>
      <c r="S32" s="365"/>
      <c r="T32" s="365"/>
      <c r="U32" s="365"/>
      <c r="V32" s="365"/>
      <c r="W32" s="365"/>
    </row>
    <row r="33" spans="2:23" s="361" customFormat="1" ht="12" customHeight="1">
      <c r="B33" s="370"/>
      <c r="C33" s="243" t="s">
        <v>1308</v>
      </c>
      <c r="D33" s="244">
        <v>10647</v>
      </c>
      <c r="E33" s="363">
        <v>157</v>
      </c>
      <c r="F33" s="359">
        <f t="shared" si="2"/>
        <v>10804</v>
      </c>
      <c r="G33" s="363">
        <v>4546</v>
      </c>
      <c r="H33" s="363">
        <v>32</v>
      </c>
      <c r="I33" s="363">
        <v>4578</v>
      </c>
      <c r="J33" s="363">
        <v>427</v>
      </c>
      <c r="K33" s="364">
        <v>201</v>
      </c>
      <c r="L33" s="363"/>
      <c r="M33" s="365"/>
      <c r="N33" s="365"/>
      <c r="O33" s="365"/>
      <c r="P33" s="365"/>
      <c r="Q33" s="365"/>
      <c r="R33" s="365"/>
      <c r="S33" s="365"/>
      <c r="T33" s="365"/>
      <c r="U33" s="365"/>
      <c r="V33" s="365"/>
      <c r="W33" s="365"/>
    </row>
    <row r="34" spans="2:23" s="361" customFormat="1" ht="12" customHeight="1">
      <c r="B34" s="370"/>
      <c r="C34" s="243" t="s">
        <v>441</v>
      </c>
      <c r="D34" s="244">
        <v>7527</v>
      </c>
      <c r="E34" s="363">
        <v>65</v>
      </c>
      <c r="F34" s="359">
        <f t="shared" si="2"/>
        <v>7592</v>
      </c>
      <c r="G34" s="363">
        <v>3161</v>
      </c>
      <c r="H34" s="363">
        <v>12</v>
      </c>
      <c r="I34" s="363">
        <v>3173</v>
      </c>
      <c r="J34" s="363">
        <v>420</v>
      </c>
      <c r="K34" s="364">
        <v>188</v>
      </c>
      <c r="L34" s="363"/>
      <c r="M34" s="365"/>
      <c r="N34" s="365"/>
      <c r="O34" s="365"/>
      <c r="P34" s="365"/>
      <c r="Q34" s="365"/>
      <c r="R34" s="365"/>
      <c r="S34" s="365"/>
      <c r="T34" s="365"/>
      <c r="U34" s="365"/>
      <c r="V34" s="365"/>
      <c r="W34" s="365"/>
    </row>
    <row r="35" spans="2:23" s="361" customFormat="1" ht="12" customHeight="1">
      <c r="B35" s="355"/>
      <c r="C35" s="243" t="s">
        <v>442</v>
      </c>
      <c r="D35" s="244">
        <v>12078</v>
      </c>
      <c r="E35" s="363">
        <v>364</v>
      </c>
      <c r="F35" s="359">
        <f t="shared" si="2"/>
        <v>12442</v>
      </c>
      <c r="G35" s="363">
        <v>4807</v>
      </c>
      <c r="H35" s="363">
        <v>63</v>
      </c>
      <c r="I35" s="363">
        <v>4870</v>
      </c>
      <c r="J35" s="363">
        <v>398</v>
      </c>
      <c r="K35" s="364">
        <v>174</v>
      </c>
      <c r="L35" s="363"/>
      <c r="M35" s="365"/>
      <c r="N35" s="365"/>
      <c r="O35" s="365"/>
      <c r="P35" s="365"/>
      <c r="Q35" s="365"/>
      <c r="R35" s="365"/>
      <c r="S35" s="365"/>
      <c r="T35" s="365"/>
      <c r="U35" s="365"/>
      <c r="V35" s="365"/>
      <c r="W35" s="365"/>
    </row>
    <row r="36" spans="2:23" s="361" customFormat="1" ht="12" customHeight="1">
      <c r="B36" s="355"/>
      <c r="C36" s="243" t="s">
        <v>443</v>
      </c>
      <c r="D36" s="244">
        <v>12508</v>
      </c>
      <c r="E36" s="363">
        <v>550</v>
      </c>
      <c r="F36" s="359">
        <f t="shared" si="2"/>
        <v>13058</v>
      </c>
      <c r="G36" s="363">
        <v>4866</v>
      </c>
      <c r="H36" s="363">
        <v>107</v>
      </c>
      <c r="I36" s="363">
        <v>4973</v>
      </c>
      <c r="J36" s="363">
        <v>389</v>
      </c>
      <c r="K36" s="364">
        <v>194</v>
      </c>
      <c r="L36" s="363"/>
      <c r="M36" s="365"/>
      <c r="N36" s="365"/>
      <c r="O36" s="365"/>
      <c r="P36" s="365"/>
      <c r="Q36" s="365"/>
      <c r="R36" s="365"/>
      <c r="S36" s="365"/>
      <c r="T36" s="365"/>
      <c r="U36" s="365"/>
      <c r="V36" s="365"/>
      <c r="W36" s="365"/>
    </row>
    <row r="37" spans="2:23" s="374" customFormat="1" ht="12" customHeight="1">
      <c r="B37" s="355"/>
      <c r="C37" s="243" t="s">
        <v>353</v>
      </c>
      <c r="D37" s="244">
        <v>13336</v>
      </c>
      <c r="E37" s="363">
        <v>1012</v>
      </c>
      <c r="F37" s="359">
        <f t="shared" si="2"/>
        <v>14348</v>
      </c>
      <c r="G37" s="363">
        <v>5668</v>
      </c>
      <c r="H37" s="363">
        <v>210</v>
      </c>
      <c r="I37" s="363">
        <v>5878</v>
      </c>
      <c r="J37" s="363">
        <v>425</v>
      </c>
      <c r="K37" s="364">
        <v>208</v>
      </c>
      <c r="L37" s="363"/>
      <c r="M37" s="375"/>
      <c r="N37" s="375"/>
      <c r="O37" s="375"/>
      <c r="P37" s="375"/>
      <c r="Q37" s="375"/>
      <c r="R37" s="375"/>
      <c r="S37" s="375"/>
      <c r="T37" s="375"/>
      <c r="U37" s="375"/>
      <c r="V37" s="375"/>
      <c r="W37" s="375"/>
    </row>
    <row r="38" spans="2:23" s="374" customFormat="1" ht="12" customHeight="1">
      <c r="B38" s="355"/>
      <c r="C38" s="243" t="s">
        <v>1309</v>
      </c>
      <c r="D38" s="244">
        <v>12567</v>
      </c>
      <c r="E38" s="363">
        <v>609</v>
      </c>
      <c r="F38" s="359">
        <f t="shared" si="2"/>
        <v>13176</v>
      </c>
      <c r="G38" s="363">
        <v>5442</v>
      </c>
      <c r="H38" s="363">
        <v>136</v>
      </c>
      <c r="I38" s="363">
        <v>5578</v>
      </c>
      <c r="J38" s="363">
        <v>433</v>
      </c>
      <c r="K38" s="364">
        <v>223</v>
      </c>
      <c r="L38" s="363"/>
      <c r="M38" s="375"/>
      <c r="N38" s="375"/>
      <c r="O38" s="375"/>
      <c r="P38" s="375"/>
      <c r="Q38" s="375"/>
      <c r="R38" s="375"/>
      <c r="S38" s="375"/>
      <c r="T38" s="375"/>
      <c r="U38" s="375"/>
      <c r="V38" s="375"/>
      <c r="W38" s="375"/>
    </row>
    <row r="39" spans="2:23" s="374" customFormat="1" ht="12" customHeight="1">
      <c r="B39" s="355"/>
      <c r="C39" s="243" t="s">
        <v>1310</v>
      </c>
      <c r="D39" s="244">
        <v>14017</v>
      </c>
      <c r="E39" s="245">
        <v>122</v>
      </c>
      <c r="F39" s="245">
        <f t="shared" si="2"/>
        <v>14139</v>
      </c>
      <c r="G39" s="245">
        <v>5649</v>
      </c>
      <c r="H39" s="245">
        <v>26</v>
      </c>
      <c r="I39" s="245">
        <v>5675</v>
      </c>
      <c r="J39" s="245">
        <v>403</v>
      </c>
      <c r="K39" s="246">
        <v>212</v>
      </c>
      <c r="L39" s="251"/>
      <c r="M39" s="375"/>
      <c r="N39" s="375"/>
      <c r="O39" s="375"/>
      <c r="P39" s="375"/>
      <c r="Q39" s="375"/>
      <c r="R39" s="375"/>
      <c r="S39" s="375"/>
      <c r="T39" s="375"/>
      <c r="U39" s="375"/>
      <c r="V39" s="375"/>
      <c r="W39" s="375"/>
    </row>
    <row r="40" spans="2:23" s="374" customFormat="1" ht="12" customHeight="1">
      <c r="B40" s="355"/>
      <c r="C40" s="243"/>
      <c r="D40" s="244"/>
      <c r="E40" s="245"/>
      <c r="F40" s="245"/>
      <c r="G40" s="245"/>
      <c r="H40" s="245"/>
      <c r="I40" s="245"/>
      <c r="J40" s="245"/>
      <c r="K40" s="246"/>
      <c r="L40" s="251"/>
      <c r="M40" s="375"/>
      <c r="N40" s="375"/>
      <c r="O40" s="375"/>
      <c r="P40" s="375"/>
      <c r="Q40" s="375"/>
      <c r="R40" s="375"/>
      <c r="S40" s="375"/>
      <c r="T40" s="375"/>
      <c r="U40" s="375"/>
      <c r="V40" s="375"/>
      <c r="W40" s="375"/>
    </row>
    <row r="41" spans="2:23" s="366" customFormat="1" ht="12" customHeight="1">
      <c r="B41" s="1149" t="s">
        <v>447</v>
      </c>
      <c r="C41" s="1150"/>
      <c r="D41" s="351">
        <f>SUM(D42:D54)</f>
        <v>242210</v>
      </c>
      <c r="E41" s="352">
        <f>SUM(E42:E54)</f>
        <v>1810</v>
      </c>
      <c r="F41" s="352">
        <f aca="true" t="shared" si="3" ref="F41:F54">SUM(D41:E41)</f>
        <v>244020</v>
      </c>
      <c r="G41" s="352">
        <f>SUM(G42:G54)</f>
        <v>121758</v>
      </c>
      <c r="H41" s="352">
        <f>SUM(H42:H54)</f>
        <v>440</v>
      </c>
      <c r="I41" s="352">
        <f>SUM(G41:H41)</f>
        <v>122198</v>
      </c>
      <c r="J41" s="352">
        <v>503</v>
      </c>
      <c r="K41" s="353">
        <v>243</v>
      </c>
      <c r="L41" s="352"/>
      <c r="M41" s="367"/>
      <c r="N41" s="367"/>
      <c r="O41" s="367"/>
      <c r="P41" s="367"/>
      <c r="Q41" s="367"/>
      <c r="R41" s="367"/>
      <c r="S41" s="367"/>
      <c r="T41" s="367"/>
      <c r="U41" s="367"/>
      <c r="V41" s="367"/>
      <c r="W41" s="367"/>
    </row>
    <row r="42" spans="2:11" ht="12" customHeight="1">
      <c r="B42" s="355"/>
      <c r="C42" s="243" t="s">
        <v>413</v>
      </c>
      <c r="D42" s="244">
        <v>62288</v>
      </c>
      <c r="E42" s="363">
        <v>12</v>
      </c>
      <c r="F42" s="359">
        <f t="shared" si="3"/>
        <v>62300</v>
      </c>
      <c r="G42" s="363">
        <v>32134</v>
      </c>
      <c r="H42" s="363">
        <v>2</v>
      </c>
      <c r="I42" s="363">
        <v>32136</v>
      </c>
      <c r="J42" s="363">
        <v>516</v>
      </c>
      <c r="K42" s="364">
        <v>194</v>
      </c>
    </row>
    <row r="43" spans="2:12" ht="12" customHeight="1">
      <c r="B43" s="355"/>
      <c r="C43" s="243" t="s">
        <v>418</v>
      </c>
      <c r="D43" s="244">
        <v>26557</v>
      </c>
      <c r="E43" s="363">
        <v>170</v>
      </c>
      <c r="F43" s="359">
        <f t="shared" si="3"/>
        <v>26727</v>
      </c>
      <c r="G43" s="363">
        <v>13553</v>
      </c>
      <c r="H43" s="363">
        <v>35</v>
      </c>
      <c r="I43" s="363">
        <v>13588</v>
      </c>
      <c r="J43" s="363">
        <v>510</v>
      </c>
      <c r="K43" s="364">
        <v>204</v>
      </c>
      <c r="L43" s="369"/>
    </row>
    <row r="44" spans="2:12" ht="11.25" customHeight="1">
      <c r="B44" s="355"/>
      <c r="C44" s="243" t="s">
        <v>419</v>
      </c>
      <c r="D44" s="244">
        <v>17432</v>
      </c>
      <c r="E44" s="363">
        <v>8</v>
      </c>
      <c r="F44" s="359">
        <f t="shared" si="3"/>
        <v>17440</v>
      </c>
      <c r="G44" s="363">
        <v>8060</v>
      </c>
      <c r="H44" s="363">
        <v>2</v>
      </c>
      <c r="I44" s="363">
        <v>8062</v>
      </c>
      <c r="J44" s="363">
        <v>462</v>
      </c>
      <c r="K44" s="364">
        <v>202</v>
      </c>
      <c r="L44" s="369"/>
    </row>
    <row r="45" spans="2:12" ht="12" customHeight="1">
      <c r="B45" s="355"/>
      <c r="C45" s="243" t="s">
        <v>420</v>
      </c>
      <c r="D45" s="244">
        <v>30800</v>
      </c>
      <c r="E45" s="363">
        <v>1036</v>
      </c>
      <c r="F45" s="359">
        <f t="shared" si="3"/>
        <v>31836</v>
      </c>
      <c r="G45" s="363">
        <v>15171</v>
      </c>
      <c r="H45" s="363">
        <v>275</v>
      </c>
      <c r="I45" s="363">
        <v>15446</v>
      </c>
      <c r="J45" s="363">
        <v>493</v>
      </c>
      <c r="K45" s="364">
        <v>265</v>
      </c>
      <c r="L45" s="369"/>
    </row>
    <row r="46" spans="2:12" ht="12" customHeight="1">
      <c r="B46" s="355"/>
      <c r="C46" s="243" t="s">
        <v>422</v>
      </c>
      <c r="D46" s="244">
        <v>16675</v>
      </c>
      <c r="E46" s="363">
        <v>23</v>
      </c>
      <c r="F46" s="359">
        <f t="shared" si="3"/>
        <v>16698</v>
      </c>
      <c r="G46" s="363">
        <v>9014</v>
      </c>
      <c r="H46" s="363">
        <v>6</v>
      </c>
      <c r="I46" s="363">
        <v>9020</v>
      </c>
      <c r="J46" s="363">
        <v>541</v>
      </c>
      <c r="K46" s="364">
        <v>281</v>
      </c>
      <c r="L46" s="369"/>
    </row>
    <row r="47" spans="2:12" ht="12.75" customHeight="1">
      <c r="B47" s="355"/>
      <c r="C47" s="243" t="s">
        <v>424</v>
      </c>
      <c r="D47" s="244">
        <v>18300</v>
      </c>
      <c r="E47" s="363">
        <v>154</v>
      </c>
      <c r="F47" s="359">
        <f t="shared" si="3"/>
        <v>18454</v>
      </c>
      <c r="G47" s="363">
        <v>9291</v>
      </c>
      <c r="H47" s="363">
        <v>44</v>
      </c>
      <c r="I47" s="363">
        <v>9335</v>
      </c>
      <c r="J47" s="363">
        <v>508</v>
      </c>
      <c r="K47" s="364">
        <v>284</v>
      </c>
      <c r="L47" s="376"/>
    </row>
    <row r="48" spans="2:12" ht="12.75" customHeight="1">
      <c r="B48" s="355"/>
      <c r="C48" s="243" t="s">
        <v>357</v>
      </c>
      <c r="D48" s="244">
        <v>6737</v>
      </c>
      <c r="E48" s="363">
        <v>7</v>
      </c>
      <c r="F48" s="359">
        <f t="shared" si="3"/>
        <v>6744</v>
      </c>
      <c r="G48" s="363">
        <v>3604</v>
      </c>
      <c r="H48" s="363">
        <v>2</v>
      </c>
      <c r="I48" s="363">
        <v>3606</v>
      </c>
      <c r="J48" s="363">
        <v>535</v>
      </c>
      <c r="K48" s="364">
        <v>252</v>
      </c>
      <c r="L48" s="376"/>
    </row>
    <row r="49" spans="2:12" ht="12" customHeight="1">
      <c r="B49" s="355"/>
      <c r="C49" s="243" t="s">
        <v>1311</v>
      </c>
      <c r="D49" s="244">
        <v>9212</v>
      </c>
      <c r="E49" s="363">
        <v>2</v>
      </c>
      <c r="F49" s="359">
        <f t="shared" si="3"/>
        <v>9214</v>
      </c>
      <c r="G49" s="363">
        <v>4898</v>
      </c>
      <c r="H49" s="377">
        <v>0</v>
      </c>
      <c r="I49" s="363">
        <v>4898</v>
      </c>
      <c r="J49" s="363">
        <v>532</v>
      </c>
      <c r="K49" s="364">
        <v>224</v>
      </c>
      <c r="L49" s="369"/>
    </row>
    <row r="50" spans="2:12" ht="12" customHeight="1">
      <c r="B50" s="355"/>
      <c r="C50" s="243" t="s">
        <v>1312</v>
      </c>
      <c r="D50" s="244">
        <v>8256</v>
      </c>
      <c r="E50" s="363">
        <v>18</v>
      </c>
      <c r="F50" s="359">
        <f t="shared" si="3"/>
        <v>8274</v>
      </c>
      <c r="G50" s="363">
        <v>4040</v>
      </c>
      <c r="H50" s="363">
        <v>4</v>
      </c>
      <c r="I50" s="363">
        <v>4044</v>
      </c>
      <c r="J50" s="363">
        <v>489</v>
      </c>
      <c r="K50" s="364">
        <v>227</v>
      </c>
      <c r="L50" s="369"/>
    </row>
    <row r="51" spans="2:12" ht="12" customHeight="1">
      <c r="B51" s="355"/>
      <c r="C51" s="243" t="s">
        <v>361</v>
      </c>
      <c r="D51" s="244">
        <v>9120</v>
      </c>
      <c r="E51" s="363">
        <v>90</v>
      </c>
      <c r="F51" s="359">
        <f t="shared" si="3"/>
        <v>9210</v>
      </c>
      <c r="G51" s="363">
        <v>4043</v>
      </c>
      <c r="H51" s="363">
        <v>17</v>
      </c>
      <c r="I51" s="363">
        <v>4060</v>
      </c>
      <c r="J51" s="363">
        <v>443</v>
      </c>
      <c r="K51" s="364">
        <v>194</v>
      </c>
      <c r="L51" s="369"/>
    </row>
    <row r="52" spans="2:12" ht="12" customHeight="1">
      <c r="B52" s="355"/>
      <c r="C52" s="243" t="s">
        <v>1313</v>
      </c>
      <c r="D52" s="244">
        <v>9717</v>
      </c>
      <c r="E52" s="363">
        <v>170</v>
      </c>
      <c r="F52" s="359">
        <f t="shared" si="3"/>
        <v>9887</v>
      </c>
      <c r="G52" s="363">
        <v>4240</v>
      </c>
      <c r="H52" s="363">
        <v>31</v>
      </c>
      <c r="I52" s="363">
        <v>4271</v>
      </c>
      <c r="J52" s="363">
        <v>436</v>
      </c>
      <c r="K52" s="364">
        <v>180</v>
      </c>
      <c r="L52" s="369"/>
    </row>
    <row r="53" spans="2:12" ht="12" customHeight="1">
      <c r="B53" s="355"/>
      <c r="C53" s="243" t="s">
        <v>363</v>
      </c>
      <c r="D53" s="244">
        <v>7631</v>
      </c>
      <c r="E53" s="363">
        <v>110</v>
      </c>
      <c r="F53" s="359">
        <f t="shared" si="3"/>
        <v>7741</v>
      </c>
      <c r="G53" s="363">
        <v>3015</v>
      </c>
      <c r="H53" s="363">
        <v>20</v>
      </c>
      <c r="I53" s="363">
        <v>3035</v>
      </c>
      <c r="J53" s="363">
        <v>395</v>
      </c>
      <c r="K53" s="364">
        <v>186</v>
      </c>
      <c r="L53" s="369"/>
    </row>
    <row r="54" spans="2:12" ht="12" customHeight="1">
      <c r="B54" s="355"/>
      <c r="C54" s="243" t="s">
        <v>364</v>
      </c>
      <c r="D54" s="244">
        <v>19485</v>
      </c>
      <c r="E54" s="363">
        <v>10</v>
      </c>
      <c r="F54" s="359">
        <f t="shared" si="3"/>
        <v>19495</v>
      </c>
      <c r="G54" s="363">
        <v>10695</v>
      </c>
      <c r="H54" s="363">
        <v>2</v>
      </c>
      <c r="I54" s="363">
        <v>10697</v>
      </c>
      <c r="J54" s="363">
        <v>549</v>
      </c>
      <c r="K54" s="364">
        <v>196</v>
      </c>
      <c r="L54" s="369"/>
    </row>
    <row r="55" spans="2:12" ht="12" customHeight="1">
      <c r="B55" s="355"/>
      <c r="C55" s="243"/>
      <c r="D55" s="357"/>
      <c r="E55" s="363"/>
      <c r="F55" s="359"/>
      <c r="G55" s="363"/>
      <c r="H55" s="363"/>
      <c r="I55" s="363"/>
      <c r="J55" s="363"/>
      <c r="K55" s="364"/>
      <c r="L55" s="369"/>
    </row>
    <row r="56" spans="2:23" s="378" customFormat="1" ht="12" customHeight="1">
      <c r="B56" s="1149" t="s">
        <v>450</v>
      </c>
      <c r="C56" s="1150"/>
      <c r="D56" s="351">
        <f>SUM(D57:D66)</f>
        <v>215260</v>
      </c>
      <c r="E56" s="352">
        <f>SUM(E57:E66)</f>
        <v>2450</v>
      </c>
      <c r="F56" s="352">
        <f aca="true" t="shared" si="4" ref="F56:F66">SUM(D56:E56)</f>
        <v>217710</v>
      </c>
      <c r="G56" s="352">
        <f>SUM(G57:G66)</f>
        <v>95960</v>
      </c>
      <c r="H56" s="352">
        <f>SUM(H57:H66)</f>
        <v>411</v>
      </c>
      <c r="I56" s="352">
        <f aca="true" t="shared" si="5" ref="I56:I66">SUM(G56:H56)</f>
        <v>96371</v>
      </c>
      <c r="J56" s="352">
        <v>446</v>
      </c>
      <c r="K56" s="353">
        <v>167</v>
      </c>
      <c r="L56" s="376"/>
      <c r="M56" s="379"/>
      <c r="N56" s="379"/>
      <c r="O56" s="379"/>
      <c r="P56" s="379"/>
      <c r="Q56" s="379"/>
      <c r="R56" s="379"/>
      <c r="S56" s="379"/>
      <c r="T56" s="379"/>
      <c r="U56" s="379"/>
      <c r="V56" s="379"/>
      <c r="W56" s="379"/>
    </row>
    <row r="57" spans="2:12" ht="12" customHeight="1">
      <c r="B57" s="355"/>
      <c r="C57" s="243" t="s">
        <v>1314</v>
      </c>
      <c r="D57" s="244">
        <v>43570</v>
      </c>
      <c r="E57" s="363">
        <v>1750</v>
      </c>
      <c r="F57" s="359">
        <f t="shared" si="4"/>
        <v>45320</v>
      </c>
      <c r="G57" s="363">
        <v>19858</v>
      </c>
      <c r="H57" s="363">
        <v>296</v>
      </c>
      <c r="I57" s="363">
        <f t="shared" si="5"/>
        <v>20154</v>
      </c>
      <c r="J57" s="363">
        <v>456</v>
      </c>
      <c r="K57" s="364">
        <v>169</v>
      </c>
      <c r="L57" s="369"/>
    </row>
    <row r="58" spans="2:12" ht="12" customHeight="1">
      <c r="B58" s="355"/>
      <c r="C58" s="243" t="s">
        <v>421</v>
      </c>
      <c r="D58" s="244">
        <v>27464</v>
      </c>
      <c r="E58" s="363">
        <v>98</v>
      </c>
      <c r="F58" s="359">
        <f t="shared" si="4"/>
        <v>27562</v>
      </c>
      <c r="G58" s="363">
        <v>12029</v>
      </c>
      <c r="H58" s="363">
        <v>17</v>
      </c>
      <c r="I58" s="363">
        <f t="shared" si="5"/>
        <v>12046</v>
      </c>
      <c r="J58" s="363">
        <v>438</v>
      </c>
      <c r="K58" s="364">
        <v>174</v>
      </c>
      <c r="L58" s="369"/>
    </row>
    <row r="59" spans="2:12" ht="12" customHeight="1">
      <c r="B59" s="355"/>
      <c r="C59" s="243" t="s">
        <v>451</v>
      </c>
      <c r="D59" s="244">
        <v>31475</v>
      </c>
      <c r="E59" s="363">
        <v>87</v>
      </c>
      <c r="F59" s="359">
        <f t="shared" si="4"/>
        <v>31562</v>
      </c>
      <c r="G59" s="363">
        <v>14259</v>
      </c>
      <c r="H59" s="363">
        <v>14</v>
      </c>
      <c r="I59" s="363">
        <f t="shared" si="5"/>
        <v>14273</v>
      </c>
      <c r="J59" s="363">
        <v>453</v>
      </c>
      <c r="K59" s="364">
        <v>157</v>
      </c>
      <c r="L59" s="369"/>
    </row>
    <row r="60" spans="2:12" ht="12" customHeight="1">
      <c r="B60" s="355"/>
      <c r="C60" s="243" t="s">
        <v>366</v>
      </c>
      <c r="D60" s="244">
        <v>7705</v>
      </c>
      <c r="E60" s="363">
        <v>16</v>
      </c>
      <c r="F60" s="359">
        <f t="shared" si="4"/>
        <v>7721</v>
      </c>
      <c r="G60" s="363">
        <v>3277</v>
      </c>
      <c r="H60" s="363">
        <v>3</v>
      </c>
      <c r="I60" s="363">
        <f t="shared" si="5"/>
        <v>3280</v>
      </c>
      <c r="J60" s="363">
        <v>417</v>
      </c>
      <c r="K60" s="364">
        <v>165</v>
      </c>
      <c r="L60" s="369"/>
    </row>
    <row r="61" spans="2:12" ht="12" customHeight="1">
      <c r="B61" s="355"/>
      <c r="C61" s="243" t="s">
        <v>367</v>
      </c>
      <c r="D61" s="244">
        <v>5568</v>
      </c>
      <c r="E61" s="363">
        <v>32</v>
      </c>
      <c r="F61" s="359">
        <f t="shared" si="4"/>
        <v>5600</v>
      </c>
      <c r="G61" s="363">
        <v>2324</v>
      </c>
      <c r="H61" s="363">
        <v>5</v>
      </c>
      <c r="I61" s="363">
        <f t="shared" si="5"/>
        <v>2329</v>
      </c>
      <c r="J61" s="363">
        <v>425</v>
      </c>
      <c r="K61" s="364">
        <v>150</v>
      </c>
      <c r="L61" s="369"/>
    </row>
    <row r="62" spans="2:12" ht="12" customHeight="1">
      <c r="B62" s="355"/>
      <c r="C62" s="243" t="s">
        <v>368</v>
      </c>
      <c r="D62" s="244">
        <v>9285</v>
      </c>
      <c r="E62" s="363">
        <v>191</v>
      </c>
      <c r="F62" s="359">
        <f t="shared" si="4"/>
        <v>9476</v>
      </c>
      <c r="G62" s="363">
        <v>4436</v>
      </c>
      <c r="H62" s="363">
        <v>34</v>
      </c>
      <c r="I62" s="363">
        <f t="shared" si="5"/>
        <v>4470</v>
      </c>
      <c r="J62" s="363">
        <v>478</v>
      </c>
      <c r="K62" s="364">
        <v>178</v>
      </c>
      <c r="L62" s="369"/>
    </row>
    <row r="63" spans="2:12" ht="12" customHeight="1">
      <c r="B63" s="355"/>
      <c r="C63" s="243" t="s">
        <v>369</v>
      </c>
      <c r="D63" s="244">
        <v>41797</v>
      </c>
      <c r="E63" s="363">
        <v>64</v>
      </c>
      <c r="F63" s="359">
        <f t="shared" si="4"/>
        <v>41861</v>
      </c>
      <c r="G63" s="363">
        <v>20121</v>
      </c>
      <c r="H63" s="363">
        <v>7</v>
      </c>
      <c r="I63" s="363">
        <f t="shared" si="5"/>
        <v>20128</v>
      </c>
      <c r="J63" s="363">
        <v>481</v>
      </c>
      <c r="K63" s="364">
        <v>115</v>
      </c>
      <c r="L63" s="251"/>
    </row>
    <row r="64" spans="2:12" ht="12" customHeight="1">
      <c r="B64" s="355"/>
      <c r="C64" s="243" t="s">
        <v>371</v>
      </c>
      <c r="D64" s="244">
        <v>13841</v>
      </c>
      <c r="E64" s="363">
        <v>164</v>
      </c>
      <c r="F64" s="359">
        <f t="shared" si="4"/>
        <v>14005</v>
      </c>
      <c r="G64" s="363">
        <v>5873</v>
      </c>
      <c r="H64" s="363">
        <v>28</v>
      </c>
      <c r="I64" s="363">
        <f t="shared" si="5"/>
        <v>5901</v>
      </c>
      <c r="J64" s="363">
        <v>424</v>
      </c>
      <c r="K64" s="364">
        <v>172</v>
      </c>
      <c r="L64" s="369"/>
    </row>
    <row r="65" spans="2:12" ht="12" customHeight="1">
      <c r="B65" s="355"/>
      <c r="C65" s="243" t="s">
        <v>372</v>
      </c>
      <c r="D65" s="244">
        <v>20775</v>
      </c>
      <c r="E65" s="363">
        <v>30</v>
      </c>
      <c r="F65" s="359">
        <f t="shared" si="4"/>
        <v>20805</v>
      </c>
      <c r="G65" s="363">
        <v>9347</v>
      </c>
      <c r="H65" s="363">
        <v>5</v>
      </c>
      <c r="I65" s="363">
        <f t="shared" si="5"/>
        <v>9352</v>
      </c>
      <c r="J65" s="363">
        <v>450</v>
      </c>
      <c r="K65" s="364">
        <v>160</v>
      </c>
      <c r="L65" s="369"/>
    </row>
    <row r="66" spans="2:12" ht="12" customHeight="1">
      <c r="B66" s="380"/>
      <c r="C66" s="264" t="s">
        <v>1315</v>
      </c>
      <c r="D66" s="265">
        <v>13780</v>
      </c>
      <c r="E66" s="363">
        <v>18</v>
      </c>
      <c r="F66" s="359">
        <f t="shared" si="4"/>
        <v>13798</v>
      </c>
      <c r="G66" s="363">
        <v>4436</v>
      </c>
      <c r="H66" s="363">
        <v>2</v>
      </c>
      <c r="I66" s="363">
        <f t="shared" si="5"/>
        <v>4438</v>
      </c>
      <c r="J66" s="363">
        <v>322</v>
      </c>
      <c r="K66" s="381">
        <v>126</v>
      </c>
      <c r="L66" s="369"/>
    </row>
    <row r="67" spans="2:12" ht="12" customHeight="1">
      <c r="B67" s="336" t="s">
        <v>1346</v>
      </c>
      <c r="C67" s="382"/>
      <c r="D67" s="383"/>
      <c r="E67" s="384"/>
      <c r="F67" s="385"/>
      <c r="G67" s="384"/>
      <c r="H67" s="384"/>
      <c r="I67" s="384"/>
      <c r="J67" s="384"/>
      <c r="K67" s="384"/>
      <c r="L67" s="369"/>
    </row>
    <row r="68" spans="3:12" ht="12" customHeight="1">
      <c r="C68" s="386"/>
      <c r="D68" s="358"/>
      <c r="E68" s="363"/>
      <c r="F68" s="359"/>
      <c r="G68" s="363"/>
      <c r="H68" s="363"/>
      <c r="I68" s="363"/>
      <c r="J68" s="363"/>
      <c r="K68" s="363"/>
      <c r="L68" s="369"/>
    </row>
    <row r="69" spans="3:12" ht="12" customHeight="1">
      <c r="C69" s="386"/>
      <c r="D69" s="358"/>
      <c r="E69" s="363"/>
      <c r="F69" s="359"/>
      <c r="G69" s="363"/>
      <c r="H69" s="363"/>
      <c r="I69" s="363"/>
      <c r="J69" s="363"/>
      <c r="K69" s="363"/>
      <c r="L69" s="369"/>
    </row>
    <row r="70" spans="3:12" ht="12" customHeight="1">
      <c r="C70" s="386"/>
      <c r="D70" s="358"/>
      <c r="E70" s="363"/>
      <c r="F70" s="359"/>
      <c r="G70" s="363"/>
      <c r="H70" s="363"/>
      <c r="I70" s="363"/>
      <c r="J70" s="363"/>
      <c r="K70" s="363"/>
      <c r="L70" s="369"/>
    </row>
    <row r="71" spans="3:12" ht="12" customHeight="1">
      <c r="C71" s="386"/>
      <c r="D71" s="358"/>
      <c r="E71" s="363"/>
      <c r="F71" s="359"/>
      <c r="G71" s="363"/>
      <c r="H71" s="363"/>
      <c r="I71" s="363"/>
      <c r="J71" s="363"/>
      <c r="K71" s="363"/>
      <c r="L71" s="369"/>
    </row>
    <row r="72" spans="3:12" ht="12" customHeight="1">
      <c r="C72" s="386"/>
      <c r="D72" s="358"/>
      <c r="E72" s="363"/>
      <c r="F72" s="359"/>
      <c r="G72" s="363"/>
      <c r="H72" s="363"/>
      <c r="I72" s="363"/>
      <c r="J72" s="363"/>
      <c r="K72" s="363"/>
      <c r="L72" s="369"/>
    </row>
    <row r="73" spans="3:12" ht="12" customHeight="1">
      <c r="C73" s="386"/>
      <c r="D73" s="358"/>
      <c r="E73" s="363"/>
      <c r="F73" s="359"/>
      <c r="G73" s="363"/>
      <c r="H73" s="363"/>
      <c r="I73" s="363"/>
      <c r="J73" s="363"/>
      <c r="K73" s="363"/>
      <c r="L73" s="369"/>
    </row>
    <row r="74" spans="3:11" ht="15" customHeight="1">
      <c r="C74" s="386"/>
      <c r="D74" s="387"/>
      <c r="E74" s="387"/>
      <c r="F74" s="387"/>
      <c r="G74" s="387"/>
      <c r="H74" s="387"/>
      <c r="I74" s="387"/>
      <c r="J74" s="387"/>
      <c r="K74" s="387"/>
    </row>
    <row r="75" spans="3:11" ht="12">
      <c r="C75" s="386"/>
      <c r="D75" s="339"/>
      <c r="E75" s="388"/>
      <c r="F75" s="388"/>
      <c r="G75" s="388"/>
      <c r="J75" s="388"/>
      <c r="K75" s="388"/>
    </row>
    <row r="76" spans="3:11" ht="12">
      <c r="C76" s="386"/>
      <c r="D76" s="339"/>
      <c r="E76" s="339"/>
      <c r="F76" s="339"/>
      <c r="G76" s="339"/>
      <c r="H76" s="339"/>
      <c r="I76" s="339"/>
      <c r="J76" s="339"/>
      <c r="K76" s="339"/>
    </row>
    <row r="77" spans="3:11" ht="12">
      <c r="C77" s="386"/>
      <c r="E77" s="339"/>
      <c r="F77" s="339"/>
      <c r="G77" s="339"/>
      <c r="H77" s="339"/>
      <c r="I77" s="339"/>
      <c r="J77" s="339"/>
      <c r="K77" s="339"/>
    </row>
    <row r="78" spans="3:11" ht="12">
      <c r="C78" s="386"/>
      <c r="D78" s="339"/>
      <c r="E78" s="339"/>
      <c r="F78" s="339"/>
      <c r="G78" s="339"/>
      <c r="H78" s="339"/>
      <c r="I78" s="339"/>
      <c r="J78" s="339"/>
      <c r="K78" s="339"/>
    </row>
    <row r="79" spans="3:11" ht="12">
      <c r="C79" s="386"/>
      <c r="D79" s="339"/>
      <c r="E79" s="339"/>
      <c r="F79" s="339"/>
      <c r="G79" s="339"/>
      <c r="H79" s="339"/>
      <c r="I79" s="339"/>
      <c r="J79" s="339"/>
      <c r="K79" s="339"/>
    </row>
    <row r="80" spans="3:11" ht="12">
      <c r="C80" s="386"/>
      <c r="D80" s="339"/>
      <c r="E80" s="339"/>
      <c r="F80" s="339"/>
      <c r="G80" s="339"/>
      <c r="H80" s="339"/>
      <c r="I80" s="339"/>
      <c r="J80" s="339"/>
      <c r="K80" s="339"/>
    </row>
    <row r="81" spans="3:11" ht="12">
      <c r="C81" s="386"/>
      <c r="D81" s="339"/>
      <c r="E81" s="339"/>
      <c r="F81" s="339"/>
      <c r="G81" s="339"/>
      <c r="H81" s="339"/>
      <c r="I81" s="339"/>
      <c r="J81" s="339"/>
      <c r="K81" s="339"/>
    </row>
    <row r="82" spans="3:11" ht="12">
      <c r="C82" s="386"/>
      <c r="D82" s="339"/>
      <c r="E82" s="339"/>
      <c r="F82" s="339"/>
      <c r="G82" s="339"/>
      <c r="H82" s="339"/>
      <c r="I82" s="339"/>
      <c r="J82" s="339"/>
      <c r="K82" s="339"/>
    </row>
    <row r="83" spans="3:11" ht="12">
      <c r="C83" s="386"/>
      <c r="D83" s="339"/>
      <c r="E83" s="339"/>
      <c r="F83" s="339"/>
      <c r="G83" s="339"/>
      <c r="H83" s="339"/>
      <c r="I83" s="339"/>
      <c r="J83" s="339"/>
      <c r="K83" s="339"/>
    </row>
    <row r="84" spans="3:11" ht="12">
      <c r="C84" s="386"/>
      <c r="D84" s="339"/>
      <c r="E84" s="339"/>
      <c r="F84" s="339"/>
      <c r="G84" s="339"/>
      <c r="H84" s="339"/>
      <c r="I84" s="339"/>
      <c r="J84" s="339"/>
      <c r="K84" s="339"/>
    </row>
    <row r="85" spans="3:11" ht="12">
      <c r="C85" s="386"/>
      <c r="D85" s="339"/>
      <c r="E85" s="339"/>
      <c r="F85" s="339"/>
      <c r="G85" s="339"/>
      <c r="H85" s="339"/>
      <c r="I85" s="339"/>
      <c r="J85" s="339"/>
      <c r="K85" s="339"/>
    </row>
    <row r="86" spans="3:11" ht="12">
      <c r="C86" s="386"/>
      <c r="D86" s="339"/>
      <c r="E86" s="339"/>
      <c r="F86" s="339"/>
      <c r="G86" s="339"/>
      <c r="H86" s="339"/>
      <c r="I86" s="339"/>
      <c r="J86" s="339"/>
      <c r="K86" s="339"/>
    </row>
    <row r="87" spans="3:11" ht="12">
      <c r="C87" s="386"/>
      <c r="D87" s="339"/>
      <c r="E87" s="339"/>
      <c r="F87" s="339"/>
      <c r="G87" s="339"/>
      <c r="H87" s="339"/>
      <c r="I87" s="339"/>
      <c r="J87" s="339"/>
      <c r="K87" s="339"/>
    </row>
    <row r="88" spans="3:11" ht="12">
      <c r="C88" s="386"/>
      <c r="D88" s="339"/>
      <c r="E88" s="339"/>
      <c r="F88" s="339"/>
      <c r="G88" s="339"/>
      <c r="H88" s="339"/>
      <c r="I88" s="339"/>
      <c r="J88" s="339"/>
      <c r="K88" s="339"/>
    </row>
    <row r="89" spans="3:11" ht="12">
      <c r="C89" s="386"/>
      <c r="D89" s="339"/>
      <c r="E89" s="339"/>
      <c r="F89" s="339"/>
      <c r="G89" s="339"/>
      <c r="H89" s="339"/>
      <c r="I89" s="339"/>
      <c r="J89" s="339"/>
      <c r="K89" s="339"/>
    </row>
    <row r="90" spans="3:11" ht="12">
      <c r="C90" s="386"/>
      <c r="D90" s="339"/>
      <c r="E90" s="339"/>
      <c r="F90" s="339"/>
      <c r="G90" s="339"/>
      <c r="H90" s="339"/>
      <c r="I90" s="339"/>
      <c r="J90" s="339"/>
      <c r="K90" s="339"/>
    </row>
    <row r="91" spans="3:11" ht="12">
      <c r="C91" s="386"/>
      <c r="D91" s="339"/>
      <c r="E91" s="339"/>
      <c r="F91" s="339"/>
      <c r="G91" s="339"/>
      <c r="H91" s="339"/>
      <c r="I91" s="339"/>
      <c r="J91" s="339"/>
      <c r="K91" s="339"/>
    </row>
    <row r="92" spans="3:11" ht="12">
      <c r="C92" s="386"/>
      <c r="D92" s="339"/>
      <c r="E92" s="339"/>
      <c r="F92" s="339"/>
      <c r="G92" s="339"/>
      <c r="H92" s="339"/>
      <c r="I92" s="339"/>
      <c r="J92" s="339"/>
      <c r="K92" s="339"/>
    </row>
    <row r="93" spans="3:11" ht="12">
      <c r="C93" s="386"/>
      <c r="D93" s="339"/>
      <c r="E93" s="339"/>
      <c r="F93" s="339"/>
      <c r="G93" s="339"/>
      <c r="H93" s="339"/>
      <c r="I93" s="339"/>
      <c r="J93" s="339"/>
      <c r="K93" s="339"/>
    </row>
    <row r="94" spans="3:11" ht="12">
      <c r="C94" s="386"/>
      <c r="D94" s="339"/>
      <c r="E94" s="339"/>
      <c r="F94" s="339"/>
      <c r="G94" s="339"/>
      <c r="H94" s="339"/>
      <c r="I94" s="339"/>
      <c r="J94" s="339"/>
      <c r="K94" s="339"/>
    </row>
    <row r="95" spans="3:11" ht="12">
      <c r="C95" s="386"/>
      <c r="D95" s="339"/>
      <c r="E95" s="339"/>
      <c r="F95" s="339"/>
      <c r="G95" s="339"/>
      <c r="H95" s="339"/>
      <c r="I95" s="339"/>
      <c r="J95" s="339"/>
      <c r="K95" s="339"/>
    </row>
    <row r="96" spans="3:11" ht="12">
      <c r="C96" s="386"/>
      <c r="D96" s="339"/>
      <c r="E96" s="339"/>
      <c r="F96" s="339"/>
      <c r="G96" s="339"/>
      <c r="H96" s="339"/>
      <c r="I96" s="339"/>
      <c r="J96" s="339"/>
      <c r="K96" s="339"/>
    </row>
    <row r="97" spans="3:11" ht="12">
      <c r="C97" s="386"/>
      <c r="D97" s="339"/>
      <c r="E97" s="339"/>
      <c r="F97" s="339"/>
      <c r="G97" s="339"/>
      <c r="H97" s="339"/>
      <c r="I97" s="339"/>
      <c r="J97" s="339"/>
      <c r="K97" s="339"/>
    </row>
    <row r="98" spans="3:11" ht="12">
      <c r="C98" s="386"/>
      <c r="D98" s="339"/>
      <c r="E98" s="339"/>
      <c r="F98" s="339"/>
      <c r="G98" s="339"/>
      <c r="H98" s="339"/>
      <c r="I98" s="339"/>
      <c r="J98" s="339"/>
      <c r="K98" s="339"/>
    </row>
    <row r="99" spans="3:11" ht="12">
      <c r="C99" s="386"/>
      <c r="D99" s="339"/>
      <c r="E99" s="339"/>
      <c r="F99" s="339"/>
      <c r="G99" s="339"/>
      <c r="H99" s="339"/>
      <c r="I99" s="339"/>
      <c r="J99" s="339"/>
      <c r="K99" s="339"/>
    </row>
    <row r="100" spans="3:11" ht="12">
      <c r="C100" s="386"/>
      <c r="D100" s="339"/>
      <c r="E100" s="339"/>
      <c r="F100" s="339"/>
      <c r="G100" s="339"/>
      <c r="H100" s="339"/>
      <c r="I100" s="339"/>
      <c r="J100" s="339"/>
      <c r="K100" s="339"/>
    </row>
    <row r="101" spans="3:11" ht="12">
      <c r="C101" s="386"/>
      <c r="D101" s="339"/>
      <c r="E101" s="339"/>
      <c r="F101" s="339"/>
      <c r="G101" s="339"/>
      <c r="H101" s="339"/>
      <c r="I101" s="339"/>
      <c r="J101" s="339"/>
      <c r="K101" s="339"/>
    </row>
    <row r="102" spans="3:11" ht="12">
      <c r="C102" s="386"/>
      <c r="D102" s="339"/>
      <c r="E102" s="339"/>
      <c r="F102" s="339"/>
      <c r="G102" s="339"/>
      <c r="H102" s="339"/>
      <c r="I102" s="339"/>
      <c r="J102" s="339"/>
      <c r="K102" s="339"/>
    </row>
    <row r="103" spans="3:11" ht="12">
      <c r="C103" s="386"/>
      <c r="D103" s="339"/>
      <c r="E103" s="339"/>
      <c r="F103" s="339"/>
      <c r="G103" s="339"/>
      <c r="H103" s="339"/>
      <c r="I103" s="339"/>
      <c r="J103" s="339"/>
      <c r="K103" s="339"/>
    </row>
    <row r="104" spans="3:11" ht="12">
      <c r="C104" s="386"/>
      <c r="D104" s="339"/>
      <c r="E104" s="339"/>
      <c r="F104" s="339"/>
      <c r="G104" s="339"/>
      <c r="H104" s="339"/>
      <c r="I104" s="339"/>
      <c r="J104" s="339"/>
      <c r="K104" s="339"/>
    </row>
    <row r="105" spans="3:11" ht="12">
      <c r="C105" s="386"/>
      <c r="D105" s="339"/>
      <c r="E105" s="339"/>
      <c r="F105" s="339"/>
      <c r="G105" s="339"/>
      <c r="H105" s="339"/>
      <c r="I105" s="339"/>
      <c r="J105" s="339"/>
      <c r="K105" s="339"/>
    </row>
    <row r="106" spans="3:11" ht="12">
      <c r="C106" s="386"/>
      <c r="D106" s="339"/>
      <c r="E106" s="339"/>
      <c r="F106" s="339"/>
      <c r="G106" s="339"/>
      <c r="H106" s="339"/>
      <c r="I106" s="339"/>
      <c r="J106" s="339"/>
      <c r="K106" s="339"/>
    </row>
    <row r="107" spans="3:11" ht="12">
      <c r="C107" s="386"/>
      <c r="D107" s="339"/>
      <c r="E107" s="339"/>
      <c r="F107" s="339"/>
      <c r="G107" s="339"/>
      <c r="H107" s="339"/>
      <c r="I107" s="339"/>
      <c r="J107" s="339"/>
      <c r="K107" s="339"/>
    </row>
    <row r="108" spans="3:11" ht="12">
      <c r="C108" s="386"/>
      <c r="D108" s="339"/>
      <c r="E108" s="339"/>
      <c r="F108" s="339"/>
      <c r="G108" s="339"/>
      <c r="H108" s="339"/>
      <c r="I108" s="339"/>
      <c r="J108" s="339"/>
      <c r="K108" s="339"/>
    </row>
    <row r="109" spans="3:11" ht="12">
      <c r="C109" s="386"/>
      <c r="D109" s="339"/>
      <c r="E109" s="339"/>
      <c r="F109" s="339"/>
      <c r="G109" s="339"/>
      <c r="H109" s="339"/>
      <c r="I109" s="339"/>
      <c r="J109" s="339"/>
      <c r="K109" s="339"/>
    </row>
    <row r="110" spans="3:11" ht="12">
      <c r="C110" s="386"/>
      <c r="D110" s="339"/>
      <c r="E110" s="339"/>
      <c r="F110" s="339"/>
      <c r="G110" s="339"/>
      <c r="H110" s="339"/>
      <c r="I110" s="339"/>
      <c r="J110" s="339"/>
      <c r="K110" s="339"/>
    </row>
    <row r="111" spans="3:11" ht="12">
      <c r="C111" s="386"/>
      <c r="D111" s="339"/>
      <c r="E111" s="339"/>
      <c r="F111" s="339"/>
      <c r="G111" s="339"/>
      <c r="H111" s="339"/>
      <c r="I111" s="339"/>
      <c r="J111" s="339"/>
      <c r="K111" s="339"/>
    </row>
    <row r="112" spans="3:11" ht="12">
      <c r="C112" s="386"/>
      <c r="D112" s="339"/>
      <c r="E112" s="339"/>
      <c r="F112" s="339"/>
      <c r="G112" s="339"/>
      <c r="H112" s="339"/>
      <c r="I112" s="339"/>
      <c r="J112" s="339"/>
      <c r="K112" s="339"/>
    </row>
    <row r="113" spans="3:11" ht="12">
      <c r="C113" s="386"/>
      <c r="D113" s="339"/>
      <c r="E113" s="339"/>
      <c r="F113" s="339"/>
      <c r="G113" s="339"/>
      <c r="H113" s="339"/>
      <c r="I113" s="339"/>
      <c r="J113" s="339"/>
      <c r="K113" s="339"/>
    </row>
    <row r="114" spans="3:11" ht="12">
      <c r="C114" s="386"/>
      <c r="D114" s="339"/>
      <c r="E114" s="339"/>
      <c r="F114" s="339"/>
      <c r="G114" s="339"/>
      <c r="H114" s="339"/>
      <c r="I114" s="339"/>
      <c r="J114" s="339"/>
      <c r="K114" s="339"/>
    </row>
    <row r="115" spans="3:11" ht="12">
      <c r="C115" s="386"/>
      <c r="D115" s="339"/>
      <c r="E115" s="339"/>
      <c r="F115" s="339"/>
      <c r="G115" s="339"/>
      <c r="H115" s="339"/>
      <c r="I115" s="339"/>
      <c r="J115" s="339"/>
      <c r="K115" s="339"/>
    </row>
    <row r="116" spans="3:11" ht="12">
      <c r="C116" s="386"/>
      <c r="D116" s="339"/>
      <c r="E116" s="339"/>
      <c r="F116" s="339"/>
      <c r="G116" s="339"/>
      <c r="H116" s="339"/>
      <c r="I116" s="339"/>
      <c r="J116" s="339"/>
      <c r="K116" s="339"/>
    </row>
    <row r="117" spans="4:11" ht="12">
      <c r="D117" s="339"/>
      <c r="E117" s="339"/>
      <c r="F117" s="339"/>
      <c r="G117" s="339"/>
      <c r="H117" s="339"/>
      <c r="I117" s="339"/>
      <c r="J117" s="339"/>
      <c r="K117" s="339"/>
    </row>
    <row r="118" spans="4:11" ht="12">
      <c r="D118" s="339"/>
      <c r="E118" s="339"/>
      <c r="F118" s="339"/>
      <c r="G118" s="339"/>
      <c r="H118" s="339"/>
      <c r="I118" s="339"/>
      <c r="J118" s="339"/>
      <c r="K118" s="339"/>
    </row>
    <row r="119" spans="4:11" ht="12">
      <c r="D119" s="339"/>
      <c r="E119" s="339"/>
      <c r="F119" s="339"/>
      <c r="G119" s="339"/>
      <c r="H119" s="339"/>
      <c r="I119" s="339"/>
      <c r="J119" s="339"/>
      <c r="K119" s="339"/>
    </row>
    <row r="120" spans="4:11" ht="12">
      <c r="D120" s="339"/>
      <c r="E120" s="339"/>
      <c r="F120" s="339"/>
      <c r="G120" s="339"/>
      <c r="H120" s="339"/>
      <c r="I120" s="339"/>
      <c r="J120" s="339"/>
      <c r="K120" s="339"/>
    </row>
    <row r="121" spans="4:11" ht="12">
      <c r="D121" s="339"/>
      <c r="E121" s="339"/>
      <c r="F121" s="339"/>
      <c r="G121" s="339"/>
      <c r="H121" s="339"/>
      <c r="I121" s="339"/>
      <c r="J121" s="339"/>
      <c r="K121" s="339"/>
    </row>
    <row r="122" spans="4:11" ht="12">
      <c r="D122" s="339"/>
      <c r="E122" s="339"/>
      <c r="F122" s="339"/>
      <c r="G122" s="339"/>
      <c r="H122" s="339"/>
      <c r="I122" s="339"/>
      <c r="J122" s="339"/>
      <c r="K122" s="339"/>
    </row>
    <row r="123" spans="4:11" ht="12">
      <c r="D123" s="339"/>
      <c r="E123" s="339"/>
      <c r="F123" s="339"/>
      <c r="G123" s="339"/>
      <c r="H123" s="339"/>
      <c r="I123" s="339"/>
      <c r="J123" s="339"/>
      <c r="K123" s="339"/>
    </row>
    <row r="124" spans="4:11" ht="12">
      <c r="D124" s="339"/>
      <c r="E124" s="339"/>
      <c r="F124" s="339"/>
      <c r="G124" s="339"/>
      <c r="H124" s="339"/>
      <c r="I124" s="339"/>
      <c r="J124" s="339"/>
      <c r="K124" s="339"/>
    </row>
    <row r="125" spans="4:11" ht="12">
      <c r="D125" s="339"/>
      <c r="E125" s="339"/>
      <c r="F125" s="339"/>
      <c r="G125" s="339"/>
      <c r="H125" s="339"/>
      <c r="I125" s="339"/>
      <c r="J125" s="339"/>
      <c r="K125" s="339"/>
    </row>
    <row r="126" spans="4:11" ht="12">
      <c r="D126" s="339"/>
      <c r="E126" s="339"/>
      <c r="F126" s="339"/>
      <c r="G126" s="339"/>
      <c r="H126" s="339"/>
      <c r="I126" s="339"/>
      <c r="J126" s="339"/>
      <c r="K126" s="339"/>
    </row>
    <row r="127" spans="4:11" ht="12">
      <c r="D127" s="339"/>
      <c r="E127" s="339"/>
      <c r="F127" s="339"/>
      <c r="G127" s="339"/>
      <c r="H127" s="339"/>
      <c r="I127" s="339"/>
      <c r="J127" s="339"/>
      <c r="K127" s="339"/>
    </row>
    <row r="128" spans="4:11" ht="12">
      <c r="D128" s="339"/>
      <c r="E128" s="339"/>
      <c r="F128" s="339"/>
      <c r="G128" s="339"/>
      <c r="H128" s="339"/>
      <c r="I128" s="339"/>
      <c r="J128" s="339"/>
      <c r="K128" s="339"/>
    </row>
    <row r="129" spans="4:11" ht="12">
      <c r="D129" s="339"/>
      <c r="E129" s="339"/>
      <c r="F129" s="339"/>
      <c r="G129" s="339"/>
      <c r="H129" s="339"/>
      <c r="I129" s="339"/>
      <c r="J129" s="339"/>
      <c r="K129" s="339"/>
    </row>
    <row r="130" spans="4:11" ht="12">
      <c r="D130" s="339"/>
      <c r="E130" s="339"/>
      <c r="F130" s="339"/>
      <c r="G130" s="339"/>
      <c r="H130" s="339"/>
      <c r="I130" s="339"/>
      <c r="J130" s="339"/>
      <c r="K130" s="339"/>
    </row>
    <row r="131" spans="4:11" ht="12">
      <c r="D131" s="339"/>
      <c r="E131" s="339"/>
      <c r="F131" s="339"/>
      <c r="G131" s="339"/>
      <c r="H131" s="339"/>
      <c r="I131" s="339"/>
      <c r="J131" s="339"/>
      <c r="K131" s="339"/>
    </row>
    <row r="132" spans="4:11" ht="12">
      <c r="D132" s="339"/>
      <c r="E132" s="339"/>
      <c r="F132" s="339"/>
      <c r="G132" s="339"/>
      <c r="H132" s="339"/>
      <c r="I132" s="339"/>
      <c r="J132" s="339"/>
      <c r="K132" s="339"/>
    </row>
    <row r="133" spans="4:11" ht="12">
      <c r="D133" s="339"/>
      <c r="E133" s="339"/>
      <c r="F133" s="339"/>
      <c r="G133" s="339"/>
      <c r="H133" s="339"/>
      <c r="I133" s="339"/>
      <c r="J133" s="339"/>
      <c r="K133" s="339"/>
    </row>
    <row r="134" spans="4:11" ht="12">
      <c r="D134" s="339"/>
      <c r="E134" s="339"/>
      <c r="F134" s="339"/>
      <c r="G134" s="339"/>
      <c r="H134" s="339"/>
      <c r="I134" s="339"/>
      <c r="J134" s="339"/>
      <c r="K134" s="339"/>
    </row>
    <row r="135" spans="4:11" ht="12">
      <c r="D135" s="339"/>
      <c r="E135" s="339"/>
      <c r="F135" s="339"/>
      <c r="G135" s="339"/>
      <c r="H135" s="339"/>
      <c r="I135" s="339"/>
      <c r="J135" s="339"/>
      <c r="K135" s="339"/>
    </row>
    <row r="136" spans="4:11" ht="12">
      <c r="D136" s="339"/>
      <c r="E136" s="339"/>
      <c r="F136" s="339"/>
      <c r="G136" s="339"/>
      <c r="H136" s="339"/>
      <c r="I136" s="339"/>
      <c r="J136" s="339"/>
      <c r="K136" s="339"/>
    </row>
    <row r="137" spans="4:11" ht="12">
      <c r="D137" s="339"/>
      <c r="E137" s="339"/>
      <c r="F137" s="339"/>
      <c r="G137" s="339"/>
      <c r="H137" s="339"/>
      <c r="I137" s="339"/>
      <c r="J137" s="339"/>
      <c r="K137" s="339"/>
    </row>
    <row r="138" spans="4:11" ht="12">
      <c r="D138" s="339"/>
      <c r="E138" s="339"/>
      <c r="F138" s="339"/>
      <c r="G138" s="339"/>
      <c r="H138" s="339"/>
      <c r="I138" s="339"/>
      <c r="J138" s="339"/>
      <c r="K138" s="339"/>
    </row>
    <row r="139" spans="4:11" ht="12">
      <c r="D139" s="339"/>
      <c r="E139" s="339"/>
      <c r="F139" s="339"/>
      <c r="G139" s="339"/>
      <c r="H139" s="339"/>
      <c r="I139" s="339"/>
      <c r="J139" s="339"/>
      <c r="K139" s="339"/>
    </row>
    <row r="140" spans="4:11" ht="12">
      <c r="D140" s="339"/>
      <c r="E140" s="339"/>
      <c r="F140" s="339"/>
      <c r="G140" s="339"/>
      <c r="H140" s="339"/>
      <c r="I140" s="339"/>
      <c r="J140" s="339"/>
      <c r="K140" s="339"/>
    </row>
    <row r="141" spans="4:11" ht="12">
      <c r="D141" s="339"/>
      <c r="E141" s="339"/>
      <c r="F141" s="339"/>
      <c r="G141" s="339"/>
      <c r="H141" s="339"/>
      <c r="I141" s="339"/>
      <c r="J141" s="339"/>
      <c r="K141" s="339"/>
    </row>
    <row r="142" spans="4:11" ht="12">
      <c r="D142" s="339"/>
      <c r="E142" s="339"/>
      <c r="F142" s="339"/>
      <c r="G142" s="339"/>
      <c r="H142" s="339"/>
      <c r="I142" s="339"/>
      <c r="J142" s="339"/>
      <c r="K142" s="339"/>
    </row>
    <row r="143" spans="4:11" ht="12">
      <c r="D143" s="339"/>
      <c r="E143" s="339"/>
      <c r="F143" s="339"/>
      <c r="G143" s="339"/>
      <c r="H143" s="339"/>
      <c r="I143" s="339"/>
      <c r="J143" s="339"/>
      <c r="K143" s="339"/>
    </row>
    <row r="144" spans="4:11" ht="12">
      <c r="D144" s="339"/>
      <c r="E144" s="339"/>
      <c r="F144" s="339"/>
      <c r="G144" s="339"/>
      <c r="H144" s="339"/>
      <c r="I144" s="339"/>
      <c r="J144" s="339"/>
      <c r="K144" s="339"/>
    </row>
    <row r="145" spans="4:11" ht="12">
      <c r="D145" s="339"/>
      <c r="E145" s="339"/>
      <c r="F145" s="339"/>
      <c r="G145" s="339"/>
      <c r="H145" s="339"/>
      <c r="I145" s="339"/>
      <c r="J145" s="339"/>
      <c r="K145" s="339"/>
    </row>
    <row r="146" spans="4:11" ht="12">
      <c r="D146" s="339"/>
      <c r="E146" s="339"/>
      <c r="F146" s="339"/>
      <c r="G146" s="339"/>
      <c r="H146" s="339"/>
      <c r="I146" s="339"/>
      <c r="J146" s="339"/>
      <c r="K146" s="339"/>
    </row>
    <row r="147" spans="4:11" ht="12">
      <c r="D147" s="339"/>
      <c r="E147" s="339"/>
      <c r="F147" s="339"/>
      <c r="G147" s="339"/>
      <c r="H147" s="339"/>
      <c r="I147" s="339"/>
      <c r="J147" s="339"/>
      <c r="K147" s="339"/>
    </row>
    <row r="148" spans="4:11" ht="12">
      <c r="D148" s="339"/>
      <c r="E148" s="339"/>
      <c r="F148" s="339"/>
      <c r="G148" s="339"/>
      <c r="H148" s="339"/>
      <c r="I148" s="339"/>
      <c r="J148" s="339"/>
      <c r="K148" s="339"/>
    </row>
    <row r="149" spans="4:11" ht="12">
      <c r="D149" s="339"/>
      <c r="E149" s="339"/>
      <c r="F149" s="339"/>
      <c r="G149" s="339"/>
      <c r="H149" s="339"/>
      <c r="I149" s="339"/>
      <c r="J149" s="339"/>
      <c r="K149" s="339"/>
    </row>
    <row r="150" spans="4:11" ht="12">
      <c r="D150" s="339"/>
      <c r="E150" s="339"/>
      <c r="F150" s="339"/>
      <c r="G150" s="339"/>
      <c r="H150" s="339"/>
      <c r="I150" s="339"/>
      <c r="J150" s="339"/>
      <c r="K150" s="339"/>
    </row>
    <row r="151" spans="4:11" ht="12">
      <c r="D151" s="339"/>
      <c r="E151" s="339"/>
      <c r="F151" s="339"/>
      <c r="G151" s="339"/>
      <c r="H151" s="339"/>
      <c r="I151" s="339"/>
      <c r="J151" s="339"/>
      <c r="K151" s="339"/>
    </row>
    <row r="152" spans="4:11" ht="12">
      <c r="D152" s="339"/>
      <c r="E152" s="339"/>
      <c r="F152" s="339"/>
      <c r="G152" s="339"/>
      <c r="H152" s="339"/>
      <c r="I152" s="339"/>
      <c r="J152" s="339"/>
      <c r="K152" s="339"/>
    </row>
    <row r="153" spans="4:11" ht="12">
      <c r="D153" s="339"/>
      <c r="E153" s="339"/>
      <c r="F153" s="339"/>
      <c r="G153" s="339"/>
      <c r="H153" s="339"/>
      <c r="I153" s="339"/>
      <c r="J153" s="339"/>
      <c r="K153" s="339"/>
    </row>
    <row r="154" spans="4:11" ht="12">
      <c r="D154" s="339"/>
      <c r="E154" s="339"/>
      <c r="F154" s="339"/>
      <c r="G154" s="339"/>
      <c r="H154" s="339"/>
      <c r="I154" s="339"/>
      <c r="J154" s="339"/>
      <c r="K154" s="339"/>
    </row>
    <row r="155" spans="4:11" ht="12">
      <c r="D155" s="339"/>
      <c r="E155" s="339"/>
      <c r="F155" s="339"/>
      <c r="G155" s="339"/>
      <c r="H155" s="339"/>
      <c r="I155" s="339"/>
      <c r="J155" s="339"/>
      <c r="K155" s="339"/>
    </row>
    <row r="156" spans="4:11" ht="12">
      <c r="D156" s="339"/>
      <c r="E156" s="339"/>
      <c r="F156" s="339"/>
      <c r="G156" s="339"/>
      <c r="H156" s="339"/>
      <c r="I156" s="339"/>
      <c r="J156" s="339"/>
      <c r="K156" s="339"/>
    </row>
    <row r="157" spans="4:11" ht="12">
      <c r="D157" s="339"/>
      <c r="E157" s="339"/>
      <c r="F157" s="339"/>
      <c r="G157" s="339"/>
      <c r="H157" s="339"/>
      <c r="I157" s="339"/>
      <c r="J157" s="339"/>
      <c r="K157" s="339"/>
    </row>
    <row r="158" spans="4:11" ht="12">
      <c r="D158" s="339"/>
      <c r="E158" s="339"/>
      <c r="F158" s="339"/>
      <c r="G158" s="339"/>
      <c r="H158" s="339"/>
      <c r="I158" s="339"/>
      <c r="J158" s="339"/>
      <c r="K158" s="339"/>
    </row>
    <row r="159" spans="4:11" ht="12">
      <c r="D159" s="339"/>
      <c r="E159" s="339"/>
      <c r="F159" s="339"/>
      <c r="G159" s="339"/>
      <c r="H159" s="339"/>
      <c r="I159" s="339"/>
      <c r="J159" s="339"/>
      <c r="K159" s="339"/>
    </row>
    <row r="160" spans="4:11" ht="12">
      <c r="D160" s="339"/>
      <c r="E160" s="339"/>
      <c r="F160" s="339"/>
      <c r="G160" s="339"/>
      <c r="H160" s="339"/>
      <c r="I160" s="339"/>
      <c r="J160" s="339"/>
      <c r="K160" s="339"/>
    </row>
    <row r="161" spans="4:11" ht="12">
      <c r="D161" s="339"/>
      <c r="E161" s="339"/>
      <c r="F161" s="339"/>
      <c r="G161" s="339"/>
      <c r="H161" s="339"/>
      <c r="I161" s="339"/>
      <c r="J161" s="339"/>
      <c r="K161" s="339"/>
    </row>
    <row r="162" spans="4:11" ht="12">
      <c r="D162" s="339"/>
      <c r="E162" s="339"/>
      <c r="F162" s="339"/>
      <c r="G162" s="339"/>
      <c r="H162" s="339"/>
      <c r="I162" s="339"/>
      <c r="J162" s="339"/>
      <c r="K162" s="339"/>
    </row>
    <row r="163" spans="4:11" ht="12">
      <c r="D163" s="339"/>
      <c r="E163" s="339"/>
      <c r="F163" s="339"/>
      <c r="G163" s="339"/>
      <c r="H163" s="339"/>
      <c r="I163" s="339"/>
      <c r="J163" s="339"/>
      <c r="K163" s="339"/>
    </row>
    <row r="164" spans="4:11" ht="12">
      <c r="D164" s="339"/>
      <c r="E164" s="339"/>
      <c r="F164" s="339"/>
      <c r="G164" s="339"/>
      <c r="H164" s="339"/>
      <c r="I164" s="339"/>
      <c r="J164" s="339"/>
      <c r="K164" s="339"/>
    </row>
    <row r="165" spans="4:11" ht="12">
      <c r="D165" s="339"/>
      <c r="E165" s="339"/>
      <c r="F165" s="339"/>
      <c r="G165" s="339"/>
      <c r="H165" s="339"/>
      <c r="I165" s="339"/>
      <c r="J165" s="339"/>
      <c r="K165" s="339"/>
    </row>
    <row r="166" spans="4:11" ht="12">
      <c r="D166" s="339"/>
      <c r="E166" s="339"/>
      <c r="F166" s="339"/>
      <c r="G166" s="339"/>
      <c r="H166" s="339"/>
      <c r="I166" s="339"/>
      <c r="J166" s="339"/>
      <c r="K166" s="339"/>
    </row>
    <row r="167" spans="4:11" ht="12">
      <c r="D167" s="339"/>
      <c r="E167" s="339"/>
      <c r="F167" s="339"/>
      <c r="G167" s="339"/>
      <c r="H167" s="339"/>
      <c r="I167" s="339"/>
      <c r="J167" s="339"/>
      <c r="K167" s="339"/>
    </row>
    <row r="168" spans="4:11" ht="12">
      <c r="D168" s="339"/>
      <c r="E168" s="339"/>
      <c r="F168" s="339"/>
      <c r="G168" s="339"/>
      <c r="H168" s="339"/>
      <c r="I168" s="339"/>
      <c r="J168" s="339"/>
      <c r="K168" s="339"/>
    </row>
    <row r="169" spans="4:11" ht="12">
      <c r="D169" s="339"/>
      <c r="E169" s="339"/>
      <c r="F169" s="339"/>
      <c r="G169" s="339"/>
      <c r="H169" s="339"/>
      <c r="I169" s="339"/>
      <c r="J169" s="339"/>
      <c r="K169" s="339"/>
    </row>
    <row r="170" spans="4:11" ht="12">
      <c r="D170" s="339"/>
      <c r="E170" s="339"/>
      <c r="F170" s="339"/>
      <c r="G170" s="339"/>
      <c r="H170" s="339"/>
      <c r="I170" s="339"/>
      <c r="J170" s="339"/>
      <c r="K170" s="339"/>
    </row>
    <row r="171" spans="4:11" ht="12">
      <c r="D171" s="339"/>
      <c r="E171" s="339"/>
      <c r="F171" s="339"/>
      <c r="G171" s="339"/>
      <c r="H171" s="339"/>
      <c r="I171" s="339"/>
      <c r="J171" s="339"/>
      <c r="K171" s="339"/>
    </row>
    <row r="172" spans="4:11" ht="12">
      <c r="D172" s="339"/>
      <c r="E172" s="339"/>
      <c r="F172" s="339"/>
      <c r="G172" s="339"/>
      <c r="H172" s="339"/>
      <c r="I172" s="339"/>
      <c r="J172" s="339"/>
      <c r="K172" s="339"/>
    </row>
    <row r="173" spans="4:11" ht="12">
      <c r="D173" s="339"/>
      <c r="E173" s="339"/>
      <c r="F173" s="339"/>
      <c r="G173" s="339"/>
      <c r="H173" s="339"/>
      <c r="I173" s="339"/>
      <c r="J173" s="339"/>
      <c r="K173" s="339"/>
    </row>
    <row r="174" spans="4:11" ht="12">
      <c r="D174" s="339"/>
      <c r="E174" s="339"/>
      <c r="F174" s="339"/>
      <c r="G174" s="339"/>
      <c r="H174" s="339"/>
      <c r="I174" s="339"/>
      <c r="J174" s="339"/>
      <c r="K174" s="339"/>
    </row>
    <row r="175" spans="4:11" ht="12">
      <c r="D175" s="339"/>
      <c r="E175" s="339"/>
      <c r="F175" s="339"/>
      <c r="G175" s="339"/>
      <c r="H175" s="339"/>
      <c r="I175" s="339"/>
      <c r="J175" s="339"/>
      <c r="K175" s="339"/>
    </row>
    <row r="176" spans="4:11" ht="12">
      <c r="D176" s="339"/>
      <c r="E176" s="339"/>
      <c r="F176" s="339"/>
      <c r="G176" s="339"/>
      <c r="H176" s="339"/>
      <c r="I176" s="339"/>
      <c r="J176" s="339"/>
      <c r="K176" s="339"/>
    </row>
    <row r="177" spans="4:11" ht="12">
      <c r="D177" s="339"/>
      <c r="E177" s="339"/>
      <c r="F177" s="339"/>
      <c r="G177" s="339"/>
      <c r="H177" s="339"/>
      <c r="I177" s="339"/>
      <c r="J177" s="339"/>
      <c r="K177" s="339"/>
    </row>
    <row r="178" spans="4:11" ht="12">
      <c r="D178" s="339"/>
      <c r="E178" s="339"/>
      <c r="F178" s="339"/>
      <c r="G178" s="339"/>
      <c r="H178" s="339"/>
      <c r="I178" s="339"/>
      <c r="J178" s="339"/>
      <c r="K178" s="339"/>
    </row>
    <row r="179" spans="4:11" ht="12">
      <c r="D179" s="339"/>
      <c r="E179" s="339"/>
      <c r="F179" s="339"/>
      <c r="G179" s="339"/>
      <c r="H179" s="339"/>
      <c r="I179" s="339"/>
      <c r="J179" s="339"/>
      <c r="K179" s="339"/>
    </row>
    <row r="180" spans="4:11" ht="12">
      <c r="D180" s="339"/>
      <c r="E180" s="339"/>
      <c r="F180" s="339"/>
      <c r="G180" s="339"/>
      <c r="H180" s="339"/>
      <c r="I180" s="339"/>
      <c r="J180" s="339"/>
      <c r="K180" s="339"/>
    </row>
    <row r="181" spans="4:11" ht="12">
      <c r="D181" s="339"/>
      <c r="E181" s="339"/>
      <c r="F181" s="339"/>
      <c r="G181" s="339"/>
      <c r="H181" s="339"/>
      <c r="I181" s="339"/>
      <c r="J181" s="339"/>
      <c r="K181" s="339"/>
    </row>
    <row r="182" spans="4:11" ht="12">
      <c r="D182" s="339"/>
      <c r="E182" s="339"/>
      <c r="F182" s="339"/>
      <c r="G182" s="339"/>
      <c r="H182" s="339"/>
      <c r="I182" s="339"/>
      <c r="J182" s="339"/>
      <c r="K182" s="339"/>
    </row>
    <row r="183" spans="4:11" ht="12">
      <c r="D183" s="339"/>
      <c r="E183" s="339"/>
      <c r="F183" s="339"/>
      <c r="G183" s="339"/>
      <c r="H183" s="339"/>
      <c r="I183" s="339"/>
      <c r="J183" s="339"/>
      <c r="K183" s="339"/>
    </row>
    <row r="184" spans="4:11" ht="12">
      <c r="D184" s="339"/>
      <c r="E184" s="339"/>
      <c r="F184" s="339"/>
      <c r="G184" s="339"/>
      <c r="H184" s="339"/>
      <c r="I184" s="339"/>
      <c r="J184" s="339"/>
      <c r="K184" s="339"/>
    </row>
    <row r="185" spans="4:11" ht="12">
      <c r="D185" s="339"/>
      <c r="E185" s="339"/>
      <c r="F185" s="339"/>
      <c r="G185" s="339"/>
      <c r="H185" s="339"/>
      <c r="I185" s="339"/>
      <c r="J185" s="339"/>
      <c r="K185" s="339"/>
    </row>
    <row r="186" spans="4:11" ht="12">
      <c r="D186" s="339"/>
      <c r="E186" s="339"/>
      <c r="F186" s="339"/>
      <c r="G186" s="339"/>
      <c r="H186" s="339"/>
      <c r="I186" s="339"/>
      <c r="J186" s="339"/>
      <c r="K186" s="339"/>
    </row>
    <row r="187" spans="4:11" ht="12">
      <c r="D187" s="339"/>
      <c r="E187" s="339"/>
      <c r="F187" s="339"/>
      <c r="G187" s="339"/>
      <c r="H187" s="339"/>
      <c r="I187" s="339"/>
      <c r="J187" s="339"/>
      <c r="K187" s="339"/>
    </row>
    <row r="188" spans="4:11" ht="12">
      <c r="D188" s="339"/>
      <c r="E188" s="339"/>
      <c r="F188" s="339"/>
      <c r="G188" s="339"/>
      <c r="H188" s="339"/>
      <c r="I188" s="339"/>
      <c r="J188" s="339"/>
      <c r="K188" s="339"/>
    </row>
    <row r="189" spans="4:11" ht="12">
      <c r="D189" s="339"/>
      <c r="E189" s="339"/>
      <c r="F189" s="339"/>
      <c r="G189" s="339"/>
      <c r="H189" s="339"/>
      <c r="I189" s="339"/>
      <c r="J189" s="339"/>
      <c r="K189" s="339"/>
    </row>
    <row r="190" spans="4:11" ht="12">
      <c r="D190" s="339"/>
      <c r="E190" s="339"/>
      <c r="F190" s="339"/>
      <c r="G190" s="339"/>
      <c r="H190" s="339"/>
      <c r="I190" s="339"/>
      <c r="J190" s="339"/>
      <c r="K190" s="339"/>
    </row>
    <row r="191" spans="4:11" ht="12">
      <c r="D191" s="339"/>
      <c r="E191" s="339"/>
      <c r="F191" s="339"/>
      <c r="G191" s="339"/>
      <c r="H191" s="339"/>
      <c r="I191" s="339"/>
      <c r="J191" s="339"/>
      <c r="K191" s="339"/>
    </row>
    <row r="192" spans="4:11" ht="12">
      <c r="D192" s="339"/>
      <c r="E192" s="339"/>
      <c r="F192" s="339"/>
      <c r="G192" s="339"/>
      <c r="H192" s="339"/>
      <c r="I192" s="339"/>
      <c r="J192" s="339"/>
      <c r="K192" s="339"/>
    </row>
    <row r="193" spans="4:11" ht="12">
      <c r="D193" s="339"/>
      <c r="E193" s="339"/>
      <c r="F193" s="339"/>
      <c r="G193" s="339"/>
      <c r="H193" s="339"/>
      <c r="I193" s="339"/>
      <c r="J193" s="339"/>
      <c r="K193" s="339"/>
    </row>
    <row r="194" spans="4:11" ht="12">
      <c r="D194" s="339"/>
      <c r="E194" s="339"/>
      <c r="F194" s="339"/>
      <c r="G194" s="339"/>
      <c r="H194" s="339"/>
      <c r="I194" s="339"/>
      <c r="J194" s="339"/>
      <c r="K194" s="339"/>
    </row>
    <row r="195" spans="4:11" ht="12">
      <c r="D195" s="339"/>
      <c r="E195" s="339"/>
      <c r="F195" s="339"/>
      <c r="G195" s="339"/>
      <c r="H195" s="339"/>
      <c r="I195" s="339"/>
      <c r="J195" s="339"/>
      <c r="K195" s="339"/>
    </row>
    <row r="196" spans="4:11" ht="12">
      <c r="D196" s="339"/>
      <c r="E196" s="339"/>
      <c r="F196" s="339"/>
      <c r="G196" s="339"/>
      <c r="H196" s="339"/>
      <c r="I196" s="339"/>
      <c r="J196" s="339"/>
      <c r="K196" s="339"/>
    </row>
    <row r="197" spans="4:11" ht="12">
      <c r="D197" s="339"/>
      <c r="E197" s="339"/>
      <c r="F197" s="339"/>
      <c r="G197" s="339"/>
      <c r="H197" s="339"/>
      <c r="I197" s="339"/>
      <c r="J197" s="339"/>
      <c r="K197" s="339"/>
    </row>
    <row r="198" spans="4:11" ht="12">
      <c r="D198" s="339"/>
      <c r="E198" s="339"/>
      <c r="F198" s="339"/>
      <c r="G198" s="339"/>
      <c r="H198" s="339"/>
      <c r="I198" s="339"/>
      <c r="J198" s="339"/>
      <c r="K198" s="339"/>
    </row>
    <row r="199" spans="4:11" ht="12">
      <c r="D199" s="339"/>
      <c r="E199" s="339"/>
      <c r="F199" s="339"/>
      <c r="G199" s="339"/>
      <c r="H199" s="339"/>
      <c r="I199" s="339"/>
      <c r="J199" s="339"/>
      <c r="K199" s="339"/>
    </row>
    <row r="200" spans="4:11" ht="12">
      <c r="D200" s="339"/>
      <c r="E200" s="339"/>
      <c r="F200" s="339"/>
      <c r="G200" s="339"/>
      <c r="H200" s="339"/>
      <c r="I200" s="339"/>
      <c r="J200" s="339"/>
      <c r="K200" s="339"/>
    </row>
    <row r="201" spans="4:11" ht="12">
      <c r="D201" s="339"/>
      <c r="E201" s="339"/>
      <c r="F201" s="339"/>
      <c r="G201" s="339"/>
      <c r="H201" s="339"/>
      <c r="I201" s="339"/>
      <c r="J201" s="339"/>
      <c r="K201" s="339"/>
    </row>
    <row r="202" spans="4:11" ht="12">
      <c r="D202" s="339"/>
      <c r="E202" s="339"/>
      <c r="F202" s="339"/>
      <c r="G202" s="339"/>
      <c r="H202" s="339"/>
      <c r="I202" s="339"/>
      <c r="J202" s="339"/>
      <c r="K202" s="339"/>
    </row>
    <row r="203" spans="4:11" ht="12">
      <c r="D203" s="339"/>
      <c r="E203" s="339"/>
      <c r="F203" s="339"/>
      <c r="G203" s="339"/>
      <c r="H203" s="339"/>
      <c r="I203" s="339"/>
      <c r="J203" s="339"/>
      <c r="K203" s="339"/>
    </row>
    <row r="204" spans="4:11" ht="12">
      <c r="D204" s="339"/>
      <c r="E204" s="339"/>
      <c r="F204" s="339"/>
      <c r="G204" s="339"/>
      <c r="H204" s="339"/>
      <c r="I204" s="339"/>
      <c r="J204" s="339"/>
      <c r="K204" s="339"/>
    </row>
    <row r="205" spans="4:11" ht="12">
      <c r="D205" s="339"/>
      <c r="E205" s="339"/>
      <c r="F205" s="339"/>
      <c r="G205" s="339"/>
      <c r="H205" s="339"/>
      <c r="I205" s="339"/>
      <c r="J205" s="339"/>
      <c r="K205" s="339"/>
    </row>
    <row r="206" spans="4:11" ht="12">
      <c r="D206" s="339"/>
      <c r="E206" s="339"/>
      <c r="F206" s="339"/>
      <c r="G206" s="339"/>
      <c r="H206" s="339"/>
      <c r="I206" s="339"/>
      <c r="J206" s="339"/>
      <c r="K206" s="339"/>
    </row>
    <row r="207" spans="4:11" ht="12">
      <c r="D207" s="339"/>
      <c r="E207" s="339"/>
      <c r="F207" s="339"/>
      <c r="G207" s="339"/>
      <c r="H207" s="339"/>
      <c r="I207" s="339"/>
      <c r="J207" s="339"/>
      <c r="K207" s="339"/>
    </row>
    <row r="208" spans="4:11" ht="12">
      <c r="D208" s="339"/>
      <c r="E208" s="339"/>
      <c r="F208" s="339"/>
      <c r="G208" s="339"/>
      <c r="H208" s="339"/>
      <c r="I208" s="339"/>
      <c r="J208" s="339"/>
      <c r="K208" s="339"/>
    </row>
    <row r="209" spans="4:11" ht="12">
      <c r="D209" s="339"/>
      <c r="E209" s="339"/>
      <c r="F209" s="339"/>
      <c r="G209" s="339"/>
      <c r="H209" s="339"/>
      <c r="I209" s="339"/>
      <c r="J209" s="339"/>
      <c r="K209" s="339"/>
    </row>
  </sheetData>
  <mergeCells count="9">
    <mergeCell ref="J6:K6"/>
    <mergeCell ref="B9:C9"/>
    <mergeCell ref="B6:C7"/>
    <mergeCell ref="D6:F6"/>
    <mergeCell ref="G6:I6"/>
    <mergeCell ref="B56:C56"/>
    <mergeCell ref="B41:C41"/>
    <mergeCell ref="B29:C29"/>
    <mergeCell ref="B12:C12"/>
  </mergeCells>
  <printOptions/>
  <pageMargins left="0.75" right="0.75" top="1" bottom="1" header="0.512" footer="0.512"/>
  <pageSetup orientation="portrait" paperSize="9" r:id="rId1"/>
</worksheet>
</file>

<file path=xl/worksheets/sheet9.xml><?xml version="1.0" encoding="utf-8"?>
<worksheet xmlns="http://schemas.openxmlformats.org/spreadsheetml/2006/main" xmlns:r="http://schemas.openxmlformats.org/officeDocument/2006/relationships">
  <dimension ref="B2:T67"/>
  <sheetViews>
    <sheetView workbookViewId="0" topLeftCell="A1">
      <selection activeCell="A1" sqref="A1"/>
    </sheetView>
  </sheetViews>
  <sheetFormatPr defaultColWidth="9.00390625" defaultRowHeight="13.5"/>
  <cols>
    <col min="1" max="1" width="2.625" style="108" customWidth="1"/>
    <col min="2" max="2" width="9.00390625" style="108" customWidth="1"/>
    <col min="3" max="7" width="11.50390625" style="108" bestFit="1" customWidth="1"/>
    <col min="8" max="8" width="10.50390625" style="108" bestFit="1" customWidth="1"/>
    <col min="9" max="9" width="7.875" style="108" bestFit="1" customWidth="1"/>
    <col min="10" max="10" width="11.50390625" style="108" bestFit="1" customWidth="1"/>
    <col min="11" max="12" width="7.875" style="108" bestFit="1" customWidth="1"/>
    <col min="13" max="16" width="9.625" style="108" customWidth="1"/>
    <col min="17" max="17" width="10.50390625" style="108" bestFit="1" customWidth="1"/>
    <col min="18" max="18" width="12.25390625" style="108" customWidth="1"/>
    <col min="19" max="19" width="9.625" style="108" customWidth="1"/>
    <col min="20" max="20" width="10.75390625" style="108" customWidth="1"/>
    <col min="21" max="16384" width="9.00390625" style="108" customWidth="1"/>
  </cols>
  <sheetData>
    <row r="2" ht="14.25">
      <c r="B2" s="389" t="s">
        <v>1388</v>
      </c>
    </row>
    <row r="3" spans="18:20" ht="12.75" thickBot="1">
      <c r="R3" s="108" t="s">
        <v>1356</v>
      </c>
      <c r="T3" s="177" t="s">
        <v>1357</v>
      </c>
    </row>
    <row r="4" spans="2:20" ht="14.25" thickTop="1">
      <c r="B4" s="1245" t="s">
        <v>133</v>
      </c>
      <c r="C4" s="1227" t="s">
        <v>1358</v>
      </c>
      <c r="D4" s="1228"/>
      <c r="E4" s="1228"/>
      <c r="F4" s="1228"/>
      <c r="G4" s="1228"/>
      <c r="H4" s="1228"/>
      <c r="I4" s="1228"/>
      <c r="J4" s="1228"/>
      <c r="K4" s="1228"/>
      <c r="L4" s="1228"/>
      <c r="M4" s="1228"/>
      <c r="N4" s="1228"/>
      <c r="O4" s="1228"/>
      <c r="P4" s="1228"/>
      <c r="Q4" s="1229"/>
      <c r="R4" s="1226" t="s">
        <v>1359</v>
      </c>
      <c r="S4" s="1226"/>
      <c r="T4" s="1226"/>
    </row>
    <row r="5" spans="2:20" ht="13.5">
      <c r="B5" s="1246"/>
      <c r="C5" s="1237" t="s">
        <v>332</v>
      </c>
      <c r="D5" s="1248" t="s">
        <v>1360</v>
      </c>
      <c r="E5" s="1249"/>
      <c r="F5" s="1249"/>
      <c r="G5" s="1249"/>
      <c r="H5" s="1249"/>
      <c r="I5" s="1249"/>
      <c r="J5" s="1249"/>
      <c r="K5" s="1249"/>
      <c r="L5" s="1249"/>
      <c r="M5" s="1249"/>
      <c r="N5" s="1249"/>
      <c r="O5" s="1249"/>
      <c r="P5" s="1250"/>
      <c r="Q5" s="1220" t="s">
        <v>1361</v>
      </c>
      <c r="R5" s="1235" t="s">
        <v>1362</v>
      </c>
      <c r="S5" s="1235" t="s">
        <v>1363</v>
      </c>
      <c r="T5" s="1235" t="s">
        <v>1364</v>
      </c>
    </row>
    <row r="6" spans="2:20" ht="13.5">
      <c r="B6" s="1246"/>
      <c r="C6" s="1238"/>
      <c r="D6" s="1240" t="s">
        <v>379</v>
      </c>
      <c r="E6" s="1242" t="s">
        <v>1365</v>
      </c>
      <c r="F6" s="1243"/>
      <c r="G6" s="1243"/>
      <c r="H6" s="1243"/>
      <c r="I6" s="1243"/>
      <c r="J6" s="1244"/>
      <c r="K6" s="1230" t="s">
        <v>1366</v>
      </c>
      <c r="L6" s="1230" t="s">
        <v>1367</v>
      </c>
      <c r="M6" s="1230" t="s">
        <v>1368</v>
      </c>
      <c r="N6" s="1251" t="s">
        <v>1369</v>
      </c>
      <c r="O6" s="1252"/>
      <c r="P6" s="1253"/>
      <c r="Q6" s="1221"/>
      <c r="R6" s="1223"/>
      <c r="S6" s="1223"/>
      <c r="T6" s="1223"/>
    </row>
    <row r="7" spans="2:20" ht="12">
      <c r="B7" s="1246"/>
      <c r="C7" s="1238"/>
      <c r="D7" s="1240"/>
      <c r="E7" s="1225" t="s">
        <v>332</v>
      </c>
      <c r="F7" s="1225"/>
      <c r="G7" s="1225" t="s">
        <v>1370</v>
      </c>
      <c r="H7" s="1225"/>
      <c r="I7" s="1225" t="s">
        <v>1371</v>
      </c>
      <c r="J7" s="1225"/>
      <c r="K7" s="1231"/>
      <c r="L7" s="1233"/>
      <c r="M7" s="1233"/>
      <c r="N7" s="1223" t="s">
        <v>332</v>
      </c>
      <c r="O7" s="1220" t="s">
        <v>1372</v>
      </c>
      <c r="P7" s="1223" t="s">
        <v>1373</v>
      </c>
      <c r="Q7" s="1221"/>
      <c r="R7" s="1223"/>
      <c r="S7" s="1223"/>
      <c r="T7" s="1223"/>
    </row>
    <row r="8" spans="2:20" ht="12">
      <c r="B8" s="1247"/>
      <c r="C8" s="1239"/>
      <c r="D8" s="1241"/>
      <c r="E8" s="392" t="s">
        <v>1374</v>
      </c>
      <c r="F8" s="392" t="s">
        <v>1375</v>
      </c>
      <c r="G8" s="392" t="s">
        <v>1374</v>
      </c>
      <c r="H8" s="392" t="s">
        <v>1375</v>
      </c>
      <c r="I8" s="392" t="s">
        <v>1374</v>
      </c>
      <c r="J8" s="392" t="s">
        <v>1375</v>
      </c>
      <c r="K8" s="1232"/>
      <c r="L8" s="1234"/>
      <c r="M8" s="1234"/>
      <c r="N8" s="1224"/>
      <c r="O8" s="1222"/>
      <c r="P8" s="1224"/>
      <c r="Q8" s="1222"/>
      <c r="R8" s="1236"/>
      <c r="S8" s="1236"/>
      <c r="T8" s="1236"/>
    </row>
    <row r="9" spans="2:20" ht="13.5" customHeight="1">
      <c r="B9" s="394"/>
      <c r="C9" s="177"/>
      <c r="D9" s="177"/>
      <c r="E9" s="177"/>
      <c r="F9" s="177"/>
      <c r="G9" s="177"/>
      <c r="H9" s="177"/>
      <c r="I9" s="177"/>
      <c r="J9" s="177"/>
      <c r="K9" s="177"/>
      <c r="L9" s="177"/>
      <c r="M9" s="177"/>
      <c r="N9" s="177"/>
      <c r="O9" s="177"/>
      <c r="P9" s="177"/>
      <c r="Q9" s="177"/>
      <c r="R9" s="177"/>
      <c r="S9" s="395"/>
      <c r="T9" s="396"/>
    </row>
    <row r="10" spans="2:20" s="397" customFormat="1" ht="11.25">
      <c r="B10" s="398" t="s">
        <v>332</v>
      </c>
      <c r="C10" s="399">
        <f aca="true" t="shared" si="0" ref="C10:T10">SUM(C41,C29,C56,C12)</f>
        <v>668994.5999999999</v>
      </c>
      <c r="D10" s="400">
        <f t="shared" si="0"/>
        <v>652119.2</v>
      </c>
      <c r="E10" s="400">
        <f t="shared" si="0"/>
        <v>112606.4</v>
      </c>
      <c r="F10" s="400">
        <f t="shared" si="0"/>
        <v>522128.4</v>
      </c>
      <c r="G10" s="400">
        <f t="shared" si="0"/>
        <v>111941.49999999999</v>
      </c>
      <c r="H10" s="400">
        <f t="shared" si="0"/>
        <v>11403.400000000001</v>
      </c>
      <c r="I10" s="400">
        <f t="shared" si="0"/>
        <v>664.9</v>
      </c>
      <c r="J10" s="400">
        <f t="shared" si="0"/>
        <v>510725</v>
      </c>
      <c r="K10" s="400">
        <f t="shared" si="0"/>
        <v>116.89999999999998</v>
      </c>
      <c r="L10" s="400">
        <f t="shared" si="0"/>
        <v>491.9</v>
      </c>
      <c r="M10" s="400">
        <f t="shared" si="0"/>
        <v>2349.7</v>
      </c>
      <c r="N10" s="400">
        <f t="shared" si="0"/>
        <v>14425.9</v>
      </c>
      <c r="O10" s="400">
        <f t="shared" si="0"/>
        <v>8579.599999999999</v>
      </c>
      <c r="P10" s="400">
        <f t="shared" si="0"/>
        <v>5846.299999999999</v>
      </c>
      <c r="Q10" s="400">
        <f t="shared" si="0"/>
        <v>16875.4</v>
      </c>
      <c r="R10" s="400">
        <f t="shared" si="0"/>
        <v>345742.4</v>
      </c>
      <c r="S10" s="400">
        <f t="shared" si="0"/>
        <v>52327.6</v>
      </c>
      <c r="T10" s="401">
        <f t="shared" si="0"/>
        <v>270924.6</v>
      </c>
    </row>
    <row r="11" spans="2:20" s="397" customFormat="1" ht="11.25">
      <c r="B11" s="398"/>
      <c r="C11" s="399"/>
      <c r="D11" s="400"/>
      <c r="E11" s="400"/>
      <c r="F11" s="400"/>
      <c r="G11" s="400"/>
      <c r="H11" s="400"/>
      <c r="I11" s="400"/>
      <c r="J11" s="400"/>
      <c r="K11" s="400"/>
      <c r="L11" s="400"/>
      <c r="M11" s="400"/>
      <c r="N11" s="400"/>
      <c r="O11" s="400"/>
      <c r="P11" s="400"/>
      <c r="Q11" s="400"/>
      <c r="R11" s="400"/>
      <c r="S11" s="400"/>
      <c r="T11" s="401"/>
    </row>
    <row r="12" spans="2:20" s="185" customFormat="1" ht="15" customHeight="1">
      <c r="B12" s="398" t="s">
        <v>426</v>
      </c>
      <c r="C12" s="399">
        <f aca="true" t="shared" si="1" ref="C12:R12">SUM(C13:C27)</f>
        <v>154461.9</v>
      </c>
      <c r="D12" s="400">
        <f t="shared" si="1"/>
        <v>149528.90000000002</v>
      </c>
      <c r="E12" s="400">
        <f t="shared" si="1"/>
        <v>32984.6</v>
      </c>
      <c r="F12" s="400">
        <f t="shared" si="1"/>
        <v>111588.99999999999</v>
      </c>
      <c r="G12" s="400">
        <f t="shared" si="1"/>
        <v>32849</v>
      </c>
      <c r="H12" s="400">
        <f t="shared" si="1"/>
        <v>582</v>
      </c>
      <c r="I12" s="400">
        <f t="shared" si="1"/>
        <v>135.6</v>
      </c>
      <c r="J12" s="400">
        <f t="shared" si="1"/>
        <v>111007</v>
      </c>
      <c r="K12" s="400">
        <f t="shared" si="1"/>
        <v>115.29999999999998</v>
      </c>
      <c r="L12" s="400">
        <f t="shared" si="1"/>
        <v>155.1</v>
      </c>
      <c r="M12" s="400">
        <f t="shared" si="1"/>
        <v>705.1</v>
      </c>
      <c r="N12" s="400">
        <f t="shared" si="1"/>
        <v>3979.7999999999997</v>
      </c>
      <c r="O12" s="400">
        <f t="shared" si="1"/>
        <v>2765.6999999999994</v>
      </c>
      <c r="P12" s="400">
        <f t="shared" si="1"/>
        <v>1214.1</v>
      </c>
      <c r="Q12" s="400">
        <f t="shared" si="1"/>
        <v>4933</v>
      </c>
      <c r="R12" s="400">
        <f t="shared" si="1"/>
        <v>90415.29999999999</v>
      </c>
      <c r="S12" s="400">
        <v>8398.9</v>
      </c>
      <c r="T12" s="401">
        <f>SUM(T13:T27)</f>
        <v>55647.69999999999</v>
      </c>
    </row>
    <row r="13" spans="2:20" ht="12">
      <c r="B13" s="391" t="s">
        <v>305</v>
      </c>
      <c r="C13" s="402">
        <f aca="true" t="shared" si="2" ref="C13:C27">SUM(D13,Q13)</f>
        <v>9433.500000000002</v>
      </c>
      <c r="D13" s="403">
        <f aca="true" t="shared" si="3" ref="D13:D27">SUM(E13,F13,K13,L13,M13,N13)</f>
        <v>9364.000000000002</v>
      </c>
      <c r="E13" s="404">
        <f aca="true" t="shared" si="4" ref="E13:E27">SUM(G13,I13)</f>
        <v>4056.7</v>
      </c>
      <c r="F13" s="404">
        <f aca="true" t="shared" si="5" ref="F13:F27">SUM(H13,J13)</f>
        <v>4640.5</v>
      </c>
      <c r="G13" s="404">
        <v>4056.7</v>
      </c>
      <c r="H13" s="404">
        <v>0</v>
      </c>
      <c r="I13" s="404">
        <v>0</v>
      </c>
      <c r="J13" s="404">
        <v>4640.5</v>
      </c>
      <c r="K13" s="404">
        <v>11.6</v>
      </c>
      <c r="L13" s="404">
        <v>2.1</v>
      </c>
      <c r="M13" s="404">
        <v>49.9</v>
      </c>
      <c r="N13" s="404">
        <f aca="true" t="shared" si="6" ref="N13:N27">SUM(O13:P13)</f>
        <v>603.2</v>
      </c>
      <c r="O13" s="404">
        <v>411.4</v>
      </c>
      <c r="P13" s="404">
        <v>191.8</v>
      </c>
      <c r="Q13" s="404">
        <v>69.5</v>
      </c>
      <c r="R13" s="404">
        <v>696.4</v>
      </c>
      <c r="S13" s="404">
        <v>518</v>
      </c>
      <c r="T13" s="405">
        <v>8219.1</v>
      </c>
    </row>
    <row r="14" spans="2:20" ht="12">
      <c r="B14" s="391" t="s">
        <v>427</v>
      </c>
      <c r="C14" s="402">
        <f t="shared" si="2"/>
        <v>51296.8</v>
      </c>
      <c r="D14" s="403">
        <f t="shared" si="3"/>
        <v>50779.100000000006</v>
      </c>
      <c r="E14" s="404">
        <f t="shared" si="4"/>
        <v>2821</v>
      </c>
      <c r="F14" s="404">
        <f t="shared" si="5"/>
        <v>46662.100000000006</v>
      </c>
      <c r="G14" s="404">
        <v>2820.5</v>
      </c>
      <c r="H14" s="404">
        <v>4.8</v>
      </c>
      <c r="I14" s="404">
        <v>0.5</v>
      </c>
      <c r="J14" s="404">
        <v>46657.3</v>
      </c>
      <c r="K14" s="404">
        <v>0.1</v>
      </c>
      <c r="L14" s="404">
        <v>46.7</v>
      </c>
      <c r="M14" s="404">
        <v>55.8</v>
      </c>
      <c r="N14" s="404">
        <f t="shared" si="6"/>
        <v>1193.3999999999999</v>
      </c>
      <c r="O14" s="404">
        <v>1101.8</v>
      </c>
      <c r="P14" s="404">
        <v>91.6</v>
      </c>
      <c r="Q14" s="404">
        <v>517.7</v>
      </c>
      <c r="R14" s="404">
        <v>39207.2</v>
      </c>
      <c r="S14" s="404">
        <v>5191.7</v>
      </c>
      <c r="T14" s="405">
        <v>6897.9</v>
      </c>
    </row>
    <row r="15" spans="2:20" ht="12">
      <c r="B15" s="391" t="s">
        <v>428</v>
      </c>
      <c r="C15" s="402">
        <f t="shared" si="2"/>
        <v>3993.3</v>
      </c>
      <c r="D15" s="403">
        <f t="shared" si="3"/>
        <v>3940.5</v>
      </c>
      <c r="E15" s="404">
        <f t="shared" si="4"/>
        <v>963.5</v>
      </c>
      <c r="F15" s="404">
        <f t="shared" si="5"/>
        <v>2740.4</v>
      </c>
      <c r="G15" s="404">
        <v>960.9</v>
      </c>
      <c r="H15" s="406">
        <v>0</v>
      </c>
      <c r="I15" s="404">
        <v>2.6</v>
      </c>
      <c r="J15" s="404">
        <v>2740.4</v>
      </c>
      <c r="K15" s="404">
        <v>0</v>
      </c>
      <c r="L15" s="404">
        <v>5</v>
      </c>
      <c r="M15" s="404">
        <v>49.5</v>
      </c>
      <c r="N15" s="404">
        <f t="shared" si="6"/>
        <v>182.10000000000002</v>
      </c>
      <c r="O15" s="404">
        <v>128.4</v>
      </c>
      <c r="P15" s="404">
        <v>53.7</v>
      </c>
      <c r="Q15" s="404">
        <v>52.8</v>
      </c>
      <c r="R15" s="404">
        <v>1630.4</v>
      </c>
      <c r="S15" s="404">
        <v>136.9</v>
      </c>
      <c r="T15" s="405">
        <v>2226</v>
      </c>
    </row>
    <row r="16" spans="2:20" ht="12">
      <c r="B16" s="391" t="s">
        <v>338</v>
      </c>
      <c r="C16" s="402">
        <f t="shared" si="2"/>
        <v>4169.3</v>
      </c>
      <c r="D16" s="403">
        <f t="shared" si="3"/>
        <v>4169.3</v>
      </c>
      <c r="E16" s="404">
        <f t="shared" si="4"/>
        <v>1716.3</v>
      </c>
      <c r="F16" s="404">
        <f t="shared" si="5"/>
        <v>2425.5</v>
      </c>
      <c r="G16" s="404">
        <v>1714.2</v>
      </c>
      <c r="H16" s="404">
        <v>111.2</v>
      </c>
      <c r="I16" s="404">
        <v>2.1</v>
      </c>
      <c r="J16" s="404">
        <v>2314.3</v>
      </c>
      <c r="K16" s="404">
        <v>1.5</v>
      </c>
      <c r="L16" s="404">
        <v>0</v>
      </c>
      <c r="M16" s="404">
        <v>6</v>
      </c>
      <c r="N16" s="404">
        <f t="shared" si="6"/>
        <v>20</v>
      </c>
      <c r="O16" s="404">
        <v>0</v>
      </c>
      <c r="P16" s="404">
        <v>20</v>
      </c>
      <c r="Q16" s="404">
        <v>0</v>
      </c>
      <c r="R16" s="404">
        <v>2693.7</v>
      </c>
      <c r="S16" s="404">
        <v>251.3</v>
      </c>
      <c r="T16" s="405">
        <v>1224.3</v>
      </c>
    </row>
    <row r="17" spans="2:20" ht="12">
      <c r="B17" s="391" t="s">
        <v>339</v>
      </c>
      <c r="C17" s="402">
        <f t="shared" si="2"/>
        <v>6.5</v>
      </c>
      <c r="D17" s="403">
        <f t="shared" si="3"/>
        <v>0</v>
      </c>
      <c r="E17" s="404">
        <f t="shared" si="4"/>
        <v>0</v>
      </c>
      <c r="F17" s="404">
        <f t="shared" si="5"/>
        <v>0</v>
      </c>
      <c r="G17" s="404">
        <v>0</v>
      </c>
      <c r="H17" s="404">
        <v>0</v>
      </c>
      <c r="I17" s="404">
        <v>0</v>
      </c>
      <c r="J17" s="404">
        <v>0</v>
      </c>
      <c r="K17" s="404">
        <v>0</v>
      </c>
      <c r="L17" s="404">
        <v>0</v>
      </c>
      <c r="M17" s="404">
        <v>0</v>
      </c>
      <c r="N17" s="404">
        <f t="shared" si="6"/>
        <v>0</v>
      </c>
      <c r="O17" s="404">
        <v>0</v>
      </c>
      <c r="P17" s="404">
        <v>0</v>
      </c>
      <c r="Q17" s="404">
        <v>6.5</v>
      </c>
      <c r="R17" s="404">
        <v>0</v>
      </c>
      <c r="S17" s="404">
        <v>0</v>
      </c>
      <c r="T17" s="405">
        <v>6.5</v>
      </c>
    </row>
    <row r="18" spans="2:20" ht="12">
      <c r="B18" s="391" t="s">
        <v>340</v>
      </c>
      <c r="C18" s="402">
        <f t="shared" si="2"/>
        <v>1022.4</v>
      </c>
      <c r="D18" s="403">
        <f t="shared" si="3"/>
        <v>937.5</v>
      </c>
      <c r="E18" s="404">
        <f t="shared" si="4"/>
        <v>318.6</v>
      </c>
      <c r="F18" s="404">
        <f t="shared" si="5"/>
        <v>518.9</v>
      </c>
      <c r="G18" s="404">
        <v>318.6</v>
      </c>
      <c r="H18" s="404">
        <v>31.3</v>
      </c>
      <c r="I18" s="404">
        <v>0</v>
      </c>
      <c r="J18" s="404">
        <v>487.6</v>
      </c>
      <c r="K18" s="404">
        <v>0</v>
      </c>
      <c r="L18" s="404">
        <v>0</v>
      </c>
      <c r="M18" s="404">
        <v>69</v>
      </c>
      <c r="N18" s="404">
        <f t="shared" si="6"/>
        <v>31</v>
      </c>
      <c r="O18" s="404">
        <v>16.5</v>
      </c>
      <c r="P18" s="404">
        <v>14.5</v>
      </c>
      <c r="Q18" s="404">
        <v>84.9</v>
      </c>
      <c r="R18" s="404">
        <v>325.9</v>
      </c>
      <c r="S18" s="404">
        <v>12</v>
      </c>
      <c r="T18" s="405">
        <v>684.5</v>
      </c>
    </row>
    <row r="19" spans="2:20" ht="12">
      <c r="B19" s="391" t="s">
        <v>1376</v>
      </c>
      <c r="C19" s="402">
        <f t="shared" si="2"/>
        <v>14879.999999999998</v>
      </c>
      <c r="D19" s="403">
        <f t="shared" si="3"/>
        <v>14521.599999999999</v>
      </c>
      <c r="E19" s="404">
        <f t="shared" si="4"/>
        <v>2692.4</v>
      </c>
      <c r="F19" s="404">
        <f t="shared" si="5"/>
        <v>11490.199999999999</v>
      </c>
      <c r="G19" s="404">
        <v>2692.4</v>
      </c>
      <c r="H19" s="404">
        <v>60.4</v>
      </c>
      <c r="I19" s="404">
        <v>0</v>
      </c>
      <c r="J19" s="404">
        <v>11429.8</v>
      </c>
      <c r="K19" s="404">
        <v>3.7</v>
      </c>
      <c r="L19" s="404">
        <v>1.3</v>
      </c>
      <c r="M19" s="404">
        <v>108.5</v>
      </c>
      <c r="N19" s="404">
        <f t="shared" si="6"/>
        <v>225.5</v>
      </c>
      <c r="O19" s="404">
        <v>57.7</v>
      </c>
      <c r="P19" s="404">
        <v>167.8</v>
      </c>
      <c r="Q19" s="404">
        <v>358.4</v>
      </c>
      <c r="R19" s="404">
        <v>10731.5</v>
      </c>
      <c r="S19" s="404">
        <v>723</v>
      </c>
      <c r="T19" s="405">
        <v>3425.5</v>
      </c>
    </row>
    <row r="20" spans="2:20" ht="12">
      <c r="B20" s="391" t="s">
        <v>1377</v>
      </c>
      <c r="C20" s="402">
        <f t="shared" si="2"/>
        <v>6.7</v>
      </c>
      <c r="D20" s="403">
        <f t="shared" si="3"/>
        <v>0</v>
      </c>
      <c r="E20" s="404">
        <f t="shared" si="4"/>
        <v>0</v>
      </c>
      <c r="F20" s="404">
        <f t="shared" si="5"/>
        <v>0</v>
      </c>
      <c r="G20" s="404">
        <v>0</v>
      </c>
      <c r="H20" s="404">
        <v>0</v>
      </c>
      <c r="I20" s="404">
        <v>0</v>
      </c>
      <c r="J20" s="404">
        <v>0</v>
      </c>
      <c r="K20" s="404">
        <v>0</v>
      </c>
      <c r="L20" s="404">
        <v>0</v>
      </c>
      <c r="M20" s="404">
        <v>0</v>
      </c>
      <c r="N20" s="404">
        <f t="shared" si="6"/>
        <v>0</v>
      </c>
      <c r="O20" s="404">
        <v>0</v>
      </c>
      <c r="P20" s="404">
        <v>0</v>
      </c>
      <c r="Q20" s="404">
        <v>6.7</v>
      </c>
      <c r="R20" s="404">
        <v>0</v>
      </c>
      <c r="S20" s="404">
        <v>0</v>
      </c>
      <c r="T20" s="405">
        <v>6.7</v>
      </c>
    </row>
    <row r="21" spans="2:20" ht="12">
      <c r="B21" s="391" t="s">
        <v>315</v>
      </c>
      <c r="C21" s="402">
        <f t="shared" si="2"/>
        <v>22033.7</v>
      </c>
      <c r="D21" s="403">
        <f t="shared" si="3"/>
        <v>21453.600000000002</v>
      </c>
      <c r="E21" s="404">
        <f t="shared" si="4"/>
        <v>5983.1</v>
      </c>
      <c r="F21" s="404">
        <f t="shared" si="5"/>
        <v>15084.699999999999</v>
      </c>
      <c r="G21" s="404">
        <v>5891.1</v>
      </c>
      <c r="H21" s="404">
        <v>8.3</v>
      </c>
      <c r="I21" s="404">
        <v>92</v>
      </c>
      <c r="J21" s="404">
        <v>15076.4</v>
      </c>
      <c r="K21" s="404">
        <v>61.9</v>
      </c>
      <c r="L21" s="404">
        <v>91.3</v>
      </c>
      <c r="M21" s="404">
        <v>67.9</v>
      </c>
      <c r="N21" s="404">
        <f t="shared" si="6"/>
        <v>164.7</v>
      </c>
      <c r="O21" s="404">
        <v>107.6</v>
      </c>
      <c r="P21" s="404">
        <v>57.1</v>
      </c>
      <c r="Q21" s="404">
        <v>580.1</v>
      </c>
      <c r="R21" s="404">
        <v>6730.4</v>
      </c>
      <c r="S21" s="404">
        <v>591.1</v>
      </c>
      <c r="T21" s="405">
        <v>14712.2</v>
      </c>
    </row>
    <row r="22" spans="2:20" ht="12">
      <c r="B22" s="391" t="s">
        <v>431</v>
      </c>
      <c r="C22" s="402">
        <f t="shared" si="2"/>
        <v>546.5</v>
      </c>
      <c r="D22" s="403">
        <f t="shared" si="3"/>
        <v>546.5</v>
      </c>
      <c r="E22" s="404">
        <f t="shared" si="4"/>
        <v>349.5</v>
      </c>
      <c r="F22" s="404">
        <f t="shared" si="5"/>
        <v>176.39999999999998</v>
      </c>
      <c r="G22" s="404">
        <v>346.4</v>
      </c>
      <c r="H22" s="404">
        <v>3.2</v>
      </c>
      <c r="I22" s="404">
        <v>3.1</v>
      </c>
      <c r="J22" s="404">
        <v>173.2</v>
      </c>
      <c r="K22" s="404">
        <v>0.6</v>
      </c>
      <c r="L22" s="404">
        <v>0</v>
      </c>
      <c r="M22" s="404">
        <v>0</v>
      </c>
      <c r="N22" s="404">
        <f t="shared" si="6"/>
        <v>20</v>
      </c>
      <c r="O22" s="404">
        <v>0</v>
      </c>
      <c r="P22" s="404">
        <v>20</v>
      </c>
      <c r="Q22" s="404">
        <v>0</v>
      </c>
      <c r="R22" s="404">
        <v>191.9</v>
      </c>
      <c r="S22" s="404">
        <v>12</v>
      </c>
      <c r="T22" s="405">
        <v>342.6</v>
      </c>
    </row>
    <row r="23" spans="2:20" ht="12">
      <c r="B23" s="391" t="s">
        <v>1298</v>
      </c>
      <c r="C23" s="402">
        <f t="shared" si="2"/>
        <v>2802.0000000000005</v>
      </c>
      <c r="D23" s="403">
        <f t="shared" si="3"/>
        <v>2695.2000000000003</v>
      </c>
      <c r="E23" s="404">
        <f t="shared" si="4"/>
        <v>1362.9</v>
      </c>
      <c r="F23" s="404">
        <f t="shared" si="5"/>
        <v>723.4</v>
      </c>
      <c r="G23" s="404">
        <v>1362.9</v>
      </c>
      <c r="H23" s="404">
        <v>299.7</v>
      </c>
      <c r="I23" s="404">
        <v>0</v>
      </c>
      <c r="J23" s="404">
        <v>423.7</v>
      </c>
      <c r="K23" s="404">
        <v>1.1</v>
      </c>
      <c r="L23" s="404">
        <v>0</v>
      </c>
      <c r="M23" s="404">
        <v>147</v>
      </c>
      <c r="N23" s="404">
        <f t="shared" si="6"/>
        <v>460.8</v>
      </c>
      <c r="O23" s="404">
        <v>123.5</v>
      </c>
      <c r="P23" s="404">
        <v>337.3</v>
      </c>
      <c r="Q23" s="404">
        <v>106.8</v>
      </c>
      <c r="R23" s="404">
        <v>790.8</v>
      </c>
      <c r="S23" s="404">
        <v>241.5</v>
      </c>
      <c r="T23" s="405">
        <v>1769.7</v>
      </c>
    </row>
    <row r="24" spans="2:20" ht="12">
      <c r="B24" s="391" t="s">
        <v>1303</v>
      </c>
      <c r="C24" s="402">
        <f t="shared" si="2"/>
        <v>1957.3</v>
      </c>
      <c r="D24" s="403">
        <f t="shared" si="3"/>
        <v>1952.1</v>
      </c>
      <c r="E24" s="404">
        <f t="shared" si="4"/>
        <v>1225.3</v>
      </c>
      <c r="F24" s="404">
        <f t="shared" si="5"/>
        <v>482.5</v>
      </c>
      <c r="G24" s="404">
        <v>1224.3</v>
      </c>
      <c r="H24" s="404">
        <v>34.9</v>
      </c>
      <c r="I24" s="404">
        <v>1</v>
      </c>
      <c r="J24" s="404">
        <v>447.6</v>
      </c>
      <c r="K24" s="404">
        <v>0</v>
      </c>
      <c r="L24" s="404">
        <v>1</v>
      </c>
      <c r="M24" s="404">
        <v>16.3</v>
      </c>
      <c r="N24" s="404">
        <f t="shared" si="6"/>
        <v>227</v>
      </c>
      <c r="O24" s="404">
        <v>227</v>
      </c>
      <c r="P24" s="404">
        <v>0</v>
      </c>
      <c r="Q24" s="404">
        <v>5.2</v>
      </c>
      <c r="R24" s="404">
        <v>219.4</v>
      </c>
      <c r="S24" s="404">
        <v>150.3</v>
      </c>
      <c r="T24" s="405">
        <v>1587.6</v>
      </c>
    </row>
    <row r="25" spans="2:20" ht="12">
      <c r="B25" s="391" t="s">
        <v>433</v>
      </c>
      <c r="C25" s="402">
        <f t="shared" si="2"/>
        <v>14864.300000000001</v>
      </c>
      <c r="D25" s="403">
        <f t="shared" si="3"/>
        <v>12994.300000000001</v>
      </c>
      <c r="E25" s="404">
        <f t="shared" si="4"/>
        <v>3226.6</v>
      </c>
      <c r="F25" s="404">
        <f t="shared" si="5"/>
        <v>9646.5</v>
      </c>
      <c r="G25" s="404">
        <v>3211.7</v>
      </c>
      <c r="H25" s="404">
        <v>12.6</v>
      </c>
      <c r="I25" s="404">
        <v>14.9</v>
      </c>
      <c r="J25" s="404">
        <v>9633.9</v>
      </c>
      <c r="K25" s="404">
        <v>0</v>
      </c>
      <c r="L25" s="404">
        <v>3.5</v>
      </c>
      <c r="M25" s="404">
        <v>0</v>
      </c>
      <c r="N25" s="404">
        <f t="shared" si="6"/>
        <v>117.7</v>
      </c>
      <c r="O25" s="404">
        <v>117.7</v>
      </c>
      <c r="P25" s="404">
        <v>0</v>
      </c>
      <c r="Q25" s="404">
        <v>1870</v>
      </c>
      <c r="R25" s="404">
        <v>9712.4</v>
      </c>
      <c r="S25" s="404">
        <v>155.3</v>
      </c>
      <c r="T25" s="405">
        <v>4996.4</v>
      </c>
    </row>
    <row r="26" spans="2:20" ht="12">
      <c r="B26" s="391" t="s">
        <v>1378</v>
      </c>
      <c r="C26" s="402">
        <f t="shared" si="2"/>
        <v>16861.5</v>
      </c>
      <c r="D26" s="403">
        <f t="shared" si="3"/>
        <v>15773.6</v>
      </c>
      <c r="E26" s="404">
        <f t="shared" si="4"/>
        <v>4085</v>
      </c>
      <c r="F26" s="404">
        <f t="shared" si="5"/>
        <v>11569</v>
      </c>
      <c r="G26" s="404">
        <v>4066.6</v>
      </c>
      <c r="H26" s="404">
        <v>0</v>
      </c>
      <c r="I26" s="404">
        <v>18.4</v>
      </c>
      <c r="J26" s="404">
        <v>11569</v>
      </c>
      <c r="K26" s="404">
        <v>20</v>
      </c>
      <c r="L26" s="404">
        <v>4.2</v>
      </c>
      <c r="M26" s="404">
        <v>22.5</v>
      </c>
      <c r="N26" s="404">
        <f t="shared" si="6"/>
        <v>72.9</v>
      </c>
      <c r="O26" s="404">
        <v>45</v>
      </c>
      <c r="P26" s="404">
        <v>27.9</v>
      </c>
      <c r="Q26" s="404">
        <v>1087.9</v>
      </c>
      <c r="R26" s="404">
        <v>12040.4</v>
      </c>
      <c r="S26" s="404">
        <v>12</v>
      </c>
      <c r="T26" s="405">
        <v>4809.1</v>
      </c>
    </row>
    <row r="27" spans="2:20" ht="12">
      <c r="B27" s="391" t="s">
        <v>436</v>
      </c>
      <c r="C27" s="402">
        <f t="shared" si="2"/>
        <v>10588.1</v>
      </c>
      <c r="D27" s="403">
        <f t="shared" si="3"/>
        <v>10401.6</v>
      </c>
      <c r="E27" s="404">
        <f t="shared" si="4"/>
        <v>4183.7</v>
      </c>
      <c r="F27" s="404">
        <f t="shared" si="5"/>
        <v>5428.900000000001</v>
      </c>
      <c r="G27" s="404">
        <v>4182.7</v>
      </c>
      <c r="H27" s="404">
        <v>15.6</v>
      </c>
      <c r="I27" s="404">
        <v>1</v>
      </c>
      <c r="J27" s="404">
        <v>5413.3</v>
      </c>
      <c r="K27" s="404">
        <v>14.8</v>
      </c>
      <c r="L27" s="404">
        <v>0</v>
      </c>
      <c r="M27" s="404">
        <v>112.7</v>
      </c>
      <c r="N27" s="404">
        <f t="shared" si="6"/>
        <v>661.5</v>
      </c>
      <c r="O27" s="404">
        <v>429.1</v>
      </c>
      <c r="P27" s="404">
        <v>232.4</v>
      </c>
      <c r="Q27" s="404">
        <v>186.5</v>
      </c>
      <c r="R27" s="404">
        <v>5444.9</v>
      </c>
      <c r="S27" s="404">
        <v>403.6</v>
      </c>
      <c r="T27" s="405">
        <v>4739.6</v>
      </c>
    </row>
    <row r="28" spans="2:20" s="397" customFormat="1" ht="11.25">
      <c r="B28" s="398"/>
      <c r="C28" s="399"/>
      <c r="D28" s="400"/>
      <c r="E28" s="400"/>
      <c r="F28" s="400"/>
      <c r="G28" s="400"/>
      <c r="H28" s="400"/>
      <c r="I28" s="400"/>
      <c r="J28" s="400"/>
      <c r="K28" s="400"/>
      <c r="L28" s="400"/>
      <c r="M28" s="400"/>
      <c r="N28" s="400"/>
      <c r="O28" s="400"/>
      <c r="P28" s="400"/>
      <c r="Q28" s="400"/>
      <c r="R28" s="400"/>
      <c r="S28" s="400"/>
      <c r="T28" s="401"/>
    </row>
    <row r="29" spans="2:20" s="185" customFormat="1" ht="11.25" customHeight="1">
      <c r="B29" s="398" t="s">
        <v>1379</v>
      </c>
      <c r="C29" s="399">
        <f aca="true" t="shared" si="7" ref="C29:L29">SUM(C30:C39)</f>
        <v>174640.69999999995</v>
      </c>
      <c r="D29" s="400">
        <f t="shared" si="7"/>
        <v>168365</v>
      </c>
      <c r="E29" s="400">
        <f t="shared" si="7"/>
        <v>33794</v>
      </c>
      <c r="F29" s="400">
        <f t="shared" si="7"/>
        <v>129822.2</v>
      </c>
      <c r="G29" s="400">
        <f t="shared" si="7"/>
        <v>33535.399999999994</v>
      </c>
      <c r="H29" s="400">
        <f t="shared" si="7"/>
        <v>1183.2000000000003</v>
      </c>
      <c r="I29" s="400">
        <f t="shared" si="7"/>
        <v>258.6</v>
      </c>
      <c r="J29" s="400">
        <f t="shared" si="7"/>
        <v>128638.99999999999</v>
      </c>
      <c r="K29" s="400">
        <f t="shared" si="7"/>
        <v>1.3</v>
      </c>
      <c r="L29" s="400">
        <f t="shared" si="7"/>
        <v>47.3</v>
      </c>
      <c r="M29" s="400">
        <v>382.6</v>
      </c>
      <c r="N29" s="400">
        <f aca="true" t="shared" si="8" ref="N29:T29">SUM(N30:N39)</f>
        <v>4317.6</v>
      </c>
      <c r="O29" s="400">
        <f t="shared" si="8"/>
        <v>1213.6</v>
      </c>
      <c r="P29" s="400">
        <f t="shared" si="8"/>
        <v>3103.9999999999995</v>
      </c>
      <c r="Q29" s="400">
        <f t="shared" si="8"/>
        <v>6275.7</v>
      </c>
      <c r="R29" s="400">
        <f t="shared" si="8"/>
        <v>124973.9</v>
      </c>
      <c r="S29" s="400">
        <f t="shared" si="8"/>
        <v>9011.000000000002</v>
      </c>
      <c r="T29" s="401">
        <f t="shared" si="8"/>
        <v>40655.8</v>
      </c>
    </row>
    <row r="30" spans="2:20" ht="12">
      <c r="B30" s="391" t="s">
        <v>307</v>
      </c>
      <c r="C30" s="402">
        <f aca="true" t="shared" si="9" ref="C30:C39">SUM(D30,Q30)</f>
        <v>12747.199999999999</v>
      </c>
      <c r="D30" s="403">
        <f>SUM(E30,F30,K30,L30,M30,N30)</f>
        <v>12559.999999999998</v>
      </c>
      <c r="E30" s="404">
        <f aca="true" t="shared" si="10" ref="E30:E39">SUM(G30,I30)</f>
        <v>2602.2</v>
      </c>
      <c r="F30" s="404">
        <f aca="true" t="shared" si="11" ref="F30:F39">SUM(H30,J30)</f>
        <v>9467.199999999999</v>
      </c>
      <c r="G30" s="404">
        <v>2594.5</v>
      </c>
      <c r="H30" s="404">
        <v>469.9</v>
      </c>
      <c r="I30" s="404">
        <v>7.7</v>
      </c>
      <c r="J30" s="404">
        <v>8997.3</v>
      </c>
      <c r="K30" s="404">
        <v>0</v>
      </c>
      <c r="L30" s="404">
        <v>3.1</v>
      </c>
      <c r="M30" s="404">
        <v>48.5</v>
      </c>
      <c r="N30" s="404">
        <f aca="true" t="shared" si="12" ref="N30:N39">SUM(O30:P30)</f>
        <v>439</v>
      </c>
      <c r="O30" s="404">
        <v>337.4</v>
      </c>
      <c r="P30" s="404">
        <v>101.6</v>
      </c>
      <c r="Q30" s="404">
        <v>187.2</v>
      </c>
      <c r="R30" s="404">
        <v>8047.5</v>
      </c>
      <c r="S30" s="404">
        <v>391.5</v>
      </c>
      <c r="T30" s="405">
        <v>4308.2</v>
      </c>
    </row>
    <row r="31" spans="2:20" ht="12">
      <c r="B31" s="391" t="s">
        <v>1348</v>
      </c>
      <c r="C31" s="402">
        <f t="shared" si="9"/>
        <v>9500</v>
      </c>
      <c r="D31" s="403">
        <f>SUM(E31,F31,K31,L31,M31,N31)</f>
        <v>8497.6</v>
      </c>
      <c r="E31" s="404">
        <f t="shared" si="10"/>
        <v>1791.2</v>
      </c>
      <c r="F31" s="404">
        <f t="shared" si="11"/>
        <v>6354</v>
      </c>
      <c r="G31" s="404">
        <v>1791.2</v>
      </c>
      <c r="H31" s="404">
        <v>68.1</v>
      </c>
      <c r="I31" s="404">
        <v>0</v>
      </c>
      <c r="J31" s="404">
        <v>6285.9</v>
      </c>
      <c r="K31" s="404">
        <v>0</v>
      </c>
      <c r="L31" s="404">
        <v>0</v>
      </c>
      <c r="M31" s="404">
        <v>11.1</v>
      </c>
      <c r="N31" s="404">
        <f t="shared" si="12"/>
        <v>341.3</v>
      </c>
      <c r="O31" s="404">
        <v>231.6</v>
      </c>
      <c r="P31" s="404">
        <v>109.7</v>
      </c>
      <c r="Q31" s="404">
        <v>1002.4</v>
      </c>
      <c r="R31" s="404">
        <v>5317.8</v>
      </c>
      <c r="S31" s="404">
        <v>531.7</v>
      </c>
      <c r="T31" s="405">
        <v>3650.5</v>
      </c>
    </row>
    <row r="32" spans="2:20" ht="12">
      <c r="B32" s="391" t="s">
        <v>1349</v>
      </c>
      <c r="C32" s="402">
        <f t="shared" si="9"/>
        <v>17314.1</v>
      </c>
      <c r="D32" s="403">
        <f>SUM(E32,F32,K32,L32,M32,N32)</f>
        <v>17051.3</v>
      </c>
      <c r="E32" s="404">
        <f t="shared" si="10"/>
        <v>1183.6</v>
      </c>
      <c r="F32" s="404">
        <f t="shared" si="11"/>
        <v>15794.3</v>
      </c>
      <c r="G32" s="404">
        <v>1169.8</v>
      </c>
      <c r="H32" s="404">
        <v>0</v>
      </c>
      <c r="I32" s="404">
        <v>13.8</v>
      </c>
      <c r="J32" s="404">
        <v>15794.3</v>
      </c>
      <c r="K32" s="404">
        <v>0</v>
      </c>
      <c r="L32" s="404">
        <v>0</v>
      </c>
      <c r="M32" s="404">
        <v>33.2</v>
      </c>
      <c r="N32" s="404">
        <f t="shared" si="12"/>
        <v>40.2</v>
      </c>
      <c r="O32" s="404">
        <v>0</v>
      </c>
      <c r="P32" s="404">
        <v>40.2</v>
      </c>
      <c r="Q32" s="404">
        <v>262.8</v>
      </c>
      <c r="R32" s="404">
        <v>15245.7</v>
      </c>
      <c r="S32" s="404">
        <v>355.6</v>
      </c>
      <c r="T32" s="405">
        <v>1712.8</v>
      </c>
    </row>
    <row r="33" spans="2:20" ht="12">
      <c r="B33" s="391" t="s">
        <v>318</v>
      </c>
      <c r="C33" s="402">
        <f t="shared" si="9"/>
        <v>21750.5</v>
      </c>
      <c r="D33" s="403">
        <f>SUM(E33,F33,K33,L33,M33,N33)</f>
        <v>21137.5</v>
      </c>
      <c r="E33" s="404">
        <f t="shared" si="10"/>
        <v>4170.4</v>
      </c>
      <c r="F33" s="404">
        <f t="shared" si="11"/>
        <v>16920.600000000002</v>
      </c>
      <c r="G33" s="404">
        <v>4073.4</v>
      </c>
      <c r="H33" s="404">
        <v>269.7</v>
      </c>
      <c r="I33" s="404">
        <v>97</v>
      </c>
      <c r="J33" s="404">
        <v>16650.9</v>
      </c>
      <c r="K33" s="404">
        <v>1</v>
      </c>
      <c r="L33" s="404">
        <v>0</v>
      </c>
      <c r="M33" s="404">
        <v>12.8</v>
      </c>
      <c r="N33" s="404">
        <f t="shared" si="12"/>
        <v>32.7</v>
      </c>
      <c r="O33" s="404">
        <v>0</v>
      </c>
      <c r="P33" s="404">
        <v>32.7</v>
      </c>
      <c r="Q33" s="404">
        <v>613</v>
      </c>
      <c r="R33" s="404">
        <v>17930</v>
      </c>
      <c r="S33" s="404">
        <v>854.2</v>
      </c>
      <c r="T33" s="405">
        <v>2966.3</v>
      </c>
    </row>
    <row r="34" spans="2:20" ht="12">
      <c r="B34" s="391" t="s">
        <v>319</v>
      </c>
      <c r="C34" s="402">
        <f t="shared" si="9"/>
        <v>8356.800000000001</v>
      </c>
      <c r="D34" s="403">
        <f>SUM(E34,F34,K34,L34,M34,N34)</f>
        <v>8351.6</v>
      </c>
      <c r="E34" s="404">
        <f t="shared" si="10"/>
        <v>2708.4</v>
      </c>
      <c r="F34" s="404">
        <f t="shared" si="11"/>
        <v>5190.7</v>
      </c>
      <c r="G34" s="404">
        <v>2673.3</v>
      </c>
      <c r="H34" s="404">
        <v>54.4</v>
      </c>
      <c r="I34" s="404">
        <v>35.1</v>
      </c>
      <c r="J34" s="404">
        <v>5136.3</v>
      </c>
      <c r="K34" s="404">
        <v>0</v>
      </c>
      <c r="L34" s="404">
        <v>8</v>
      </c>
      <c r="M34" s="404">
        <v>55</v>
      </c>
      <c r="N34" s="404">
        <f t="shared" si="12"/>
        <v>389.5</v>
      </c>
      <c r="O34" s="404">
        <v>308.8</v>
      </c>
      <c r="P34" s="404">
        <v>80.7</v>
      </c>
      <c r="Q34" s="404">
        <v>5.2</v>
      </c>
      <c r="R34" s="404">
        <v>5023.4</v>
      </c>
      <c r="S34" s="404">
        <v>402.9</v>
      </c>
      <c r="T34" s="405">
        <v>2930.5</v>
      </c>
    </row>
    <row r="35" spans="2:20" ht="12">
      <c r="B35" s="391" t="s">
        <v>1350</v>
      </c>
      <c r="C35" s="402">
        <f t="shared" si="9"/>
        <v>32260.1</v>
      </c>
      <c r="D35" s="403">
        <v>31681.8</v>
      </c>
      <c r="E35" s="404">
        <f t="shared" si="10"/>
        <v>7203.799999999999</v>
      </c>
      <c r="F35" s="404">
        <f t="shared" si="11"/>
        <v>23390.5</v>
      </c>
      <c r="G35" s="404">
        <v>7140.9</v>
      </c>
      <c r="H35" s="404">
        <v>125.8</v>
      </c>
      <c r="I35" s="404">
        <v>62.9</v>
      </c>
      <c r="J35" s="404">
        <v>23264.7</v>
      </c>
      <c r="K35" s="404">
        <v>0.3</v>
      </c>
      <c r="L35" s="404">
        <v>35.9</v>
      </c>
      <c r="M35" s="404">
        <v>46.5</v>
      </c>
      <c r="N35" s="404">
        <f t="shared" si="12"/>
        <v>1004.9</v>
      </c>
      <c r="O35" s="404">
        <v>194.1</v>
      </c>
      <c r="P35" s="404">
        <v>810.8</v>
      </c>
      <c r="Q35" s="404">
        <v>578.3</v>
      </c>
      <c r="R35" s="404">
        <v>25966.3</v>
      </c>
      <c r="S35" s="404">
        <v>908.4</v>
      </c>
      <c r="T35" s="405">
        <v>5385.4</v>
      </c>
    </row>
    <row r="36" spans="2:20" ht="12">
      <c r="B36" s="391" t="s">
        <v>1351</v>
      </c>
      <c r="C36" s="402">
        <f t="shared" si="9"/>
        <v>14181</v>
      </c>
      <c r="D36" s="403">
        <f>SUM(E36,F36,K36,L36,M36,N36)</f>
        <v>13561</v>
      </c>
      <c r="E36" s="404">
        <f t="shared" si="10"/>
        <v>2877.1</v>
      </c>
      <c r="F36" s="404">
        <f t="shared" si="11"/>
        <v>9490.4</v>
      </c>
      <c r="G36" s="404">
        <v>2877.1</v>
      </c>
      <c r="H36" s="404">
        <v>59.5</v>
      </c>
      <c r="I36" s="404">
        <v>0</v>
      </c>
      <c r="J36" s="404">
        <v>9430.9</v>
      </c>
      <c r="K36" s="404">
        <v>0</v>
      </c>
      <c r="L36" s="404">
        <v>0.3</v>
      </c>
      <c r="M36" s="404">
        <v>40</v>
      </c>
      <c r="N36" s="404">
        <f t="shared" si="12"/>
        <v>1153.2</v>
      </c>
      <c r="O36" s="404">
        <v>116</v>
      </c>
      <c r="P36" s="404">
        <v>1037.2</v>
      </c>
      <c r="Q36" s="404">
        <v>620</v>
      </c>
      <c r="R36" s="404">
        <v>6887.2</v>
      </c>
      <c r="S36" s="404">
        <v>723</v>
      </c>
      <c r="T36" s="405">
        <v>6570.8</v>
      </c>
    </row>
    <row r="37" spans="2:20" ht="12">
      <c r="B37" s="391" t="s">
        <v>1352</v>
      </c>
      <c r="C37" s="402">
        <f t="shared" si="9"/>
        <v>28291.3</v>
      </c>
      <c r="D37" s="403">
        <f>SUM(E37,F37,K37,L37,M37,N37)</f>
        <v>25363</v>
      </c>
      <c r="E37" s="404">
        <f t="shared" si="10"/>
        <v>5253.8</v>
      </c>
      <c r="F37" s="404">
        <f t="shared" si="11"/>
        <v>19811</v>
      </c>
      <c r="G37" s="404">
        <v>5253.8</v>
      </c>
      <c r="H37" s="404">
        <v>28.9</v>
      </c>
      <c r="I37" s="404">
        <v>0</v>
      </c>
      <c r="J37" s="404">
        <v>19782.1</v>
      </c>
      <c r="K37" s="404">
        <v>0</v>
      </c>
      <c r="L37" s="404">
        <v>0</v>
      </c>
      <c r="M37" s="404">
        <v>110.8</v>
      </c>
      <c r="N37" s="404">
        <f t="shared" si="12"/>
        <v>187.39999999999998</v>
      </c>
      <c r="O37" s="404">
        <v>25.7</v>
      </c>
      <c r="P37" s="404">
        <v>161.7</v>
      </c>
      <c r="Q37" s="404">
        <v>2928.3</v>
      </c>
      <c r="R37" s="404">
        <v>22809.2</v>
      </c>
      <c r="S37" s="404">
        <v>3031.9</v>
      </c>
      <c r="T37" s="405">
        <v>2450.2</v>
      </c>
    </row>
    <row r="38" spans="2:20" ht="12">
      <c r="B38" s="391" t="s">
        <v>314</v>
      </c>
      <c r="C38" s="402">
        <f t="shared" si="9"/>
        <v>26284.400000000005</v>
      </c>
      <c r="D38" s="403">
        <f>SUM(E38,F38,K38,L38,M38,N38)</f>
        <v>26269.000000000004</v>
      </c>
      <c r="E38" s="404">
        <f t="shared" si="10"/>
        <v>5231.5</v>
      </c>
      <c r="F38" s="404">
        <f t="shared" si="11"/>
        <v>20293.300000000003</v>
      </c>
      <c r="G38" s="404">
        <v>5190.5</v>
      </c>
      <c r="H38" s="404">
        <v>66.9</v>
      </c>
      <c r="I38" s="404">
        <v>41</v>
      </c>
      <c r="J38" s="404">
        <v>20226.4</v>
      </c>
      <c r="K38" s="404">
        <v>0</v>
      </c>
      <c r="L38" s="404">
        <v>0</v>
      </c>
      <c r="M38" s="404">
        <v>14.8</v>
      </c>
      <c r="N38" s="404">
        <f t="shared" si="12"/>
        <v>729.4</v>
      </c>
      <c r="O38" s="404">
        <v>0</v>
      </c>
      <c r="P38" s="404">
        <v>729.4</v>
      </c>
      <c r="Q38" s="404">
        <v>15.4</v>
      </c>
      <c r="R38" s="404">
        <v>16345.5</v>
      </c>
      <c r="S38" s="404">
        <v>1799.6</v>
      </c>
      <c r="T38" s="405">
        <v>8139.3</v>
      </c>
    </row>
    <row r="39" spans="2:20" ht="12">
      <c r="B39" s="391" t="s">
        <v>317</v>
      </c>
      <c r="C39" s="402">
        <f t="shared" si="9"/>
        <v>3955.2999999999997</v>
      </c>
      <c r="D39" s="403">
        <f>SUM(E39,F39,K39,L39,M39,N39)</f>
        <v>3892.2</v>
      </c>
      <c r="E39" s="404">
        <f t="shared" si="10"/>
        <v>772</v>
      </c>
      <c r="F39" s="404">
        <f t="shared" si="11"/>
        <v>3110.2</v>
      </c>
      <c r="G39" s="404">
        <v>770.9</v>
      </c>
      <c r="H39" s="404">
        <v>40</v>
      </c>
      <c r="I39" s="404">
        <v>1.1</v>
      </c>
      <c r="J39" s="404">
        <v>3070.2</v>
      </c>
      <c r="K39" s="404">
        <v>0</v>
      </c>
      <c r="L39" s="404">
        <v>0</v>
      </c>
      <c r="M39" s="404">
        <v>10</v>
      </c>
      <c r="N39" s="404">
        <f t="shared" si="12"/>
        <v>0</v>
      </c>
      <c r="O39" s="404">
        <v>0</v>
      </c>
      <c r="P39" s="404">
        <v>0</v>
      </c>
      <c r="Q39" s="404">
        <v>63.1</v>
      </c>
      <c r="R39" s="404">
        <v>1401.3</v>
      </c>
      <c r="S39" s="404">
        <v>12.2</v>
      </c>
      <c r="T39" s="405">
        <v>2541.8</v>
      </c>
    </row>
    <row r="40" spans="2:20" ht="12">
      <c r="B40" s="391"/>
      <c r="C40" s="402"/>
      <c r="D40" s="403"/>
      <c r="E40" s="404"/>
      <c r="F40" s="404"/>
      <c r="G40" s="404"/>
      <c r="H40" s="404"/>
      <c r="I40" s="404"/>
      <c r="J40" s="404"/>
      <c r="K40" s="404"/>
      <c r="L40" s="404"/>
      <c r="M40" s="404"/>
      <c r="N40" s="404"/>
      <c r="O40" s="404"/>
      <c r="P40" s="404"/>
      <c r="Q40" s="404"/>
      <c r="R40" s="404"/>
      <c r="S40" s="404"/>
      <c r="T40" s="405"/>
    </row>
    <row r="41" spans="2:20" s="185" customFormat="1" ht="11.25" customHeight="1">
      <c r="B41" s="398" t="s">
        <v>447</v>
      </c>
      <c r="C41" s="407">
        <f aca="true" t="shared" si="13" ref="C41:N41">SUM(C42:C54)</f>
        <v>140935.79999999996</v>
      </c>
      <c r="D41" s="408">
        <f t="shared" si="13"/>
        <v>137470.99999999997</v>
      </c>
      <c r="E41" s="408">
        <f t="shared" si="13"/>
        <v>23184.7</v>
      </c>
      <c r="F41" s="408">
        <f t="shared" si="13"/>
        <v>111841.5</v>
      </c>
      <c r="G41" s="408">
        <f t="shared" si="13"/>
        <v>23013.5</v>
      </c>
      <c r="H41" s="408">
        <f t="shared" si="13"/>
        <v>2480.8</v>
      </c>
      <c r="I41" s="408">
        <f t="shared" si="13"/>
        <v>171.2</v>
      </c>
      <c r="J41" s="408">
        <f t="shared" si="13"/>
        <v>109360.7</v>
      </c>
      <c r="K41" s="408">
        <f t="shared" si="13"/>
        <v>0.3</v>
      </c>
      <c r="L41" s="408">
        <f t="shared" si="13"/>
        <v>127.1</v>
      </c>
      <c r="M41" s="408">
        <f t="shared" si="13"/>
        <v>406</v>
      </c>
      <c r="N41" s="408">
        <f t="shared" si="13"/>
        <v>1911.4</v>
      </c>
      <c r="O41" s="408">
        <v>1100.8</v>
      </c>
      <c r="P41" s="408">
        <f>SUM(P42:P54)</f>
        <v>810.5999999999999</v>
      </c>
      <c r="Q41" s="408">
        <f>SUM(Q42:Q54)</f>
        <v>3464.8</v>
      </c>
      <c r="R41" s="408">
        <f>SUM(R42:R54)</f>
        <v>59795.700000000004</v>
      </c>
      <c r="S41" s="408">
        <f>SUM(S42:S54)</f>
        <v>8254.3</v>
      </c>
      <c r="T41" s="409">
        <f>SUM(T42:T54)</f>
        <v>72885.8</v>
      </c>
    </row>
    <row r="42" spans="2:20" ht="12">
      <c r="B42" s="391" t="s">
        <v>303</v>
      </c>
      <c r="C42" s="402">
        <f aca="true" t="shared" si="14" ref="C42:C54">SUM(D42,Q42)</f>
        <v>21595.699999999997</v>
      </c>
      <c r="D42" s="403">
        <f aca="true" t="shared" si="15" ref="D42:D54">SUM(E42,F42,K42,L42,M42,N42)</f>
        <v>20770.999999999996</v>
      </c>
      <c r="E42" s="404">
        <f aca="true" t="shared" si="16" ref="E42:E54">SUM(G42,I42)</f>
        <v>3746.2999999999997</v>
      </c>
      <c r="F42" s="404">
        <f aca="true" t="shared" si="17" ref="F42:F54">SUM(H42,J42)</f>
        <v>16910.3</v>
      </c>
      <c r="G42" s="404">
        <v>3736.2</v>
      </c>
      <c r="H42" s="404">
        <v>956.5</v>
      </c>
      <c r="I42" s="404">
        <v>10.1</v>
      </c>
      <c r="J42" s="404">
        <v>15953.8</v>
      </c>
      <c r="K42" s="404">
        <v>0.3</v>
      </c>
      <c r="L42" s="404">
        <v>0</v>
      </c>
      <c r="M42" s="404">
        <v>15.1</v>
      </c>
      <c r="N42" s="404">
        <v>99</v>
      </c>
      <c r="O42" s="404">
        <v>86</v>
      </c>
      <c r="P42" s="404">
        <v>31</v>
      </c>
      <c r="Q42" s="404">
        <v>824.7</v>
      </c>
      <c r="R42" s="404">
        <v>8324</v>
      </c>
      <c r="S42" s="404">
        <v>1036.5</v>
      </c>
      <c r="T42" s="405">
        <v>12235.2</v>
      </c>
    </row>
    <row r="43" spans="2:20" ht="12">
      <c r="B43" s="391" t="s">
        <v>309</v>
      </c>
      <c r="C43" s="402">
        <f t="shared" si="14"/>
        <v>16601.5</v>
      </c>
      <c r="D43" s="403">
        <f t="shared" si="15"/>
        <v>15632.6</v>
      </c>
      <c r="E43" s="404">
        <f t="shared" si="16"/>
        <v>4008</v>
      </c>
      <c r="F43" s="404">
        <f t="shared" si="17"/>
        <v>11472.900000000001</v>
      </c>
      <c r="G43" s="404">
        <v>3996.5</v>
      </c>
      <c r="H43" s="404">
        <v>241.7</v>
      </c>
      <c r="I43" s="404">
        <v>11.5</v>
      </c>
      <c r="J43" s="404">
        <v>11231.2</v>
      </c>
      <c r="K43" s="404">
        <v>0</v>
      </c>
      <c r="L43" s="404">
        <v>0</v>
      </c>
      <c r="M43" s="404">
        <v>11.8</v>
      </c>
      <c r="N43" s="404">
        <f aca="true" t="shared" si="18" ref="N43:N54">SUM(O43:P43)</f>
        <v>139.9</v>
      </c>
      <c r="O43" s="404">
        <v>126</v>
      </c>
      <c r="P43" s="404">
        <v>13.9</v>
      </c>
      <c r="Q43" s="404">
        <v>968.9</v>
      </c>
      <c r="R43" s="404">
        <v>5070.1</v>
      </c>
      <c r="S43" s="404">
        <v>260</v>
      </c>
      <c r="T43" s="405">
        <v>11271.4</v>
      </c>
    </row>
    <row r="44" spans="2:20" ht="12">
      <c r="B44" s="391" t="s">
        <v>310</v>
      </c>
      <c r="C44" s="402">
        <f t="shared" si="14"/>
        <v>10923.699999999999</v>
      </c>
      <c r="D44" s="403">
        <f t="shared" si="15"/>
        <v>10813.8</v>
      </c>
      <c r="E44" s="404">
        <f t="shared" si="16"/>
        <v>2148.5</v>
      </c>
      <c r="F44" s="404">
        <f t="shared" si="17"/>
        <v>8526.9</v>
      </c>
      <c r="G44" s="404">
        <v>2132.3</v>
      </c>
      <c r="H44" s="404">
        <v>349</v>
      </c>
      <c r="I44" s="404">
        <v>16.2</v>
      </c>
      <c r="J44" s="404">
        <v>8177.9</v>
      </c>
      <c r="K44" s="404">
        <v>0</v>
      </c>
      <c r="L44" s="404">
        <v>0</v>
      </c>
      <c r="M44" s="404">
        <v>2</v>
      </c>
      <c r="N44" s="404">
        <f t="shared" si="18"/>
        <v>136.4</v>
      </c>
      <c r="O44" s="404">
        <v>62</v>
      </c>
      <c r="P44" s="404">
        <v>74.4</v>
      </c>
      <c r="Q44" s="404">
        <v>109.9</v>
      </c>
      <c r="R44" s="404">
        <v>4905.7</v>
      </c>
      <c r="S44" s="404">
        <v>418</v>
      </c>
      <c r="T44" s="405">
        <v>5600</v>
      </c>
    </row>
    <row r="45" spans="2:20" ht="12">
      <c r="B45" s="391" t="s">
        <v>312</v>
      </c>
      <c r="C45" s="402">
        <f t="shared" si="14"/>
        <v>3356.5</v>
      </c>
      <c r="D45" s="403">
        <f t="shared" si="15"/>
        <v>3084.7</v>
      </c>
      <c r="E45" s="404">
        <f t="shared" si="16"/>
        <v>629.5</v>
      </c>
      <c r="F45" s="404">
        <f t="shared" si="17"/>
        <v>2440.7999999999997</v>
      </c>
      <c r="G45" s="404">
        <v>606.4</v>
      </c>
      <c r="H45" s="404">
        <v>85.1</v>
      </c>
      <c r="I45" s="404">
        <v>23.1</v>
      </c>
      <c r="J45" s="404">
        <v>2355.7</v>
      </c>
      <c r="K45" s="404">
        <v>0</v>
      </c>
      <c r="L45" s="404">
        <v>12.6</v>
      </c>
      <c r="M45" s="404">
        <v>1.8</v>
      </c>
      <c r="N45" s="404">
        <f t="shared" si="18"/>
        <v>0</v>
      </c>
      <c r="O45" s="404">
        <v>0</v>
      </c>
      <c r="P45" s="404">
        <v>0</v>
      </c>
      <c r="Q45" s="404">
        <v>271.8</v>
      </c>
      <c r="R45" s="404">
        <v>322.4</v>
      </c>
      <c r="S45" s="404">
        <v>705.4</v>
      </c>
      <c r="T45" s="405">
        <v>2328.7</v>
      </c>
    </row>
    <row r="46" spans="2:20" ht="12">
      <c r="B46" s="391" t="s">
        <v>313</v>
      </c>
      <c r="C46" s="402">
        <f t="shared" si="14"/>
        <v>14398.6</v>
      </c>
      <c r="D46" s="403">
        <f t="shared" si="15"/>
        <v>14106</v>
      </c>
      <c r="E46" s="404">
        <f t="shared" si="16"/>
        <v>1828.9</v>
      </c>
      <c r="F46" s="404">
        <f t="shared" si="17"/>
        <v>11918.300000000001</v>
      </c>
      <c r="G46" s="404">
        <v>1749.9</v>
      </c>
      <c r="H46" s="404">
        <v>387.2</v>
      </c>
      <c r="I46" s="404">
        <v>79</v>
      </c>
      <c r="J46" s="404">
        <v>11531.1</v>
      </c>
      <c r="K46" s="404">
        <v>0</v>
      </c>
      <c r="L46" s="404">
        <v>54</v>
      </c>
      <c r="M46" s="404">
        <v>247</v>
      </c>
      <c r="N46" s="404">
        <f t="shared" si="18"/>
        <v>57.8</v>
      </c>
      <c r="O46" s="404">
        <v>56</v>
      </c>
      <c r="P46" s="404">
        <v>1.8</v>
      </c>
      <c r="Q46" s="404">
        <v>292.6</v>
      </c>
      <c r="R46" s="404">
        <v>2862.9</v>
      </c>
      <c r="S46" s="404">
        <v>3467.7</v>
      </c>
      <c r="T46" s="405">
        <v>8068</v>
      </c>
    </row>
    <row r="47" spans="2:20" ht="12">
      <c r="B47" s="391" t="s">
        <v>1380</v>
      </c>
      <c r="C47" s="402">
        <f t="shared" si="14"/>
        <v>705.2</v>
      </c>
      <c r="D47" s="403">
        <f t="shared" si="15"/>
        <v>664.5</v>
      </c>
      <c r="E47" s="404">
        <f t="shared" si="16"/>
        <v>88.1</v>
      </c>
      <c r="F47" s="404">
        <f t="shared" si="17"/>
        <v>563.4</v>
      </c>
      <c r="G47" s="404">
        <v>88.1</v>
      </c>
      <c r="H47" s="404">
        <v>37.1</v>
      </c>
      <c r="I47" s="404">
        <v>0</v>
      </c>
      <c r="J47" s="404">
        <v>526.3</v>
      </c>
      <c r="K47" s="404"/>
      <c r="L47" s="404">
        <v>0</v>
      </c>
      <c r="M47" s="404">
        <v>3.2</v>
      </c>
      <c r="N47" s="404">
        <f t="shared" si="18"/>
        <v>9.8</v>
      </c>
      <c r="O47" s="404">
        <v>1</v>
      </c>
      <c r="P47" s="404">
        <v>8.8</v>
      </c>
      <c r="Q47" s="404">
        <v>40.7</v>
      </c>
      <c r="R47" s="404">
        <v>8.2</v>
      </c>
      <c r="S47" s="404">
        <v>339.2</v>
      </c>
      <c r="T47" s="405">
        <v>357.8</v>
      </c>
    </row>
    <row r="48" spans="2:20" ht="12">
      <c r="B48" s="391" t="s">
        <v>1381</v>
      </c>
      <c r="C48" s="402">
        <f t="shared" si="14"/>
        <v>910.5</v>
      </c>
      <c r="D48" s="403">
        <f t="shared" si="15"/>
        <v>891.2</v>
      </c>
      <c r="E48" s="404">
        <f t="shared" si="16"/>
        <v>102.7</v>
      </c>
      <c r="F48" s="404">
        <f t="shared" si="17"/>
        <v>747.3</v>
      </c>
      <c r="G48" s="404">
        <v>102.2</v>
      </c>
      <c r="H48" s="404">
        <v>150</v>
      </c>
      <c r="I48" s="404">
        <v>0.5</v>
      </c>
      <c r="J48" s="404">
        <v>597.3</v>
      </c>
      <c r="K48" s="404">
        <v>0</v>
      </c>
      <c r="L48" s="404">
        <v>2</v>
      </c>
      <c r="M48" s="404">
        <v>13</v>
      </c>
      <c r="N48" s="404">
        <f t="shared" si="18"/>
        <v>26.2</v>
      </c>
      <c r="O48" s="404">
        <v>0</v>
      </c>
      <c r="P48" s="404">
        <v>26.2</v>
      </c>
      <c r="Q48" s="404">
        <v>19.3</v>
      </c>
      <c r="R48" s="404">
        <v>4.3</v>
      </c>
      <c r="S48" s="404">
        <v>1.2</v>
      </c>
      <c r="T48" s="405">
        <v>905</v>
      </c>
    </row>
    <row r="49" spans="2:20" ht="12">
      <c r="B49" s="391" t="s">
        <v>1353</v>
      </c>
      <c r="C49" s="402">
        <f t="shared" si="14"/>
        <v>3343.5000000000005</v>
      </c>
      <c r="D49" s="403">
        <f t="shared" si="15"/>
        <v>3196.7000000000003</v>
      </c>
      <c r="E49" s="404">
        <f t="shared" si="16"/>
        <v>851.8</v>
      </c>
      <c r="F49" s="404">
        <f t="shared" si="17"/>
        <v>2074</v>
      </c>
      <c r="G49" s="404">
        <v>827.8</v>
      </c>
      <c r="H49" s="404">
        <v>63.1</v>
      </c>
      <c r="I49" s="404">
        <v>24</v>
      </c>
      <c r="J49" s="404">
        <v>2010.9</v>
      </c>
      <c r="K49" s="404">
        <v>0</v>
      </c>
      <c r="L49" s="404">
        <v>0</v>
      </c>
      <c r="M49" s="404">
        <v>15.8</v>
      </c>
      <c r="N49" s="404">
        <f t="shared" si="18"/>
        <v>255.1</v>
      </c>
      <c r="O49" s="404">
        <v>245.1</v>
      </c>
      <c r="P49" s="404">
        <v>10</v>
      </c>
      <c r="Q49" s="404">
        <v>146.8</v>
      </c>
      <c r="R49" s="404">
        <v>270.5</v>
      </c>
      <c r="S49" s="404">
        <v>499.3</v>
      </c>
      <c r="T49" s="405">
        <v>2573.7</v>
      </c>
    </row>
    <row r="50" spans="2:20" ht="12">
      <c r="B50" s="391" t="s">
        <v>308</v>
      </c>
      <c r="C50" s="402">
        <f t="shared" si="14"/>
        <v>7121.2</v>
      </c>
      <c r="D50" s="403">
        <f t="shared" si="15"/>
        <v>7008.2</v>
      </c>
      <c r="E50" s="404">
        <f t="shared" si="16"/>
        <v>1828.1999999999998</v>
      </c>
      <c r="F50" s="404">
        <f t="shared" si="17"/>
        <v>5157</v>
      </c>
      <c r="G50" s="404">
        <v>1827.6</v>
      </c>
      <c r="H50" s="404">
        <v>74.8</v>
      </c>
      <c r="I50" s="404">
        <v>0.6</v>
      </c>
      <c r="J50" s="404">
        <v>5082.2</v>
      </c>
      <c r="K50" s="404">
        <v>0</v>
      </c>
      <c r="L50" s="404">
        <v>0.4</v>
      </c>
      <c r="M50" s="404">
        <v>0.6</v>
      </c>
      <c r="N50" s="404">
        <f t="shared" si="18"/>
        <v>22</v>
      </c>
      <c r="O50" s="404">
        <v>7</v>
      </c>
      <c r="P50" s="404">
        <v>15</v>
      </c>
      <c r="Q50" s="404">
        <v>113</v>
      </c>
      <c r="R50" s="404">
        <v>2390.3</v>
      </c>
      <c r="S50" s="404">
        <v>724.3</v>
      </c>
      <c r="T50" s="405">
        <v>4006.6</v>
      </c>
    </row>
    <row r="51" spans="2:20" ht="12">
      <c r="B51" s="391" t="s">
        <v>1354</v>
      </c>
      <c r="C51" s="402">
        <f t="shared" si="14"/>
        <v>11012.7</v>
      </c>
      <c r="D51" s="403">
        <f t="shared" si="15"/>
        <v>10971.7</v>
      </c>
      <c r="E51" s="404">
        <f t="shared" si="16"/>
        <v>1579.2</v>
      </c>
      <c r="F51" s="404">
        <f t="shared" si="17"/>
        <v>9361.9</v>
      </c>
      <c r="G51" s="404">
        <v>1577</v>
      </c>
      <c r="H51" s="404">
        <v>117.4</v>
      </c>
      <c r="I51" s="404">
        <v>2.2</v>
      </c>
      <c r="J51" s="404">
        <v>9244.5</v>
      </c>
      <c r="K51" s="404">
        <v>0</v>
      </c>
      <c r="L51" s="404">
        <v>3.1</v>
      </c>
      <c r="M51" s="404">
        <v>10.6</v>
      </c>
      <c r="N51" s="404">
        <f t="shared" si="18"/>
        <v>16.9</v>
      </c>
      <c r="O51" s="404">
        <v>8.8</v>
      </c>
      <c r="P51" s="404">
        <v>8.1</v>
      </c>
      <c r="Q51" s="404">
        <v>41</v>
      </c>
      <c r="R51" s="404">
        <v>4471</v>
      </c>
      <c r="S51" s="404">
        <v>275.2</v>
      </c>
      <c r="T51" s="405">
        <v>6266.5</v>
      </c>
    </row>
    <row r="52" spans="2:20" ht="12">
      <c r="B52" s="391" t="s">
        <v>1355</v>
      </c>
      <c r="C52" s="402">
        <f t="shared" si="14"/>
        <v>15060.5</v>
      </c>
      <c r="D52" s="403">
        <f t="shared" si="15"/>
        <v>14993.3</v>
      </c>
      <c r="E52" s="404">
        <f t="shared" si="16"/>
        <v>1995.3</v>
      </c>
      <c r="F52" s="404">
        <f t="shared" si="17"/>
        <v>12638</v>
      </c>
      <c r="G52" s="404">
        <v>1994.8</v>
      </c>
      <c r="H52" s="404">
        <v>11.6</v>
      </c>
      <c r="I52" s="404">
        <v>0.5</v>
      </c>
      <c r="J52" s="404">
        <v>12626.4</v>
      </c>
      <c r="K52" s="404">
        <v>0</v>
      </c>
      <c r="L52" s="404">
        <v>6.4</v>
      </c>
      <c r="M52" s="404">
        <v>10</v>
      </c>
      <c r="N52" s="404">
        <f t="shared" si="18"/>
        <v>343.6</v>
      </c>
      <c r="O52" s="404">
        <v>343.6</v>
      </c>
      <c r="P52" s="404">
        <v>0</v>
      </c>
      <c r="Q52" s="404">
        <v>67.2</v>
      </c>
      <c r="R52" s="404">
        <v>9437.9</v>
      </c>
      <c r="S52" s="404">
        <v>255</v>
      </c>
      <c r="T52" s="405">
        <v>5367.6</v>
      </c>
    </row>
    <row r="53" spans="2:20" ht="12">
      <c r="B53" s="391" t="s">
        <v>449</v>
      </c>
      <c r="C53" s="402">
        <f t="shared" si="14"/>
        <v>34525.39999999999</v>
      </c>
      <c r="D53" s="403">
        <f t="shared" si="15"/>
        <v>33975.29999999999</v>
      </c>
      <c r="E53" s="404">
        <f t="shared" si="16"/>
        <v>3741.2</v>
      </c>
      <c r="F53" s="404">
        <f t="shared" si="17"/>
        <v>29310.1</v>
      </c>
      <c r="G53" s="404">
        <v>3737.7</v>
      </c>
      <c r="H53" s="404">
        <v>5.3</v>
      </c>
      <c r="I53" s="404">
        <v>3.5</v>
      </c>
      <c r="J53" s="404">
        <v>29304.8</v>
      </c>
      <c r="K53" s="404">
        <v>0</v>
      </c>
      <c r="L53" s="404">
        <v>48.6</v>
      </c>
      <c r="M53" s="404">
        <v>73.7</v>
      </c>
      <c r="N53" s="404">
        <f t="shared" si="18"/>
        <v>801.7</v>
      </c>
      <c r="O53" s="404">
        <v>180.3</v>
      </c>
      <c r="P53" s="404">
        <v>621.4</v>
      </c>
      <c r="Q53" s="404">
        <v>550.1</v>
      </c>
      <c r="R53" s="404">
        <v>21728.4</v>
      </c>
      <c r="S53" s="404">
        <v>154.7</v>
      </c>
      <c r="T53" s="405">
        <v>12642.3</v>
      </c>
    </row>
    <row r="54" spans="2:20" ht="12">
      <c r="B54" s="391" t="s">
        <v>1382</v>
      </c>
      <c r="C54" s="402">
        <f t="shared" si="14"/>
        <v>1380.8</v>
      </c>
      <c r="D54" s="403">
        <f t="shared" si="15"/>
        <v>1362</v>
      </c>
      <c r="E54" s="404">
        <f t="shared" si="16"/>
        <v>637</v>
      </c>
      <c r="F54" s="404">
        <f t="shared" si="17"/>
        <v>720.6</v>
      </c>
      <c r="G54" s="404">
        <v>637</v>
      </c>
      <c r="H54" s="404">
        <v>2</v>
      </c>
      <c r="I54" s="404">
        <v>0</v>
      </c>
      <c r="J54" s="404">
        <v>718.6</v>
      </c>
      <c r="K54" s="404">
        <v>0</v>
      </c>
      <c r="L54" s="404">
        <v>0</v>
      </c>
      <c r="M54" s="404">
        <v>1.4</v>
      </c>
      <c r="N54" s="404">
        <f t="shared" si="18"/>
        <v>3</v>
      </c>
      <c r="O54" s="404">
        <v>3</v>
      </c>
      <c r="P54" s="404">
        <v>0</v>
      </c>
      <c r="Q54" s="404">
        <v>18.8</v>
      </c>
      <c r="R54" s="404">
        <v>0</v>
      </c>
      <c r="S54" s="404">
        <v>117.8</v>
      </c>
      <c r="T54" s="405">
        <v>1263</v>
      </c>
    </row>
    <row r="55" spans="2:20" ht="12">
      <c r="B55" s="391"/>
      <c r="C55" s="402"/>
      <c r="D55" s="403"/>
      <c r="E55" s="404"/>
      <c r="F55" s="404"/>
      <c r="G55" s="404"/>
      <c r="H55" s="404"/>
      <c r="I55" s="404"/>
      <c r="J55" s="404"/>
      <c r="K55" s="404"/>
      <c r="L55" s="404"/>
      <c r="M55" s="404"/>
      <c r="N55" s="404"/>
      <c r="O55" s="404"/>
      <c r="P55" s="404"/>
      <c r="Q55" s="404"/>
      <c r="R55" s="404"/>
      <c r="S55" s="404"/>
      <c r="T55" s="405"/>
    </row>
    <row r="56" spans="2:20" s="185" customFormat="1" ht="11.25" customHeight="1">
      <c r="B56" s="398" t="s">
        <v>1383</v>
      </c>
      <c r="C56" s="399">
        <f aca="true" t="shared" si="19" ref="C56:T56">SUM(C57:C66)</f>
        <v>198956.2</v>
      </c>
      <c r="D56" s="400">
        <f t="shared" si="19"/>
        <v>196754.3</v>
      </c>
      <c r="E56" s="400">
        <f t="shared" si="19"/>
        <v>22643.1</v>
      </c>
      <c r="F56" s="400">
        <f t="shared" si="19"/>
        <v>168875.7</v>
      </c>
      <c r="G56" s="400">
        <f t="shared" si="19"/>
        <v>22543.599999999995</v>
      </c>
      <c r="H56" s="400">
        <f t="shared" si="19"/>
        <v>7157.400000000001</v>
      </c>
      <c r="I56" s="400">
        <f t="shared" si="19"/>
        <v>99.5</v>
      </c>
      <c r="J56" s="400">
        <f t="shared" si="19"/>
        <v>161718.3</v>
      </c>
      <c r="K56" s="410">
        <f t="shared" si="19"/>
        <v>0</v>
      </c>
      <c r="L56" s="400">
        <f t="shared" si="19"/>
        <v>162.4</v>
      </c>
      <c r="M56" s="400">
        <f t="shared" si="19"/>
        <v>856</v>
      </c>
      <c r="N56" s="400">
        <f t="shared" si="19"/>
        <v>4217.1</v>
      </c>
      <c r="O56" s="400">
        <f t="shared" si="19"/>
        <v>3499.5</v>
      </c>
      <c r="P56" s="400">
        <f t="shared" si="19"/>
        <v>717.5999999999999</v>
      </c>
      <c r="Q56" s="400">
        <f t="shared" si="19"/>
        <v>2201.9</v>
      </c>
      <c r="R56" s="400">
        <f t="shared" si="19"/>
        <v>70557.5</v>
      </c>
      <c r="S56" s="400">
        <f t="shared" si="19"/>
        <v>26663.399999999998</v>
      </c>
      <c r="T56" s="401">
        <f t="shared" si="19"/>
        <v>101735.29999999999</v>
      </c>
    </row>
    <row r="57" spans="2:20" ht="12">
      <c r="B57" s="391" t="s">
        <v>304</v>
      </c>
      <c r="C57" s="402">
        <f aca="true" t="shared" si="20" ref="C57:C66">SUM(D57,Q57)</f>
        <v>43346.7</v>
      </c>
      <c r="D57" s="403">
        <f aca="true" t="shared" si="21" ref="D57:D66">SUM(E57,F57,K57,L57,M57,N57)</f>
        <v>42660.299999999996</v>
      </c>
      <c r="E57" s="404">
        <f aca="true" t="shared" si="22" ref="E57:E66">SUM(G57,I57)</f>
        <v>6313.099999999999</v>
      </c>
      <c r="F57" s="404">
        <f aca="true" t="shared" si="23" ref="F57:F66">SUM(H57,J57)</f>
        <v>35988</v>
      </c>
      <c r="G57" s="404">
        <v>6254.2</v>
      </c>
      <c r="H57" s="404">
        <v>3049.3</v>
      </c>
      <c r="I57" s="404">
        <v>58.9</v>
      </c>
      <c r="J57" s="404">
        <v>32938.7</v>
      </c>
      <c r="K57" s="404">
        <v>0</v>
      </c>
      <c r="L57" s="404">
        <v>0</v>
      </c>
      <c r="M57" s="404">
        <v>145.1</v>
      </c>
      <c r="N57" s="404">
        <f aca="true" t="shared" si="24" ref="N57:N66">SUM(O57:P57)</f>
        <v>214.10000000000002</v>
      </c>
      <c r="O57" s="404">
        <v>144.3</v>
      </c>
      <c r="P57" s="404">
        <v>69.8</v>
      </c>
      <c r="Q57" s="404">
        <v>686.4</v>
      </c>
      <c r="R57" s="404">
        <v>7512.4</v>
      </c>
      <c r="S57" s="404">
        <v>3277.8</v>
      </c>
      <c r="T57" s="405">
        <v>32556.5</v>
      </c>
    </row>
    <row r="58" spans="2:20" ht="12">
      <c r="B58" s="391" t="s">
        <v>320</v>
      </c>
      <c r="C58" s="402">
        <f t="shared" si="20"/>
        <v>11889.300000000001</v>
      </c>
      <c r="D58" s="403">
        <f t="shared" si="21"/>
        <v>11658.6</v>
      </c>
      <c r="E58" s="404">
        <f t="shared" si="22"/>
        <v>1692.3</v>
      </c>
      <c r="F58" s="404">
        <f t="shared" si="23"/>
        <v>9472.5</v>
      </c>
      <c r="G58" s="404">
        <v>1692.3</v>
      </c>
      <c r="H58" s="404">
        <v>950.4</v>
      </c>
      <c r="I58" s="404">
        <v>0</v>
      </c>
      <c r="J58" s="404">
        <v>8522.1</v>
      </c>
      <c r="K58" s="404">
        <v>0</v>
      </c>
      <c r="L58" s="404">
        <v>0</v>
      </c>
      <c r="M58" s="404">
        <v>302.1</v>
      </c>
      <c r="N58" s="404">
        <f t="shared" si="24"/>
        <v>191.7</v>
      </c>
      <c r="O58" s="404">
        <v>187.6</v>
      </c>
      <c r="P58" s="404">
        <v>4.1</v>
      </c>
      <c r="Q58" s="404">
        <v>230.7</v>
      </c>
      <c r="R58" s="404">
        <v>580</v>
      </c>
      <c r="S58" s="404">
        <v>3565.6</v>
      </c>
      <c r="T58" s="405">
        <v>7743.7</v>
      </c>
    </row>
    <row r="59" spans="2:20" ht="12">
      <c r="B59" s="391" t="s">
        <v>1384</v>
      </c>
      <c r="C59" s="402">
        <f t="shared" si="20"/>
        <v>2082.4</v>
      </c>
      <c r="D59" s="403">
        <f t="shared" si="21"/>
        <v>1988.8</v>
      </c>
      <c r="E59" s="404">
        <f t="shared" si="22"/>
        <v>450.8</v>
      </c>
      <c r="F59" s="404">
        <f t="shared" si="23"/>
        <v>1529.5</v>
      </c>
      <c r="G59" s="404">
        <v>450.8</v>
      </c>
      <c r="H59" s="404">
        <v>579</v>
      </c>
      <c r="I59" s="404">
        <v>0</v>
      </c>
      <c r="J59" s="404">
        <v>950.5</v>
      </c>
      <c r="K59" s="404">
        <v>0</v>
      </c>
      <c r="L59" s="404">
        <v>0</v>
      </c>
      <c r="M59" s="404">
        <v>8.5</v>
      </c>
      <c r="N59" s="404">
        <f t="shared" si="24"/>
        <v>0</v>
      </c>
      <c r="O59" s="404">
        <v>0</v>
      </c>
      <c r="P59" s="404">
        <v>0</v>
      </c>
      <c r="Q59" s="404">
        <v>93.6</v>
      </c>
      <c r="R59" s="404">
        <v>144.5</v>
      </c>
      <c r="S59" s="404">
        <v>305.8</v>
      </c>
      <c r="T59" s="405">
        <v>1632.1</v>
      </c>
    </row>
    <row r="60" spans="2:20" ht="12">
      <c r="B60" s="391" t="s">
        <v>1385</v>
      </c>
      <c r="C60" s="402">
        <f t="shared" si="20"/>
        <v>6946.900000000001</v>
      </c>
      <c r="D60" s="403">
        <f t="shared" si="21"/>
        <v>6746.3</v>
      </c>
      <c r="E60" s="404">
        <f t="shared" si="22"/>
        <v>1699.3</v>
      </c>
      <c r="F60" s="404">
        <f t="shared" si="23"/>
        <v>4942.3</v>
      </c>
      <c r="G60" s="404">
        <v>1693.8</v>
      </c>
      <c r="H60" s="404">
        <v>285.5</v>
      </c>
      <c r="I60" s="404">
        <v>5.5</v>
      </c>
      <c r="J60" s="404">
        <v>4656.8</v>
      </c>
      <c r="K60" s="404">
        <v>0</v>
      </c>
      <c r="L60" s="404">
        <v>0</v>
      </c>
      <c r="M60" s="404">
        <v>30.9</v>
      </c>
      <c r="N60" s="404">
        <f t="shared" si="24"/>
        <v>73.8</v>
      </c>
      <c r="O60" s="404">
        <v>41.5</v>
      </c>
      <c r="P60" s="404">
        <v>32.3</v>
      </c>
      <c r="Q60" s="404">
        <v>200.6</v>
      </c>
      <c r="R60" s="404">
        <v>285.2</v>
      </c>
      <c r="S60" s="404">
        <v>2055.8</v>
      </c>
      <c r="T60" s="405">
        <v>4605.9</v>
      </c>
    </row>
    <row r="61" spans="2:20" ht="12">
      <c r="B61" s="391" t="s">
        <v>368</v>
      </c>
      <c r="C61" s="402">
        <f t="shared" si="20"/>
        <v>752.7</v>
      </c>
      <c r="D61" s="403">
        <f t="shared" si="21"/>
        <v>693.6</v>
      </c>
      <c r="E61" s="404">
        <f t="shared" si="22"/>
        <v>116.6</v>
      </c>
      <c r="F61" s="404">
        <f t="shared" si="23"/>
        <v>575.5</v>
      </c>
      <c r="G61" s="404">
        <v>116.6</v>
      </c>
      <c r="H61" s="404">
        <v>168.7</v>
      </c>
      <c r="I61" s="404">
        <v>0</v>
      </c>
      <c r="J61" s="404">
        <v>406.8</v>
      </c>
      <c r="K61" s="404">
        <v>0</v>
      </c>
      <c r="L61" s="404">
        <v>0</v>
      </c>
      <c r="M61" s="404">
        <v>1</v>
      </c>
      <c r="N61" s="404">
        <f t="shared" si="24"/>
        <v>0.5</v>
      </c>
      <c r="O61" s="404">
        <v>0.5</v>
      </c>
      <c r="P61" s="404">
        <v>0</v>
      </c>
      <c r="Q61" s="404">
        <v>59.1</v>
      </c>
      <c r="R61" s="404">
        <v>2.8</v>
      </c>
      <c r="S61" s="404">
        <v>6.1</v>
      </c>
      <c r="T61" s="405">
        <v>743.8</v>
      </c>
    </row>
    <row r="62" spans="2:20" ht="12">
      <c r="B62" s="391" t="s">
        <v>369</v>
      </c>
      <c r="C62" s="402">
        <f t="shared" si="20"/>
        <v>8555.6</v>
      </c>
      <c r="D62" s="403">
        <f t="shared" si="21"/>
        <v>8301.7</v>
      </c>
      <c r="E62" s="404">
        <f t="shared" si="22"/>
        <v>1206.8</v>
      </c>
      <c r="F62" s="404">
        <f t="shared" si="23"/>
        <v>7083.900000000001</v>
      </c>
      <c r="G62" s="404">
        <v>1201.3</v>
      </c>
      <c r="H62" s="404">
        <v>1230.8</v>
      </c>
      <c r="I62" s="404">
        <v>5.5</v>
      </c>
      <c r="J62" s="404">
        <v>5853.1</v>
      </c>
      <c r="K62" s="404">
        <v>0</v>
      </c>
      <c r="L62" s="404">
        <v>1</v>
      </c>
      <c r="M62" s="404">
        <v>5.5</v>
      </c>
      <c r="N62" s="404">
        <f t="shared" si="24"/>
        <v>4.5</v>
      </c>
      <c r="O62" s="404">
        <v>4.5</v>
      </c>
      <c r="P62" s="404">
        <v>0</v>
      </c>
      <c r="Q62" s="404">
        <v>253.9</v>
      </c>
      <c r="R62" s="404">
        <v>319</v>
      </c>
      <c r="S62" s="404">
        <v>346.6</v>
      </c>
      <c r="T62" s="405">
        <v>7890</v>
      </c>
    </row>
    <row r="63" spans="2:20" ht="12">
      <c r="B63" s="391" t="s">
        <v>421</v>
      </c>
      <c r="C63" s="402">
        <f t="shared" si="20"/>
        <v>14895</v>
      </c>
      <c r="D63" s="403">
        <f t="shared" si="21"/>
        <v>14612.9</v>
      </c>
      <c r="E63" s="404">
        <f t="shared" si="22"/>
        <v>1160.5</v>
      </c>
      <c r="F63" s="404">
        <f t="shared" si="23"/>
        <v>13408.9</v>
      </c>
      <c r="G63" s="404">
        <v>1159.9</v>
      </c>
      <c r="H63" s="404">
        <v>279.1</v>
      </c>
      <c r="I63" s="404">
        <v>0.6</v>
      </c>
      <c r="J63" s="404">
        <v>13129.8</v>
      </c>
      <c r="K63" s="404">
        <v>0</v>
      </c>
      <c r="L63" s="404">
        <v>0</v>
      </c>
      <c r="M63" s="404">
        <v>7.4</v>
      </c>
      <c r="N63" s="404">
        <f t="shared" si="24"/>
        <v>36.1</v>
      </c>
      <c r="O63" s="404">
        <v>23.5</v>
      </c>
      <c r="P63" s="404">
        <v>12.6</v>
      </c>
      <c r="Q63" s="404">
        <v>282.1</v>
      </c>
      <c r="R63" s="404">
        <v>6157.9</v>
      </c>
      <c r="S63" s="404">
        <v>1331.3</v>
      </c>
      <c r="T63" s="405">
        <v>7405.8</v>
      </c>
    </row>
    <row r="64" spans="2:20" ht="12">
      <c r="B64" s="391" t="s">
        <v>371</v>
      </c>
      <c r="C64" s="402">
        <f t="shared" si="20"/>
        <v>10703.199999999999</v>
      </c>
      <c r="D64" s="403">
        <f t="shared" si="21"/>
        <v>10529.3</v>
      </c>
      <c r="E64" s="404">
        <f t="shared" si="22"/>
        <v>2451.8</v>
      </c>
      <c r="F64" s="404">
        <f t="shared" si="23"/>
        <v>7864.7</v>
      </c>
      <c r="G64" s="404">
        <v>2451.8</v>
      </c>
      <c r="H64" s="404">
        <v>149.3</v>
      </c>
      <c r="I64" s="404">
        <v>0</v>
      </c>
      <c r="J64" s="404">
        <v>7715.4</v>
      </c>
      <c r="K64" s="404">
        <v>0</v>
      </c>
      <c r="L64" s="404">
        <v>0</v>
      </c>
      <c r="M64" s="404">
        <v>94.4</v>
      </c>
      <c r="N64" s="404">
        <f t="shared" si="24"/>
        <v>118.4</v>
      </c>
      <c r="O64" s="404">
        <v>42.7</v>
      </c>
      <c r="P64" s="404">
        <v>75.7</v>
      </c>
      <c r="Q64" s="404">
        <v>173.9</v>
      </c>
      <c r="R64" s="404">
        <v>338.1</v>
      </c>
      <c r="S64" s="404">
        <v>1710.4</v>
      </c>
      <c r="T64" s="405">
        <v>8654.7</v>
      </c>
    </row>
    <row r="65" spans="2:20" ht="12">
      <c r="B65" s="391" t="s">
        <v>372</v>
      </c>
      <c r="C65" s="402">
        <f t="shared" si="20"/>
        <v>30809.600000000006</v>
      </c>
      <c r="D65" s="403">
        <f t="shared" si="21"/>
        <v>30678.100000000006</v>
      </c>
      <c r="E65" s="404">
        <f t="shared" si="22"/>
        <v>3211.2</v>
      </c>
      <c r="F65" s="404">
        <f t="shared" si="23"/>
        <v>25841.800000000003</v>
      </c>
      <c r="G65" s="404">
        <v>3187.1</v>
      </c>
      <c r="H65" s="404">
        <v>356.4</v>
      </c>
      <c r="I65" s="404">
        <v>24.1</v>
      </c>
      <c r="J65" s="404">
        <v>25485.4</v>
      </c>
      <c r="K65" s="404">
        <v>0</v>
      </c>
      <c r="L65" s="404">
        <v>0</v>
      </c>
      <c r="M65" s="404">
        <v>76.2</v>
      </c>
      <c r="N65" s="404">
        <f t="shared" si="24"/>
        <v>1548.9</v>
      </c>
      <c r="O65" s="404">
        <v>1544.2</v>
      </c>
      <c r="P65" s="404">
        <v>4.7</v>
      </c>
      <c r="Q65" s="404">
        <v>131.5</v>
      </c>
      <c r="R65" s="404">
        <v>5929</v>
      </c>
      <c r="S65" s="404">
        <v>12458.9</v>
      </c>
      <c r="T65" s="405">
        <v>12421.7</v>
      </c>
    </row>
    <row r="66" spans="2:20" ht="12">
      <c r="B66" s="393" t="s">
        <v>1386</v>
      </c>
      <c r="C66" s="411">
        <f t="shared" si="20"/>
        <v>68974.8</v>
      </c>
      <c r="D66" s="412">
        <f t="shared" si="21"/>
        <v>68884.7</v>
      </c>
      <c r="E66" s="413">
        <f t="shared" si="22"/>
        <v>4340.7</v>
      </c>
      <c r="F66" s="413">
        <f t="shared" si="23"/>
        <v>62168.6</v>
      </c>
      <c r="G66" s="413">
        <v>4335.8</v>
      </c>
      <c r="H66" s="413">
        <v>108.9</v>
      </c>
      <c r="I66" s="413">
        <v>4.9</v>
      </c>
      <c r="J66" s="413">
        <v>62059.7</v>
      </c>
      <c r="K66" s="413">
        <v>0</v>
      </c>
      <c r="L66" s="413">
        <v>161.4</v>
      </c>
      <c r="M66" s="413">
        <v>184.9</v>
      </c>
      <c r="N66" s="413">
        <f t="shared" si="24"/>
        <v>2029.1</v>
      </c>
      <c r="O66" s="413">
        <v>1510.7</v>
      </c>
      <c r="P66" s="413">
        <v>518.4</v>
      </c>
      <c r="Q66" s="413">
        <v>90.1</v>
      </c>
      <c r="R66" s="413">
        <v>49288.6</v>
      </c>
      <c r="S66" s="413">
        <v>1605.1</v>
      </c>
      <c r="T66" s="414">
        <v>18081.1</v>
      </c>
    </row>
    <row r="67" s="397" customFormat="1" ht="12">
      <c r="B67" s="108" t="s">
        <v>1387</v>
      </c>
    </row>
  </sheetData>
  <mergeCells count="21">
    <mergeCell ref="C5:C8"/>
    <mergeCell ref="D6:D8"/>
    <mergeCell ref="E6:J6"/>
    <mergeCell ref="B4:B8"/>
    <mergeCell ref="D5:P5"/>
    <mergeCell ref="N6:P6"/>
    <mergeCell ref="R4:T4"/>
    <mergeCell ref="I7:J7"/>
    <mergeCell ref="C4:Q4"/>
    <mergeCell ref="K6:K8"/>
    <mergeCell ref="L6:L8"/>
    <mergeCell ref="N7:N8"/>
    <mergeCell ref="R5:R8"/>
    <mergeCell ref="S5:S8"/>
    <mergeCell ref="T5:T8"/>
    <mergeCell ref="M6:M8"/>
    <mergeCell ref="Q5:Q8"/>
    <mergeCell ref="O7:O8"/>
    <mergeCell ref="P7:P8"/>
    <mergeCell ref="E7:F7"/>
    <mergeCell ref="G7:H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昭和36年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2008-10-29T05:12:04Z</dcterms:modified>
  <cp:category/>
  <cp:version/>
  <cp:contentType/>
  <cp:contentStatus/>
</cp:coreProperties>
</file>